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omments3.xml" ContentType="application/vnd.openxmlformats-officedocument.spreadsheetml.comments+xml"/>
  <Override PartName="/xl/drawings/drawing50.xml" ContentType="application/vnd.openxmlformats-officedocument.drawing+xml"/>
  <Override PartName="/xl/comments4.xml" ContentType="application/vnd.openxmlformats-officedocument.spreadsheetml.comment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omments5.xml" ContentType="application/vnd.openxmlformats-officedocument.spreadsheetml.comments+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DieseArbeitsmappe" defaultThemeVersion="124226"/>
  <mc:AlternateContent xmlns:mc="http://schemas.openxmlformats.org/markup-compatibility/2006">
    <mc:Choice Requires="x15">
      <x15ac:absPath xmlns:x15ac="http://schemas.microsoft.com/office/spreadsheetml/2010/11/ac" url="L:\06_daten oncobox\darm\G3.1.1 (JJMMTT-JJMMTT)\"/>
    </mc:Choice>
  </mc:AlternateContent>
  <workbookProtection workbookPassword="CA09" lockStructure="1"/>
  <bookViews>
    <workbookView xWindow="-495" yWindow="1245" windowWidth="12510" windowHeight="4665" tabRatio="966"/>
  </bookViews>
  <sheets>
    <sheet name="Inhalt" sheetId="1" r:id="rId1"/>
    <sheet name="Datenfelder" sheetId="2" r:id="rId2"/>
    <sheet name="XML-Struktur" sheetId="3" r:id="rId3"/>
    <sheet name="KB-Verifizierung" sheetId="6" r:id="rId4"/>
    <sheet name="KB-Basisdaten" sheetId="70" r:id="rId5"/>
    <sheet name="KB-Operativer Primärfall" sheetId="7" r:id="rId6"/>
    <sheet name="KB-Transanale Vollwandexzision" sheetId="68" r:id="rId7"/>
    <sheet name="KB-Endoskopischer Primärfall" sheetId="8" r:id="rId8"/>
    <sheet name="KB-n. operiert (palliativ)" sheetId="9" r:id="rId9"/>
    <sheet name="KB-n. operiert (kurativ)" sheetId="10" r:id="rId10"/>
    <sheet name="Kennzahlenbogen_(KB)" sheetId="72" r:id="rId11"/>
    <sheet name="KB-1 (Präth. Fallvorstellung)" sheetId="11" r:id="rId12"/>
    <sheet name="KB-2 (Präth. Vorstellung)" sheetId="12" r:id="rId13"/>
    <sheet name="KB-3 (Posto. Fallvorstellung)" sheetId="13" r:id="rId14"/>
    <sheet name="KB-4a (Psychoonkol. Betreuung)" sheetId="14" r:id="rId15"/>
    <sheet name="KB-4b (Psychoonkol. Betreuung)" sheetId="15" r:id="rId16"/>
    <sheet name="KB-5a (Beratung Sozaldienst)" sheetId="16" r:id="rId17"/>
    <sheet name="KB-5b (Beratung Sozaldienst)" sheetId="17" r:id="rId18"/>
    <sheet name="KB-6a (Studienteilnahme)" sheetId="18" r:id="rId19"/>
    <sheet name="KB-6b (Studienteilnahme) " sheetId="19" r:id="rId20"/>
    <sheet name="KB-7a (KRK-Patienten)" sheetId="20" state="hidden" r:id="rId21"/>
    <sheet name="KB-7 (Erfassung Fam.anamnese)" sheetId="21" r:id="rId22"/>
    <sheet name="KB-8a (Genetische Beratung)" sheetId="22" state="hidden" r:id="rId23"/>
    <sheet name="KB-8 (Genetische Beratung)" sheetId="23" r:id="rId24"/>
    <sheet name="KB-9 (Immunhisto MMR)" sheetId="24" r:id="rId25"/>
    <sheet name="KB-10 (Komplikationsrate)" sheetId="25" r:id="rId26"/>
    <sheet name="KB-11 (Vollständige Kolosk.)" sheetId="26" r:id="rId27"/>
    <sheet name="KB-12 (Mesorektale Faszie)" sheetId="27" r:id="rId28"/>
    <sheet name="KB-13 (Operative PF Kolon)" sheetId="28" r:id="rId29"/>
    <sheet name="KB-14 (Operative PF Rektum)" sheetId="29" r:id="rId30"/>
    <sheet name="KB-15 (Revisions-OPs Kolon)" sheetId="30" r:id="rId31"/>
    <sheet name="KB-16 (Revisions-OPs Rektum)" sheetId="31" r:id="rId32"/>
    <sheet name="KB-17 (Postop. Wundinfektion)" sheetId="32" r:id="rId33"/>
    <sheet name="KB-18 (Anastomosenins. Kolon)" sheetId="33" r:id="rId34"/>
    <sheet name="KB-19 (Anastomosenins. Rekt.)" sheetId="34" r:id="rId35"/>
    <sheet name="KB-20 (Mortalität postop.)" sheetId="35" r:id="rId36"/>
    <sheet name="KB-21 (Lokale R0-R-Kolon)" sheetId="36" r:id="rId37"/>
    <sheet name="KB-22 (Lokale R0-R.Rektum)" sheetId="37" r:id="rId38"/>
    <sheet name="KB-23 (Stomaanzeichnung)" sheetId="38" r:id="rId39"/>
    <sheet name="KB-24 (Prim. Lebermeta.)" sheetId="39" r:id="rId40"/>
    <sheet name="KB-25 (Sek. Lebermeta.)" sheetId="40" r:id="rId41"/>
    <sheet name="KB-26 (Adj. Chemo Kolon)" sheetId="41" r:id="rId42"/>
    <sheet name="KB-27 (Neoadj. RadioChem)" sheetId="42" r:id="rId43"/>
    <sheet name="KB-28 (Qualität Rektum-P.)" sheetId="43" r:id="rId44"/>
    <sheet name="KB-29 (Abstand Resektionsr.)" sheetId="44" r:id="rId45"/>
    <sheet name="KB-30 (Lymphknotenuntersg)" sheetId="45" r:id="rId46"/>
    <sheet name="KB-31 - Beginn adj. Chemotherap" sheetId="66" r:id="rId47"/>
    <sheet name="KB-32 - Strahlentherapiedosis" sheetId="67" r:id="rId48"/>
    <sheet name="Matrix - Kolon" sheetId="46" r:id="rId49"/>
    <sheet name="Matrix - Rektum" sheetId="47" r:id="rId50"/>
    <sheet name="Matrix - Verifizierung" sheetId="48" r:id="rId51"/>
    <sheet name="Matrix - Follow-Up-Meldungen" sheetId="49" r:id="rId52"/>
    <sheet name="Matrix - Berechnung Zellen(2)" sheetId="50" state="hidden" r:id="rId53"/>
    <sheet name="Matrix - Berechnung Zellen" sheetId="65" r:id="rId54"/>
    <sheet name="Matrix - KM-Zellen allg." sheetId="51" r:id="rId55"/>
    <sheet name="Matrix - KM-Zellen DFS I" sheetId="52" r:id="rId56"/>
    <sheet name="Matrix - KM-Zellen DFS II" sheetId="53" r:id="rId57"/>
    <sheet name="Matrix - KM-Zellen OAS I" sheetId="54" r:id="rId58"/>
    <sheet name="Appendix - UICC-Stadium" sheetId="55" state="hidden" r:id="rId59"/>
    <sheet name="Matrix - KM-Zellen OAS II" sheetId="56" r:id="rId60"/>
    <sheet name="Kaplan-Meier DFS I" sheetId="57" r:id="rId61"/>
    <sheet name="Kaplan-Meier DFS II" sheetId="58" r:id="rId62"/>
    <sheet name="Kaplan-Meier OAS I" sheetId="59" r:id="rId63"/>
    <sheet name="Kaplan-Meier OAS II" sheetId="60" r:id="rId64"/>
    <sheet name="Appendix - Adenokarzinome" sheetId="61" r:id="rId65"/>
    <sheet name="Appendix - Fallzuordnung" sheetId="62" r:id="rId66"/>
    <sheet name="Grafiken" sheetId="63" state="hidden" r:id="rId67"/>
    <sheet name="KN Text" sheetId="64" state="hidden" r:id="rId68"/>
  </sheets>
  <externalReferences>
    <externalReference r:id="rId69"/>
    <externalReference r:id="rId70"/>
    <externalReference r:id="rId71"/>
    <externalReference r:id="rId72"/>
  </externalReferences>
  <definedNames>
    <definedName name="_xlnm._FilterDatabase" localSheetId="2" hidden="1">'XML-Struktur'!#REF!</definedName>
    <definedName name="AngabeKKR">[1]Datenquelle!$B$87:$B$91</definedName>
    <definedName name="_xlnm.Print_Area" localSheetId="64">'Appendix - Adenokarzinome'!$A$1:$E$39</definedName>
    <definedName name="_xlnm.Print_Area" localSheetId="4">'KB-Basisdaten'!$A$1:$H$37</definedName>
    <definedName name="_xlnm.Print_Area" localSheetId="10">'Kennzahlenbogen_(KB)'!$A$1:$P$127</definedName>
    <definedName name="_xlnm.Print_Area" localSheetId="52">'Matrix - Berechnung Zellen(2)'!$B$1:$C$97</definedName>
    <definedName name="_xlnm.Print_Titles" localSheetId="10">'Kennzahlenbogen_(KB)'!$23:$24</definedName>
    <definedName name="_xlnm.Print_Titles" localSheetId="52">'Matrix - Berechnung Zellen(2)'!$15:$15</definedName>
    <definedName name="_xlnm.Print_Titles" localSheetId="51">'Matrix - Follow-Up-Meldungen'!$15:$15</definedName>
    <definedName name="_xlnm.Print_Titles">#REF!</definedName>
    <definedName name="FELD">Datenfelder!$B$18:$B$138</definedName>
    <definedName name="Felder" localSheetId="20">[2]Datenfelder!$B$18:$B$137</definedName>
    <definedName name="Felder" localSheetId="22">[2]Datenfelder!$B$18:$B$137</definedName>
    <definedName name="Felder" localSheetId="51">[3]Datenfelder!$B$18:$B$137</definedName>
    <definedName name="Felder">Datenfelder!$B$18:$B$138</definedName>
    <definedName name="Keine_Zusammenarbeit">[1]Datenquelle!$B$88</definedName>
    <definedName name="KrebsregisterZusammenarbeit">[4]Datenquelle!$B$87:$B$91</definedName>
    <definedName name="myItem" localSheetId="10">OFFSET(myItemList,0,0,COUNTA(myItemList),1)</definedName>
    <definedName name="myItem">OFFSET(myItemList,0,0,COUNTA(myItemList),1)</definedName>
    <definedName name="myItemList">INDEX([4]Datenquelle!$A$59:$S$79,0,MATCH([4]Datenquelle!$D$96,[4]Datenquelle!$A$58:$S$58,0))</definedName>
    <definedName name="RedZyk">#REF!</definedName>
    <definedName name="Tumordokumentation">[4]Datenquelle!$B$1:$B$49</definedName>
    <definedName name="wsDatabase" localSheetId="55">'Matrix - KM-Zellen DFS I'!$F$70:$G$81</definedName>
    <definedName name="Z_4E1C455B_12B1_4412_865D_AAA8CB898B14_.wvu.Cols" localSheetId="64" hidden="1">'Appendix - Adenokarzinome'!$E:$E</definedName>
    <definedName name="Z_4E1C455B_12B1_4412_865D_AAA8CB898B14_.wvu.Cols" localSheetId="1" hidden="1">Datenfelder!#REF!</definedName>
    <definedName name="Z_4E1C455B_12B1_4412_865D_AAA8CB898B14_.wvu.Cols" localSheetId="53" hidden="1">'Matrix - Berechnung Zellen'!$P:$P</definedName>
    <definedName name="Z_4E1C455B_12B1_4412_865D_AAA8CB898B14_.wvu.Cols" localSheetId="48" hidden="1">'Matrix - Kolon'!$Q:$Q</definedName>
    <definedName name="Z_4E1C455B_12B1_4412_865D_AAA8CB898B14_.wvu.Cols" localSheetId="49" hidden="1">'Matrix - Rektum'!$Q:$Q</definedName>
    <definedName name="Z_4E1C455B_12B1_4412_865D_AAA8CB898B14_.wvu.PrintArea" localSheetId="64" hidden="1">'Appendix - Adenokarzinome'!$A$1:$E$39</definedName>
    <definedName name="Z_4E1C455B_12B1_4412_865D_AAA8CB898B14_.wvu.PrintArea" localSheetId="52" hidden="1">'Matrix - Berechnung Zellen(2)'!$B$1:$C$97</definedName>
    <definedName name="Z_4E1C455B_12B1_4412_865D_AAA8CB898B14_.wvu.PrintTitles" localSheetId="52" hidden="1">'Matrix - Berechnung Zellen(2)'!$15:$15</definedName>
    <definedName name="Z_4E1C455B_12B1_4412_865D_AAA8CB898B14_.wvu.PrintTitles" localSheetId="51" hidden="1">'Matrix - Follow-Up-Meldungen'!$15:$15</definedName>
    <definedName name="Z_4E1C455B_12B1_4412_865D_AAA8CB898B14_.wvu.Rows" localSheetId="0" hidden="1">Inhalt!$81:$96</definedName>
    <definedName name="Z_4E1C455B_12B1_4412_865D_AAA8CB898B14_.wvu.Rows" localSheetId="61" hidden="1">'Kaplan-Meier DFS II'!$16:$16</definedName>
    <definedName name="Z_4E1C455B_12B1_4412_865D_AAA8CB898B14_.wvu.Rows" localSheetId="63" hidden="1">'Kaplan-Meier OAS II'!$16:$16</definedName>
    <definedName name="Z_4E1C455B_12B1_4412_865D_AAA8CB898B14_.wvu.Rows" localSheetId="3" hidden="1">'KB-Verifizierung'!$431:$431</definedName>
    <definedName name="Z_4E1C455B_12B1_4412_865D_AAA8CB898B14_.wvu.Rows" localSheetId="53" hidden="1">'Matrix - Berechnung Zellen'!#REF!,'Matrix - Berechnung Zellen'!#REF!</definedName>
    <definedName name="Z_4E1C455B_12B1_4412_865D_AAA8CB898B14_.wvu.Rows" localSheetId="48" hidden="1">'Matrix - Kolon'!$66:$88,'Matrix - Kolon'!$92:$123</definedName>
    <definedName name="Z_4E1C455B_12B1_4412_865D_AAA8CB898B14_.wvu.Rows" localSheetId="49" hidden="1">'Matrix - Rektum'!$65:$87,'Matrix - Rektum'!$91:$124</definedName>
    <definedName name="Z_6425AD40_BB5F_4DDC_B7E5_93EC90B05160_.wvu.Cols" localSheetId="64" hidden="1">'Appendix - Adenokarzinome'!$E:$E</definedName>
    <definedName name="Z_6425AD40_BB5F_4DDC_B7E5_93EC90B05160_.wvu.Cols" localSheetId="1" hidden="1">Datenfelder!#REF!</definedName>
    <definedName name="Z_6425AD40_BB5F_4DDC_B7E5_93EC90B05160_.wvu.Cols" localSheetId="53" hidden="1">'Matrix - Berechnung Zellen'!$P:$P</definedName>
    <definedName name="Z_6425AD40_BB5F_4DDC_B7E5_93EC90B05160_.wvu.Cols" localSheetId="48" hidden="1">'Matrix - Kolon'!$Q:$Q</definedName>
    <definedName name="Z_6425AD40_BB5F_4DDC_B7E5_93EC90B05160_.wvu.Cols" localSheetId="49" hidden="1">'Matrix - Rektum'!$Q:$Q</definedName>
    <definedName name="Z_6425AD40_BB5F_4DDC_B7E5_93EC90B05160_.wvu.PrintArea" localSheetId="64" hidden="1">'Appendix - Adenokarzinome'!$A$1:$E$39</definedName>
    <definedName name="Z_6425AD40_BB5F_4DDC_B7E5_93EC90B05160_.wvu.PrintArea" localSheetId="52" hidden="1">'Matrix - Berechnung Zellen(2)'!$B$1:$C$97</definedName>
    <definedName name="Z_6425AD40_BB5F_4DDC_B7E5_93EC90B05160_.wvu.PrintTitles" localSheetId="52" hidden="1">'Matrix - Berechnung Zellen(2)'!$15:$15</definedName>
    <definedName name="Z_6425AD40_BB5F_4DDC_B7E5_93EC90B05160_.wvu.PrintTitles" localSheetId="51" hidden="1">'Matrix - Follow-Up-Meldungen'!$15:$15</definedName>
    <definedName name="Z_6425AD40_BB5F_4DDC_B7E5_93EC90B05160_.wvu.Rows" localSheetId="0" hidden="1">Inhalt!$81:$96</definedName>
    <definedName name="Z_6425AD40_BB5F_4DDC_B7E5_93EC90B05160_.wvu.Rows" localSheetId="61" hidden="1">'Kaplan-Meier DFS II'!$16:$16</definedName>
    <definedName name="Z_6425AD40_BB5F_4DDC_B7E5_93EC90B05160_.wvu.Rows" localSheetId="63" hidden="1">'Kaplan-Meier OAS II'!$16:$16</definedName>
    <definedName name="Z_6425AD40_BB5F_4DDC_B7E5_93EC90B05160_.wvu.Rows" localSheetId="3" hidden="1">'KB-Verifizierung'!$431:$431</definedName>
    <definedName name="Z_6425AD40_BB5F_4DDC_B7E5_93EC90B05160_.wvu.Rows" localSheetId="53" hidden="1">'Matrix - Berechnung Zellen'!#REF!,'Matrix - Berechnung Zellen'!#REF!</definedName>
    <definedName name="Z_6425AD40_BB5F_4DDC_B7E5_93EC90B05160_.wvu.Rows" localSheetId="48" hidden="1">'Matrix - Kolon'!$66:$88,'Matrix - Kolon'!$92:$123</definedName>
    <definedName name="Z_6425AD40_BB5F_4DDC_B7E5_93EC90B05160_.wvu.Rows" localSheetId="49" hidden="1">'Matrix - Rektum'!$65:$87,'Matrix - Rektum'!$91:$124</definedName>
    <definedName name="Z_AF106B3B_DB47_4EE6_B02F_A5A2E64FC756_.wvu.Cols" localSheetId="64" hidden="1">'Appendix - Adenokarzinome'!$E:$E</definedName>
    <definedName name="Z_AF106B3B_DB47_4EE6_B02F_A5A2E64FC756_.wvu.Cols" localSheetId="1" hidden="1">Datenfelder!#REF!</definedName>
    <definedName name="Z_AF106B3B_DB47_4EE6_B02F_A5A2E64FC756_.wvu.Cols" localSheetId="53" hidden="1">'Matrix - Berechnung Zellen'!$P:$P</definedName>
    <definedName name="Z_AF106B3B_DB47_4EE6_B02F_A5A2E64FC756_.wvu.Cols" localSheetId="48" hidden="1">'Matrix - Kolon'!$Q:$Q</definedName>
    <definedName name="Z_AF106B3B_DB47_4EE6_B02F_A5A2E64FC756_.wvu.Cols" localSheetId="49" hidden="1">'Matrix - Rektum'!$Q:$Q</definedName>
    <definedName name="Z_AF106B3B_DB47_4EE6_B02F_A5A2E64FC756_.wvu.PrintArea" localSheetId="64" hidden="1">'Appendix - Adenokarzinome'!$A$1:$E$39</definedName>
    <definedName name="Z_AF106B3B_DB47_4EE6_B02F_A5A2E64FC756_.wvu.PrintArea" localSheetId="52" hidden="1">'Matrix - Berechnung Zellen(2)'!$B$1:$C$97</definedName>
    <definedName name="Z_AF106B3B_DB47_4EE6_B02F_A5A2E64FC756_.wvu.PrintTitles" localSheetId="52" hidden="1">'Matrix - Berechnung Zellen(2)'!$15:$15</definedName>
    <definedName name="Z_AF106B3B_DB47_4EE6_B02F_A5A2E64FC756_.wvu.PrintTitles" localSheetId="51" hidden="1">'Matrix - Follow-Up-Meldungen'!$15:$15</definedName>
    <definedName name="Z_AF106B3B_DB47_4EE6_B02F_A5A2E64FC756_.wvu.Rows" localSheetId="0" hidden="1">Inhalt!$81:$96</definedName>
    <definedName name="Z_AF106B3B_DB47_4EE6_B02F_A5A2E64FC756_.wvu.Rows" localSheetId="61" hidden="1">'Kaplan-Meier DFS II'!$16:$16</definedName>
    <definedName name="Z_AF106B3B_DB47_4EE6_B02F_A5A2E64FC756_.wvu.Rows" localSheetId="63" hidden="1">'Kaplan-Meier OAS II'!$16:$16</definedName>
    <definedName name="Z_AF106B3B_DB47_4EE6_B02F_A5A2E64FC756_.wvu.Rows" localSheetId="3" hidden="1">'KB-Verifizierung'!$431:$431</definedName>
    <definedName name="Z_AF106B3B_DB47_4EE6_B02F_A5A2E64FC756_.wvu.Rows" localSheetId="53" hidden="1">'Matrix - Berechnung Zellen'!#REF!,'Matrix - Berechnung Zellen'!#REF!</definedName>
    <definedName name="Z_AF106B3B_DB47_4EE6_B02F_A5A2E64FC756_.wvu.Rows" localSheetId="48" hidden="1">'Matrix - Kolon'!$66:$88,'Matrix - Kolon'!$92:$123</definedName>
    <definedName name="Z_AF106B3B_DB47_4EE6_B02F_A5A2E64FC756_.wvu.Rows" localSheetId="49" hidden="1">'Matrix - Rektum'!$65:$87,'Matrix - Rektum'!$91:$124</definedName>
    <definedName name="Zentrum">[4]Datenquelle!$A$99:$A$386</definedName>
    <definedName name="ZentrumRegNr">[1]Datenquelle!$A$101:$A$206</definedName>
  </definedNames>
  <calcPr calcId="152511"/>
  <customWorkbookViews>
    <customWorkbookView name="OnkoZert - Alisa Lüll - Persönliche Ansicht" guid="{6425AD40-BB5F-4DDC-B7E5-93EC90B05160}" mergeInterval="0" personalView="1" maximized="1" xWindow="-8" yWindow="-8" windowWidth="1296" windowHeight="1000" tabRatio="822" activeSheetId="3"/>
    <customWorkbookView name="OnkoZert - Sebastian Dieng - Persönliche Ansicht" guid="{AF106B3B-DB47-4EE6-B02F-A5A2E64FC756}" mergeInterval="0" personalView="1" maximized="1" windowWidth="1360" windowHeight="495" tabRatio="822" activeSheetId="1"/>
    <customWorkbookView name="OnkoZert - Persönliche Ansicht" guid="{4E1C455B-12B1-4412-865D-AAA8CB898B14}" mergeInterval="0" personalView="1" maximized="1" windowWidth="1280" windowHeight="838" tabRatio="822" activeSheetId="4"/>
  </customWorkbookViews>
</workbook>
</file>

<file path=xl/calcChain.xml><?xml version="1.0" encoding="utf-8"?>
<calcChain xmlns="http://schemas.openxmlformats.org/spreadsheetml/2006/main">
  <c r="O123" i="72" l="1"/>
  <c r="P121" i="72" s="1"/>
  <c r="O120" i="72"/>
  <c r="P118" i="72" s="1"/>
  <c r="O119" i="72"/>
  <c r="O114" i="72"/>
  <c r="P112" i="72" s="1"/>
  <c r="O111" i="72"/>
  <c r="P109" i="72" s="1"/>
  <c r="O108" i="72"/>
  <c r="P106" i="72"/>
  <c r="O105" i="72"/>
  <c r="P103" i="72" s="1"/>
  <c r="O102" i="72"/>
  <c r="P100" i="72" s="1"/>
  <c r="O99" i="72"/>
  <c r="P97" i="72"/>
  <c r="O96" i="72"/>
  <c r="S95" i="72"/>
  <c r="P94" i="72"/>
  <c r="O93" i="72"/>
  <c r="P91" i="72" s="1"/>
  <c r="O90" i="72"/>
  <c r="P88" i="72" s="1"/>
  <c r="O89" i="72"/>
  <c r="O87" i="72"/>
  <c r="P85" i="72" s="1"/>
  <c r="O86" i="72"/>
  <c r="O84" i="72"/>
  <c r="P82" i="72" s="1"/>
  <c r="O83" i="72"/>
  <c r="O81" i="72"/>
  <c r="P79" i="72" s="1"/>
  <c r="O78" i="72"/>
  <c r="P76" i="72" s="1"/>
  <c r="O75" i="72"/>
  <c r="P73" i="72" s="1"/>
  <c r="O74" i="72"/>
  <c r="O72" i="72"/>
  <c r="P70" i="72" s="1"/>
  <c r="O71" i="72"/>
  <c r="O69" i="72"/>
  <c r="P67" i="72" s="1"/>
  <c r="O68" i="72"/>
  <c r="O64" i="72"/>
  <c r="P64" i="72" s="1"/>
  <c r="O61" i="72"/>
  <c r="P61" i="72" s="1"/>
  <c r="O60" i="72"/>
  <c r="P58" i="72" s="1"/>
  <c r="S59" i="72"/>
  <c r="O57" i="72"/>
  <c r="P55" i="72" s="1"/>
  <c r="O54" i="72"/>
  <c r="P52" i="72" s="1"/>
  <c r="O51" i="72"/>
  <c r="S50" i="72"/>
  <c r="P49" i="72"/>
  <c r="O48" i="72"/>
  <c r="P46" i="72" s="1"/>
  <c r="O45" i="72"/>
  <c r="P43" i="72" s="1"/>
  <c r="O44" i="72"/>
  <c r="O42" i="72"/>
  <c r="P40" i="72" s="1"/>
  <c r="O41" i="72"/>
  <c r="O39" i="72"/>
  <c r="P37" i="72" s="1"/>
  <c r="O38" i="72"/>
  <c r="O36" i="72"/>
  <c r="P34" i="72" s="1"/>
  <c r="O35" i="72"/>
  <c r="O33" i="72"/>
  <c r="P31" i="72" s="1"/>
  <c r="O32" i="72"/>
  <c r="O30" i="72"/>
  <c r="P28" i="72" s="1"/>
  <c r="O27" i="72"/>
  <c r="P25" i="72" s="1"/>
  <c r="S26" i="72"/>
  <c r="E20" i="72"/>
  <c r="E18" i="72"/>
  <c r="F17" i="72"/>
  <c r="G15" i="72"/>
  <c r="F15" i="72"/>
  <c r="E14" i="72"/>
  <c r="F12" i="72"/>
  <c r="E12" i="72"/>
  <c r="K8" i="72"/>
  <c r="D8" i="72"/>
  <c r="D6" i="72"/>
  <c r="D29" i="47" l="1"/>
  <c r="J29" i="47"/>
  <c r="N29" i="47" s="1"/>
  <c r="P29" i="47"/>
  <c r="Q29" i="47" s="1"/>
  <c r="D30" i="47"/>
  <c r="J30" i="47"/>
  <c r="N30" i="47" s="1"/>
  <c r="P30" i="47"/>
  <c r="Q30" i="47" s="1"/>
  <c r="D31" i="47"/>
  <c r="J31" i="47"/>
  <c r="N31" i="47" s="1"/>
  <c r="P31" i="47"/>
  <c r="Q31" i="47" s="1"/>
  <c r="D32" i="47"/>
  <c r="J32" i="47"/>
  <c r="N32" i="47" s="1"/>
  <c r="P32" i="47"/>
  <c r="Q32" i="47" s="1"/>
  <c r="D33" i="47"/>
  <c r="D34" i="47"/>
  <c r="H34" i="70" l="1"/>
  <c r="H33" i="70"/>
  <c r="G32" i="70"/>
  <c r="F32" i="70"/>
  <c r="E32" i="70"/>
  <c r="D32" i="70"/>
  <c r="C32" i="70"/>
  <c r="B32" i="70"/>
  <c r="A24" i="70"/>
  <c r="G14" i="70"/>
  <c r="B10" i="70"/>
  <c r="B8" i="70"/>
  <c r="H32" i="70" l="1"/>
  <c r="E9" i="68"/>
  <c r="E8" i="68"/>
  <c r="E9" i="67"/>
  <c r="E8" i="67"/>
  <c r="E9" i="66" l="1"/>
  <c r="E8" i="66"/>
  <c r="D35" i="46" l="1"/>
  <c r="D34" i="46"/>
  <c r="D33" i="46"/>
  <c r="D32" i="46"/>
  <c r="D31" i="46"/>
  <c r="D30" i="46"/>
  <c r="M28" i="65" l="1"/>
  <c r="C26" i="65"/>
  <c r="C25" i="65"/>
  <c r="O24" i="65"/>
  <c r="P24" i="65" s="1"/>
  <c r="I24" i="65"/>
  <c r="M24" i="65" s="1"/>
  <c r="C24" i="65"/>
  <c r="O23" i="65"/>
  <c r="P23" i="65" s="1"/>
  <c r="I23" i="65"/>
  <c r="M23" i="65" s="1"/>
  <c r="C23" i="65"/>
  <c r="O22" i="65"/>
  <c r="P22" i="65" s="1"/>
  <c r="I22" i="65"/>
  <c r="M22" i="65" s="1"/>
  <c r="C22" i="65"/>
  <c r="O21" i="65"/>
  <c r="P21" i="65" s="1"/>
  <c r="I21" i="65"/>
  <c r="M21" i="65" s="1"/>
  <c r="C21" i="65"/>
  <c r="V9" i="65"/>
  <c r="V8" i="65"/>
  <c r="G23" i="54" l="1"/>
  <c r="V9" i="47" l="1"/>
  <c r="V8" i="47"/>
  <c r="V9" i="46"/>
  <c r="V8" i="46"/>
  <c r="F9" i="48" l="1"/>
  <c r="E9" i="22" l="1"/>
  <c r="E8" i="22"/>
  <c r="CU127" i="60" l="1"/>
  <c r="CS129" i="56"/>
  <c r="E9" i="20"/>
  <c r="E8" i="20"/>
  <c r="E9" i="17" l="1"/>
  <c r="E8" i="17"/>
  <c r="E9" i="15"/>
  <c r="E8" i="15"/>
  <c r="C10" i="50" l="1"/>
  <c r="C9" i="50"/>
  <c r="H8" i="49"/>
  <c r="H9" i="49"/>
  <c r="K8" i="57" l="1"/>
  <c r="K9" i="57"/>
  <c r="CM9" i="58"/>
  <c r="CM8" i="58"/>
  <c r="CM9" i="60"/>
  <c r="CM8" i="60"/>
  <c r="DA9" i="53"/>
  <c r="DA8" i="53"/>
  <c r="CY9" i="56"/>
  <c r="CY8" i="56"/>
  <c r="M29" i="59"/>
  <c r="H56" i="57"/>
  <c r="I56" i="57" s="1"/>
  <c r="H55" i="57"/>
  <c r="I55" i="57" s="1"/>
  <c r="J55" i="57" s="1"/>
  <c r="H54" i="57"/>
  <c r="I54" i="57" s="1"/>
  <c r="H50" i="57"/>
  <c r="I50" i="57" s="1"/>
  <c r="H49" i="57"/>
  <c r="I49" i="57" s="1"/>
  <c r="H48" i="57"/>
  <c r="I48" i="57" s="1"/>
  <c r="H47" i="57"/>
  <c r="I47" i="57" s="1"/>
  <c r="J47" i="57" s="1"/>
  <c r="H46" i="57"/>
  <c r="I46" i="57" s="1"/>
  <c r="H42" i="57"/>
  <c r="I42" i="57" s="1"/>
  <c r="H41" i="57"/>
  <c r="I41" i="57" s="1"/>
  <c r="H40" i="57"/>
  <c r="I40" i="57" s="1"/>
  <c r="H39" i="57"/>
  <c r="I39" i="57" s="1"/>
  <c r="H38" i="57"/>
  <c r="I38" i="57" s="1"/>
  <c r="H37" i="57"/>
  <c r="I37" i="57" s="1"/>
  <c r="H36" i="57"/>
  <c r="I36" i="57" s="1"/>
  <c r="J36" i="57" s="1"/>
  <c r="CI132" i="58"/>
  <c r="CU132" i="58" s="1"/>
  <c r="CU128" i="60"/>
  <c r="K9" i="59"/>
  <c r="K8" i="59"/>
  <c r="CU131" i="58"/>
  <c r="CU130" i="58"/>
  <c r="CU129" i="58"/>
  <c r="CU128" i="58"/>
  <c r="CU127" i="58"/>
  <c r="CU126" i="58"/>
  <c r="CU124" i="58"/>
  <c r="G23" i="52"/>
  <c r="K9" i="52"/>
  <c r="K8" i="52"/>
  <c r="CS130" i="56"/>
  <c r="C10" i="61"/>
  <c r="C9" i="61"/>
  <c r="L9" i="62"/>
  <c r="L8" i="62"/>
  <c r="DE124" i="56"/>
  <c r="CS124" i="56"/>
  <c r="CG124" i="56"/>
  <c r="BU124" i="56"/>
  <c r="BI124" i="56"/>
  <c r="AW124" i="56"/>
  <c r="AK124" i="56"/>
  <c r="Z124" i="56"/>
  <c r="O124" i="56"/>
  <c r="CU136" i="53"/>
  <c r="CU135" i="53"/>
  <c r="CU134" i="53"/>
  <c r="CU133" i="53"/>
  <c r="CU132" i="53"/>
  <c r="CU131" i="53"/>
  <c r="CU130" i="53"/>
  <c r="CU129" i="53"/>
  <c r="DG124" i="53"/>
  <c r="CU124" i="53"/>
  <c r="CI124" i="53"/>
  <c r="BW124" i="53"/>
  <c r="BK124" i="53"/>
  <c r="AY124" i="53"/>
  <c r="AM124" i="53"/>
  <c r="AA124" i="53"/>
  <c r="O124" i="53"/>
  <c r="C124" i="53"/>
  <c r="D9" i="55"/>
  <c r="D8" i="55"/>
  <c r="D7" i="55"/>
  <c r="H89" i="54"/>
  <c r="I89" i="54" s="1"/>
  <c r="H88" i="54"/>
  <c r="I88" i="54" s="1"/>
  <c r="H87" i="54"/>
  <c r="I87" i="54" s="1"/>
  <c r="H86" i="54"/>
  <c r="I86" i="54" s="1"/>
  <c r="H85" i="54"/>
  <c r="I85" i="54" s="1"/>
  <c r="H84" i="54"/>
  <c r="I84" i="54" s="1"/>
  <c r="H83" i="54"/>
  <c r="I83" i="54" s="1"/>
  <c r="H82" i="54"/>
  <c r="I82" i="54" s="1"/>
  <c r="H81" i="54"/>
  <c r="I81" i="54" s="1"/>
  <c r="H80" i="54"/>
  <c r="I80" i="54" s="1"/>
  <c r="H79" i="54"/>
  <c r="I79" i="54" s="1"/>
  <c r="J79" i="54" s="1"/>
  <c r="K9" i="54"/>
  <c r="K8" i="54"/>
  <c r="L9" i="51"/>
  <c r="L8" i="51"/>
  <c r="F10" i="48"/>
  <c r="N36" i="47"/>
  <c r="N37" i="46"/>
  <c r="P33" i="46"/>
  <c r="Q33" i="46" s="1"/>
  <c r="J33" i="46"/>
  <c r="N33" i="46" s="1"/>
  <c r="P32" i="46"/>
  <c r="Q32" i="46" s="1"/>
  <c r="J32" i="46"/>
  <c r="N32" i="46" s="1"/>
  <c r="P31" i="46"/>
  <c r="Q31" i="46" s="1"/>
  <c r="J31" i="46"/>
  <c r="N31" i="46" s="1"/>
  <c r="P30" i="46"/>
  <c r="Q30" i="46" s="1"/>
  <c r="J30" i="46"/>
  <c r="N30" i="46" s="1"/>
  <c r="E9" i="45"/>
  <c r="E8" i="45"/>
  <c r="E9" i="44"/>
  <c r="E8" i="44"/>
  <c r="E9" i="43"/>
  <c r="E8" i="43"/>
  <c r="E9" i="42"/>
  <c r="E8" i="42"/>
  <c r="E9" i="41"/>
  <c r="E8" i="41"/>
  <c r="E9" i="40"/>
  <c r="E8" i="40"/>
  <c r="E9" i="39"/>
  <c r="E8" i="39"/>
  <c r="E9" i="38"/>
  <c r="E8" i="38"/>
  <c r="E9" i="37"/>
  <c r="E8" i="37"/>
  <c r="E9" i="36"/>
  <c r="E8" i="36"/>
  <c r="E9" i="35"/>
  <c r="E8" i="35"/>
  <c r="E9" i="34"/>
  <c r="E8" i="34"/>
  <c r="E9" i="33"/>
  <c r="E8" i="33"/>
  <c r="E9" i="32"/>
  <c r="E8" i="32"/>
  <c r="E9" i="31"/>
  <c r="E8" i="31"/>
  <c r="E9" i="30"/>
  <c r="E8" i="30"/>
  <c r="E9" i="29"/>
  <c r="E8" i="29"/>
  <c r="E9" i="28"/>
  <c r="E8" i="28"/>
  <c r="E9" i="27"/>
  <c r="E8" i="27"/>
  <c r="E9" i="26"/>
  <c r="E8" i="26"/>
  <c r="E9" i="25"/>
  <c r="E8" i="25"/>
  <c r="E9" i="24"/>
  <c r="E8" i="24"/>
  <c r="E9" i="23"/>
  <c r="E8" i="23"/>
  <c r="E9" i="21"/>
  <c r="E8" i="21"/>
  <c r="E9" i="19"/>
  <c r="E8" i="19"/>
  <c r="E9" i="18"/>
  <c r="E8" i="18"/>
  <c r="E9" i="16"/>
  <c r="E8" i="16"/>
  <c r="E9" i="14"/>
  <c r="E8" i="14"/>
  <c r="E9" i="13"/>
  <c r="E8" i="13"/>
  <c r="E9" i="12"/>
  <c r="E8" i="12"/>
  <c r="E9" i="11"/>
  <c r="E8" i="11"/>
  <c r="E9" i="10"/>
  <c r="E8" i="10"/>
  <c r="E7" i="9"/>
  <c r="E6" i="9"/>
  <c r="E9" i="8"/>
  <c r="E8" i="8"/>
  <c r="E9" i="7"/>
  <c r="E8" i="7"/>
  <c r="G9" i="6"/>
  <c r="G8" i="6"/>
  <c r="I9" i="3"/>
  <c r="I8" i="3"/>
  <c r="D9" i="2"/>
  <c r="D8" i="2"/>
  <c r="J48" i="57" l="1"/>
  <c r="J49" i="57" s="1"/>
  <c r="J50" i="57" s="1"/>
  <c r="J37" i="57"/>
  <c r="J38" i="57" s="1"/>
  <c r="J39" i="57" s="1"/>
  <c r="J40" i="57" s="1"/>
  <c r="J41" i="57" s="1"/>
  <c r="J42" i="57" s="1"/>
  <c r="J80" i="54"/>
  <c r="J81" i="54" s="1"/>
  <c r="J82" i="54" s="1"/>
  <c r="J83" i="54" s="1"/>
  <c r="J84" i="54" s="1"/>
  <c r="J85" i="54" s="1"/>
  <c r="J86" i="54" s="1"/>
  <c r="J87" i="54" s="1"/>
  <c r="J88" i="54" s="1"/>
  <c r="J89" i="54" s="1"/>
  <c r="J56" i="57"/>
</calcChain>
</file>

<file path=xl/comments1.xml><?xml version="1.0" encoding="utf-8"?>
<comments xmlns="http://schemas.openxmlformats.org/spreadsheetml/2006/main">
  <authors>
    <author>OnkoZert</author>
  </authors>
  <commentList>
    <comment ref="B6" authorId="0" shapeId="0">
      <text>
        <r>
          <rPr>
            <sz val="8"/>
            <color indexed="81"/>
            <rFont val="Arial"/>
            <family val="2"/>
          </rPr>
          <t>Bitte Reg.-Nr. auswählen, siehe 
Zertifikat Beispiel. und dann 
die grauen Felder ausfüllen.</t>
        </r>
      </text>
    </comment>
    <comment ref="G6" authorId="0" shapeId="0">
      <text/>
    </comment>
    <comment ref="B12" authorId="0" shapeId="0">
      <text>
        <r>
          <rPr>
            <sz val="9"/>
            <color indexed="81"/>
            <rFont val="Arial"/>
            <family val="2"/>
          </rPr>
          <t>Name, Vorname</t>
        </r>
      </text>
    </comment>
    <comment ref="G12" authorId="0" shapeId="0">
      <text>
        <r>
          <rPr>
            <sz val="9"/>
            <color indexed="81"/>
            <rFont val="Arial"/>
            <family val="2"/>
          </rPr>
          <t>tt.mm.jjjj
Übertrag in weitere Tabellenblätter erfolgt automatisch.</t>
        </r>
      </text>
    </comment>
    <comment ref="G14" authorId="0" shapeId="0">
      <text>
        <r>
          <rPr>
            <sz val="9"/>
            <color indexed="81"/>
            <rFont val="Arial"/>
            <family val="2"/>
          </rPr>
          <t>Auswahl erfolgt über Reg.-Nr.</t>
        </r>
      </text>
    </comment>
    <comment ref="E23" authorId="0" shapeId="0">
      <text>
        <r>
          <rPr>
            <sz val="9"/>
            <color indexed="81"/>
            <rFont val="Arial"/>
            <family val="2"/>
          </rPr>
          <t>Subjektive Bewertung der Zusammenarbeit hinsichtlich Darlegung der Zertifizierungsdaten und Rückmeldung der Follow-Up-Daten.</t>
        </r>
      </text>
    </comment>
    <comment ref="E26" authorId="0" shapeId="0">
      <text>
        <r>
          <rPr>
            <sz val="9"/>
            <color indexed="81"/>
            <rFont val="Arial"/>
            <family val="2"/>
          </rPr>
          <t>Für die automatische Generierung des Kennzahlenbogens und der Matrix Ergebnisqualität steht ein Auswertungstool (XML-OncoBox) zur Verfügung, welches in unterschiedliche Tumordokumentationssysteme integriert werden kann. Weitergehende Informationen zur XML-OncoBox unter www.onkozert.de im Abschnitt Hinweise abrufbar.
www.xml-oncobox.de</t>
        </r>
      </text>
    </comment>
    <comment ref="A30" authorId="0" shapeId="0">
      <text>
        <r>
          <rPr>
            <sz val="9"/>
            <color indexed="81"/>
            <rFont val="Arial"/>
            <family val="2"/>
          </rPr>
          <t>EB = Erhebungsbogen
KB = Kennzahlenbogen</t>
        </r>
      </text>
    </comment>
    <comment ref="A32" authorId="0" shapeId="0">
      <text>
        <r>
          <rPr>
            <sz val="9"/>
            <color indexed="81"/>
            <rFont val="Arial"/>
            <family val="2"/>
          </rPr>
          <t>Primärfälle  = Kolon + Rektum</t>
        </r>
      </text>
    </comment>
    <comment ref="B32" authorId="0" shapeId="0">
      <text>
        <r>
          <rPr>
            <sz val="9"/>
            <color indexed="81"/>
            <rFont val="Arial"/>
            <family val="2"/>
          </rPr>
          <t>Nenner KN:
17, 20
Teil von Nenner KN: 3</t>
        </r>
      </text>
    </comment>
    <comment ref="C32" authorId="0" shapeId="0">
      <text>
        <r>
          <rPr>
            <sz val="9"/>
            <color indexed="81"/>
            <rFont val="Arial"/>
            <family val="2"/>
          </rPr>
          <t>Teil von Nenner KN: 3</t>
        </r>
      </text>
    </comment>
    <comment ref="E32" authorId="0" shapeId="0">
      <text>
        <r>
          <rPr>
            <sz val="9"/>
            <color indexed="81"/>
            <rFont val="Arial"/>
            <family val="2"/>
          </rPr>
          <t>Teil von Nenner KN: 3</t>
        </r>
      </text>
    </comment>
    <comment ref="H32" authorId="0" shapeId="0">
      <text>
        <r>
          <rPr>
            <sz val="9"/>
            <color indexed="81"/>
            <rFont val="Arial"/>
            <family val="2"/>
          </rPr>
          <t>Nenner KN:
6, 7
Teil von Nenner KN:
4, 5</t>
        </r>
      </text>
    </comment>
    <comment ref="B33" authorId="0" shapeId="0">
      <text>
        <r>
          <rPr>
            <sz val="9"/>
            <color indexed="81"/>
            <rFont val="Arial"/>
            <family val="2"/>
          </rPr>
          <t>Nenner KN:
15, 21
Teil von KN:
13</t>
        </r>
      </text>
    </comment>
    <comment ref="C33" authorId="0" shapeId="0">
      <text>
        <r>
          <rPr>
            <sz val="9"/>
            <color indexed="81"/>
            <rFont val="Arial"/>
            <family val="2"/>
          </rPr>
          <t>Teil von KN: 13</t>
        </r>
      </text>
    </comment>
    <comment ref="B34" authorId="0" shapeId="0">
      <text>
        <r>
          <rPr>
            <sz val="9"/>
            <color indexed="81"/>
            <rFont val="Arial"/>
            <family val="2"/>
          </rPr>
          <t>Nenner KN:
16, 22
Teil von KN:
14</t>
        </r>
      </text>
    </comment>
    <comment ref="C34" authorId="0" shapeId="0">
      <text>
        <r>
          <rPr>
            <sz val="9"/>
            <color indexed="81"/>
            <rFont val="Arial"/>
            <family val="2"/>
          </rPr>
          <t>Teil von KN: 14</t>
        </r>
      </text>
    </comment>
  </commentList>
</comments>
</file>

<file path=xl/comments2.xml><?xml version="1.0" encoding="utf-8"?>
<comments xmlns="http://schemas.openxmlformats.org/spreadsheetml/2006/main">
  <authors>
    <author>OnkoZert</author>
  </authors>
  <commentList>
    <comment ref="D6" authorId="0" shapeId="0">
      <text>
        <r>
          <rPr>
            <sz val="9"/>
            <color indexed="81"/>
            <rFont val="Arial"/>
            <family val="2"/>
          </rPr>
          <t>Übertrag erfolgt aus Tabellenblatt Basisdaten</t>
        </r>
      </text>
    </comment>
    <comment ref="D8" authorId="0" shapeId="0">
      <text>
        <r>
          <rPr>
            <sz val="9"/>
            <color indexed="81"/>
            <rFont val="Arial"/>
            <family val="2"/>
          </rPr>
          <t>Übertrag erfolgt aus Tabellenblatt Basisdaten</t>
        </r>
      </text>
    </comment>
    <comment ref="K8" authorId="0" shapeId="0">
      <text>
        <r>
          <rPr>
            <sz val="9"/>
            <color indexed="81"/>
            <rFont val="Arial"/>
            <family val="2"/>
          </rPr>
          <t>Übertrag erfolgt aus Tabellenblatt Basisdaten</t>
        </r>
      </text>
    </comment>
    <comment ref="A23" authorId="0" shapeId="0">
      <text>
        <r>
          <rPr>
            <sz val="9"/>
            <color indexed="81"/>
            <rFont val="Arial"/>
            <family val="2"/>
          </rPr>
          <t>KN = Kennzahl</t>
        </r>
      </text>
    </comment>
    <comment ref="B23" authorId="0" shapeId="0">
      <text>
        <r>
          <rPr>
            <sz val="9"/>
            <color indexed="81"/>
            <rFont val="Arial"/>
            <family val="2"/>
          </rPr>
          <t xml:space="preserve">EB = Erhebungbogen </t>
        </r>
      </text>
    </comment>
    <comment ref="N23" authorId="0" shapeId="0">
      <text>
        <r>
          <rPr>
            <sz val="9"/>
            <color indexed="81"/>
            <rFont val="Arial"/>
            <family val="2"/>
          </rPr>
          <t>Bitte zuerst graue Felder Ist-Werte ausfüllen.</t>
        </r>
      </text>
    </comment>
    <comment ref="Q24" authorId="0" shapeId="0">
      <text>
        <r>
          <rPr>
            <sz val="9"/>
            <color indexed="81"/>
            <rFont val="Arial"/>
            <family val="2"/>
          </rPr>
          <t>Wenn Zelle grau, bitte Begründung angeben.</t>
        </r>
      </text>
    </comment>
    <comment ref="O32" authorId="0" shapeId="0">
      <text>
        <r>
          <rPr>
            <sz val="9"/>
            <color indexed="81"/>
            <rFont val="Arial"/>
            <family val="2"/>
          </rPr>
          <t>Übertrag erfolgt aus Tabellenblatt Basisdaten 
operative und endoskop. Primärfälle 
Zellen B32 bis E32</t>
        </r>
      </text>
    </comment>
    <comment ref="O35" authorId="0" shapeId="0">
      <text>
        <r>
          <rPr>
            <sz val="9"/>
            <color indexed="81"/>
            <rFont val="Arial"/>
            <family val="2"/>
          </rPr>
          <t>Übertrag erfolgt aus Tabellenblatt Basisdaten 
Primärfälle gesamt
Zelle H32 + Nenner Kennzahl 2</t>
        </r>
      </text>
    </comment>
    <comment ref="O38" authorId="0" shapeId="0">
      <text>
        <r>
          <rPr>
            <sz val="9"/>
            <color indexed="81"/>
            <rFont val="Arial"/>
            <family val="2"/>
          </rPr>
          <t>Übertrag erfolgt aus Tabellenblatt Basisdaten 
Primärfälle gesamt
Zelle H32 + Nenner Kennzahl 2</t>
        </r>
      </text>
    </comment>
    <comment ref="O40" authorId="0" shapeId="0">
      <text>
        <r>
          <rPr>
            <sz val="9"/>
            <color indexed="81"/>
            <rFont val="Arial"/>
            <family val="2"/>
          </rPr>
          <t>Der Zähler ist keine Teilmenge des Nenners.</t>
        </r>
      </text>
    </comment>
    <comment ref="O41" authorId="0" shapeId="0">
      <text>
        <r>
          <rPr>
            <sz val="9"/>
            <color indexed="81"/>
            <rFont val="Arial"/>
            <family val="2"/>
          </rPr>
          <t>Übertrag erfolgt aus Tabellenblatt Basisdaten 
Primärfälle gesamt
Zelle H32</t>
        </r>
      </text>
    </comment>
    <comment ref="O44" authorId="0" shapeId="0">
      <text>
        <r>
          <rPr>
            <sz val="9"/>
            <color indexed="81"/>
            <rFont val="Arial"/>
            <family val="2"/>
          </rPr>
          <t>Übertrag erfolgt aus Tabellenblatt Basisdaten 
Primärfälle gesamt
Zelle H32</t>
        </r>
      </text>
    </comment>
    <comment ref="O53" authorId="0" shapeId="0">
      <text>
        <r>
          <rPr>
            <sz val="9"/>
            <color indexed="81"/>
            <rFont val="Arial"/>
            <family val="2"/>
          </rPr>
          <t xml:space="preserve">Eine therapeutische Koloskopie beinhaltet die Entnahme von Polypen. Eine therapeutische Koloskopie kann, muss aber nicht, eine Teilmenge der vollständigen Koloskopien sein, sofern der Dickdarm vollständig untersucht wird. 
Nicht als Komplikation zu werten ist eine Blutung, die bei einer Polypektomie auftritt und in derselben Sitzung gestillt werden kann. </t>
        </r>
      </text>
    </comment>
    <comment ref="O56" authorId="0" shapeId="0">
      <text>
        <r>
          <rPr>
            <sz val="9"/>
            <color indexed="81"/>
            <rFont val="Arial"/>
            <family val="2"/>
          </rPr>
          <t>Unter einer vollständigen Koloskopie wird die vollständige Untersuchung des Darms mit oder ohne Polypenabtragung bezeichnet. Eine Koloskopie wird dann als „elektiv“ bezeichnet wenn der Termin zur Koloskopie mit einem zeitlichen Vorlauf geplant werden kann; z.B. der Zeitraum zwischen Aufklärung und Untersuchung &gt; 24 h beträgt.</t>
        </r>
      </text>
    </comment>
    <comment ref="O59" authorId="0" shapeId="0">
      <text>
        <r>
          <rPr>
            <sz val="9"/>
            <color indexed="81"/>
            <rFont val="Arial"/>
            <family val="2"/>
          </rPr>
          <t>Ohne Notfälle</t>
        </r>
      </text>
    </comment>
    <comment ref="O61" authorId="0" shapeId="0">
      <text>
        <r>
          <rPr>
            <sz val="9"/>
            <color indexed="81"/>
            <rFont val="Arial"/>
            <family val="2"/>
          </rPr>
          <t>Übertrag erfolgt aus Tabellenblatt Basisdaten 
operative Primärfälle Kolon
Zellen B33 bis C33</t>
        </r>
      </text>
    </comment>
    <comment ref="O64" authorId="0" shapeId="0">
      <text>
        <r>
          <rPr>
            <sz val="9"/>
            <color indexed="81"/>
            <rFont val="Arial"/>
            <family val="2"/>
          </rPr>
          <t>Übertrag erfolgt aus Tabellenblatt Basisdaten 
operative Primärfälle Rektum
Zellen B34 bis D34</t>
        </r>
      </text>
    </comment>
    <comment ref="O68" authorId="0" shapeId="0">
      <text>
        <r>
          <rPr>
            <sz val="9"/>
            <color indexed="81"/>
            <rFont val="Arial"/>
            <family val="2"/>
          </rPr>
          <t>Übertrag erfolgt aus Tabellenblatt Basisdaten 
elektive Kolon-Eingriffe
Zelle B33</t>
        </r>
      </text>
    </comment>
    <comment ref="O71" authorId="0" shapeId="0">
      <text>
        <r>
          <rPr>
            <sz val="9"/>
            <color indexed="81"/>
            <rFont val="Arial"/>
            <family val="2"/>
          </rPr>
          <t>Übertrag erfolgt aus Tabellenblatt Basisdaten 
elektive Rektum-Eingriffe
Zelle B34</t>
        </r>
      </text>
    </comment>
    <comment ref="O74" authorId="0" shapeId="0">
      <text>
        <r>
          <rPr>
            <sz val="9"/>
            <color indexed="81"/>
            <rFont val="Arial"/>
            <family val="2"/>
          </rPr>
          <t>Übertrag erfolgt aus Tabellenblatt Basisdaten 
Nur elektiv operative Eingriffe
Zellen B32</t>
        </r>
      </text>
    </comment>
    <comment ref="O83" authorId="0" shapeId="0">
      <text>
        <r>
          <rPr>
            <sz val="9"/>
            <color indexed="81"/>
            <rFont val="Arial"/>
            <family val="2"/>
          </rPr>
          <t>Übertrag erfolgt aus Tabellenblatt Basisdaten 
elektiv operierte Patienten
Zelle B32</t>
        </r>
      </text>
    </comment>
    <comment ref="O86" authorId="0" shapeId="0">
      <text>
        <r>
          <rPr>
            <sz val="9"/>
            <color indexed="81"/>
            <rFont val="Arial"/>
            <family val="2"/>
          </rPr>
          <t>Übertrag erfolgt aus Tabellenblatt Basisdaten 
elektiv operative Kolon-Eingriffe 
Zellen B33</t>
        </r>
      </text>
    </comment>
    <comment ref="O89" authorId="0" shapeId="0">
      <text>
        <r>
          <rPr>
            <sz val="9"/>
            <color indexed="81"/>
            <rFont val="Arial"/>
            <family val="2"/>
          </rPr>
          <t>Übertrag erfolgt aus Tabellenblatt Basisdaten 
elektiv operative Rektum-Eingriffe 
Zellen B34</t>
        </r>
      </text>
    </comment>
    <comment ref="O91" authorId="0" shapeId="0">
      <text>
        <r>
          <rPr>
            <sz val="9"/>
            <color indexed="81"/>
            <rFont val="Arial"/>
            <family val="2"/>
          </rPr>
          <t>Vorhersehbare Stomaanlage</t>
        </r>
      </text>
    </comment>
    <comment ref="O119" authorId="0" shapeId="0">
      <text>
        <r>
          <rPr>
            <sz val="9"/>
            <color indexed="81"/>
            <rFont val="Arial"/>
            <family val="2"/>
          </rPr>
          <t>Übertrag erfolg aus Zähler KN 26</t>
        </r>
      </text>
    </comment>
  </commentList>
</comments>
</file>

<file path=xl/comments3.xml><?xml version="1.0" encoding="utf-8"?>
<comments xmlns="http://schemas.openxmlformats.org/spreadsheetml/2006/main">
  <authors>
    <author>OnkoZert</author>
  </authors>
  <commentList>
    <comment ref="G13" authorId="0" shapeId="0">
      <text>
        <r>
          <rPr>
            <sz val="9"/>
            <color indexed="81"/>
            <rFont val="Arial"/>
            <family val="2"/>
          </rPr>
          <t>Übertrag erfolgt aus Tabellenblatt Basisdaten</t>
        </r>
      </text>
    </comment>
    <comment ref="G15" authorId="0" shapeId="0">
      <text>
        <r>
          <rPr>
            <sz val="9"/>
            <color indexed="81"/>
            <rFont val="Arial"/>
            <family val="2"/>
          </rPr>
          <t xml:space="preserve">Übertrag erfolgt aus Tabellenblatt Basisdaten
</t>
        </r>
      </text>
    </comment>
    <comment ref="U15" authorId="0" shapeId="0">
      <text>
        <r>
          <rPr>
            <sz val="9"/>
            <color indexed="81"/>
            <rFont val="Arial"/>
            <family val="2"/>
          </rPr>
          <t>Übertrag erfolgt aus Tabellenblatt Basisdaten</t>
        </r>
      </text>
    </comment>
    <comment ref="N37" authorId="0" shapeId="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comments4.xml><?xml version="1.0" encoding="utf-8"?>
<comments xmlns="http://schemas.openxmlformats.org/spreadsheetml/2006/main">
  <authors>
    <author>OnkoZert</author>
  </authors>
  <commentList>
    <comment ref="G13" authorId="0" shapeId="0">
      <text>
        <r>
          <rPr>
            <sz val="9"/>
            <color indexed="81"/>
            <rFont val="Arial"/>
            <family val="2"/>
          </rPr>
          <t>Übertrag erfolgt aus Tabellenblatt Basisdaten</t>
        </r>
      </text>
    </comment>
    <comment ref="G15" authorId="0" shapeId="0">
      <text>
        <r>
          <rPr>
            <sz val="9"/>
            <color indexed="81"/>
            <rFont val="Arial"/>
            <family val="2"/>
          </rPr>
          <t xml:space="preserve">Übertrag erfolgt aus Tabellenblatt Basisdaten
</t>
        </r>
      </text>
    </comment>
    <comment ref="U15" authorId="0" shapeId="0">
      <text>
        <r>
          <rPr>
            <sz val="9"/>
            <color indexed="81"/>
            <rFont val="Arial"/>
            <family val="2"/>
          </rPr>
          <t>Übertrag erfolgt aus Tabellenblatt Basisdaten</t>
        </r>
      </text>
    </comment>
    <comment ref="N36" authorId="0" shapeId="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comments5.xml><?xml version="1.0" encoding="utf-8"?>
<comments xmlns="http://schemas.openxmlformats.org/spreadsheetml/2006/main">
  <authors>
    <author>OnkoZert</author>
  </authors>
  <commentList>
    <comment ref="M28" authorId="0" shapeId="0">
      <text>
        <r>
          <rPr>
            <b/>
            <sz val="9"/>
            <color indexed="81"/>
            <rFont val="Calibri"/>
            <family val="2"/>
          </rPr>
          <t>Ø</t>
        </r>
        <r>
          <rPr>
            <b/>
            <sz val="9.5500000000000007"/>
            <color indexed="81"/>
            <rFont val="Tahoma"/>
            <family val="2"/>
          </rPr>
          <t xml:space="preserve"> </t>
        </r>
        <r>
          <rPr>
            <b/>
            <sz val="9"/>
            <color indexed="81"/>
            <rFont val="Tahoma"/>
            <family val="2"/>
          </rPr>
          <t>Follow-Up Quote der letzten 1-3 Jahre (Antrag REDZYK mind. 80,0%)</t>
        </r>
      </text>
    </comment>
  </commentList>
</comments>
</file>

<file path=xl/sharedStrings.xml><?xml version="1.0" encoding="utf-8"?>
<sst xmlns="http://schemas.openxmlformats.org/spreadsheetml/2006/main" count="7938" uniqueCount="3424">
  <si>
    <t>P</t>
  </si>
  <si>
    <t>1 | 2 | 3</t>
  </si>
  <si>
    <t>Datum Erstdiagnose (Bspw. = 2011)</t>
  </si>
  <si>
    <t>Resektion durchgeführt</t>
  </si>
  <si>
    <t>UICC III</t>
  </si>
  <si>
    <t>z.B. Schmerztherapie, künstliche Ernährung</t>
  </si>
  <si>
    <t>numerisch</t>
  </si>
  <si>
    <t>≥ 12</t>
  </si>
  <si>
    <t>FAQ zu Algorithmen</t>
  </si>
  <si>
    <t>XML-Struktur</t>
  </si>
  <si>
    <t>&lt;?xml version="1.0" encoding="utf-8"?&gt;</t>
  </si>
  <si>
    <t>&lt;Patienten&gt;</t>
  </si>
  <si>
    <t>&lt;/Patienten&gt;</t>
  </si>
  <si>
    <t>TumorlokalisationRektum</t>
  </si>
  <si>
    <t xml:space="preserve">Die Zuordnung erfolgt durch das Zentrum / Tumordokumentationssystem.
Es ist zu beachten, dass die Kodierung von C19 an sich nicht mehr zulässig ist, da eine klare Festlegung durch die Messung ab Anokutan-Linie (&gt; 16 cm: Kolon, davor Rektum) gegeben ist. </t>
  </si>
  <si>
    <t>Zähler</t>
  </si>
  <si>
    <t>Nenner</t>
  </si>
  <si>
    <t>Feld</t>
  </si>
  <si>
    <t>Beschreibung</t>
  </si>
  <si>
    <t>Name</t>
  </si>
  <si>
    <t>Ausfüllhinweise</t>
  </si>
  <si>
    <t>C180 | C181 | C182 | C183 | 
C184 | C185 | C186 | C187 | C188 | C189 | C19 | C20 | C209</t>
  </si>
  <si>
    <t>E</t>
  </si>
  <si>
    <t>Primärfälle gesamt</t>
  </si>
  <si>
    <t>A</t>
  </si>
  <si>
    <t>---</t>
  </si>
  <si>
    <t>Re-Interventionsbedürftige Anastomoseninsuffizienzen Kolon nach elektiven Eingriffen</t>
  </si>
  <si>
    <t>R</t>
  </si>
  <si>
    <t>K</t>
  </si>
  <si>
    <t>1 | 2</t>
  </si>
  <si>
    <t>Die gesamte Fall-Identifikationsnummer setzt sich zusammen aus der Zugehörigkeit eines Falles zu einem spezifischen Organkrebszentrum (z.B. DZ-304-2) und einer vom Zentrum selbst hinzugefügten Fallnummer.</t>
  </si>
  <si>
    <t>selbsterklärend</t>
  </si>
  <si>
    <t>0 = bis einschließlich diesen Datums sind noch keine Fernmetastasen aufgetreten
1 = an diesem Datum sind Fernmetastasen diagnostiziert worden
2 = es ist bereits eine Fernmetastasierung in einer Follow-Up-Meldung zuvor 
        aufgetreten  ("1" in einer der Meldungen davor)
3 = der Patient ist noch am Leben, aber keine Information zu Tumorstatus</t>
  </si>
  <si>
    <t>0 = bis einschließlich diesen Datums ist noch kein Lymphknotenrez. aufgetreten
1 = an diesem Datum ist ein Lymphknotenrez. diagnostiziert worden
2 = es ist bereits ein Lymphknotenrezidiv in einer Follow-Up-Meldung zuvor 
        aufgetreten  ("1" in einer der Meldungen davor)
3 = der Patient ist noch am Leben, aber keine Information zu Tumorstatus</t>
  </si>
  <si>
    <t>0 = bis einschließlich diesen Datums ist kein Zweittumor (z.B. Mammakarzinom, Pankreaskarzinom oder ein Kolonkarzinom wenn die primäre Erkrankung ein Rektumkarzinom war) aufgetreten
1 = an diesem Datum ist ein Zweittumor diagnostiziert worden
2 = es ist bereits ein Zweittumor in einer Follow-Up-Meldung zuvor 
        aufgetreten
3 = der Patient ist noch am Leben, aber keine Information zu Tumorstatus</t>
  </si>
  <si>
    <t xml:space="preserve"> </t>
  </si>
  <si>
    <t>Alle Primärfälle</t>
  </si>
  <si>
    <t>keine Lebermetastasen</t>
  </si>
  <si>
    <t>Ausprägungen</t>
  </si>
  <si>
    <t>Ausprägung</t>
  </si>
  <si>
    <t>Notwendige Datenfelder</t>
  </si>
  <si>
    <t>pT</t>
  </si>
  <si>
    <t>pN</t>
  </si>
  <si>
    <t>Grading</t>
  </si>
  <si>
    <t>PatientID</t>
  </si>
  <si>
    <t>selbsterklärend.</t>
  </si>
  <si>
    <t>Der ASA-Score (ASA, American Society of Anesthesiologists) Score dient der Einschätzung des operativen Risikos. 
ASA 1: Gesunder Patient 
ASA 2: Patient mit leichter Allgemeinerkrankung ohne Leistungseinschränkung- mäßige Hypertonie; mäßiger, nicht insulinpflichtiger
Diabetes mellitus
ASA 3: Patient mit schwerer Allgemeinerkrankung mit Leistungseinschränkung - kompensierte und dekompensierte Herzinsuffizienz;
chronische respiratorische Insuffizienz; schwerer Diabetes mellitus mit Komplikationen; Leberzirrhose; chronische Niereninsuffizienz
ASA 4: Patient mit schwerer Allgemeinerkrankung, die mit oder ohne Operation lebensbedrohlich ist - ausgeprägte dekompensierte
Herzinsuffizienz; schwere maligne Hypertonie; Schock und Koma unterschiedlicher Genese; fortgeschrittene Leber- und
Niereninsuffizienz
ASA 5: Moribunder Patient, der mit oder ohne Operation die nächsten 24 h voraussichtlich nicht überlebt - schwere
Allgemeinerkrankung mit unmittelbarem Todesrisiko (z. B. fulminante Lungenembolie; ausgedehnter Herzinfarkt mit kardiogenem
Schock)</t>
  </si>
  <si>
    <t>Tags</t>
  </si>
  <si>
    <t>Diese Angabe ist mit "ja" zu dokumentieren, wenn postoperativ innerhalb von 30 Tagen eine Anastomoseninsuffizienz aufgetreten ist.</t>
  </si>
  <si>
    <t>Warum bezieht sich der Nenner auf alle Primärfäll und nicht nur die Patienten mit einem familiären Risiko (also dem Zähler der Kennzahl Nr. 8)?</t>
  </si>
  <si>
    <t>Zentrumsfall / Primärfall</t>
  </si>
  <si>
    <t>UICC I</t>
  </si>
  <si>
    <t>UICC IV</t>
  </si>
  <si>
    <t>Diagnose Zweitmalignom im Verlauf</t>
  </si>
  <si>
    <t>B</t>
  </si>
  <si>
    <t>C</t>
  </si>
  <si>
    <t>D</t>
  </si>
  <si>
    <r>
      <t xml:space="preserve">Auswertungen </t>
    </r>
    <r>
      <rPr>
        <vertAlign val="superscript"/>
        <sz val="8"/>
        <rFont val="Arial"/>
        <family val="2"/>
      </rPr>
      <t>8</t>
    </r>
  </si>
  <si>
    <t>F</t>
  </si>
  <si>
    <t>I</t>
  </si>
  <si>
    <t>J</t>
  </si>
  <si>
    <t>L</t>
  </si>
  <si>
    <t>N</t>
  </si>
  <si>
    <t>O</t>
  </si>
  <si>
    <t>Q</t>
  </si>
  <si>
    <t>S</t>
  </si>
  <si>
    <t>T</t>
  </si>
  <si>
    <t>U</t>
  </si>
  <si>
    <t>W</t>
  </si>
  <si>
    <t>X</t>
  </si>
  <si>
    <t>Jahr der Erstdiagnose</t>
  </si>
  <si>
    <t>Anzahl Primärpatienten</t>
  </si>
  <si>
    <r>
      <t xml:space="preserve">UICC I  </t>
    </r>
    <r>
      <rPr>
        <vertAlign val="superscript"/>
        <sz val="8"/>
        <rFont val="Arial"/>
        <family val="2"/>
      </rPr>
      <t>1</t>
    </r>
    <r>
      <rPr>
        <sz val="8"/>
        <rFont val="Arial"/>
        <family val="2"/>
      </rPr>
      <t xml:space="preserve"> </t>
    </r>
  </si>
  <si>
    <r>
      <t xml:space="preserve">UICC II  </t>
    </r>
    <r>
      <rPr>
        <vertAlign val="superscript"/>
        <sz val="8"/>
        <rFont val="Arial"/>
        <family val="2"/>
      </rPr>
      <t>1</t>
    </r>
  </si>
  <si>
    <r>
      <t xml:space="preserve">UICC IV  </t>
    </r>
    <r>
      <rPr>
        <vertAlign val="superscript"/>
        <sz val="8"/>
        <rFont val="Arial"/>
        <family val="2"/>
      </rPr>
      <t>1</t>
    </r>
  </si>
  <si>
    <r>
      <t xml:space="preserve">Patienten  „im Follow-Up“
(aus Grundgesamtheit Primärpat.)  </t>
    </r>
    <r>
      <rPr>
        <vertAlign val="superscript"/>
        <sz val="8"/>
        <rFont val="Arial"/>
        <family val="2"/>
      </rPr>
      <t>3</t>
    </r>
  </si>
  <si>
    <t>Patienten tumorfrei</t>
  </si>
  <si>
    <t xml:space="preserve"> Pat. mit lokoregionärem Rezidiv</t>
  </si>
  <si>
    <t xml:space="preserve"> Pat. mit Lymphknotenrezidiv</t>
  </si>
  <si>
    <t xml:space="preserve"> Pat. mit Fernmetastasen</t>
  </si>
  <si>
    <t>DFS nach Kaplan-Meier
(Disease Free Survival) in %</t>
  </si>
  <si>
    <t>Mehrfachnennung möglich</t>
  </si>
  <si>
    <t>muss leer sein</t>
  </si>
  <si>
    <t>A1 Stammdaten - Patienten-ID</t>
  </si>
  <si>
    <t>A2 Stammdaten -  Geburtsdatum Tag</t>
  </si>
  <si>
    <t>A3 Stammdaten - Geburtsdatum Monat</t>
  </si>
  <si>
    <t>A4 Stammdaten - Geburtsdatum Jahr</t>
  </si>
  <si>
    <t>A5 Stammdaten - Geschlecht</t>
  </si>
  <si>
    <t>A2
dd</t>
  </si>
  <si>
    <t>A3
mm</t>
  </si>
  <si>
    <t xml:space="preserve">A4
yyyy </t>
  </si>
  <si>
    <t>A5
m | w</t>
  </si>
  <si>
    <t>B2 Anamnese - Jahr relevante Krebsvorerkrankungen der/des Patienten/Patientin mit Fall zum Zeitpunkt der Erstdiagnose Fall</t>
  </si>
  <si>
    <t>D1 Diagnose - Datum Erstdiagnose Primärtumor</t>
  </si>
  <si>
    <t xml:space="preserve">D3 Diagnose - ICD-O-Histologie </t>
  </si>
  <si>
    <t>D4 Diagnose - Tumorausprägung</t>
  </si>
  <si>
    <t>B1
0 = nein
1 = ja
9 = unbekannt</t>
  </si>
  <si>
    <t>B2
yyyy</t>
  </si>
  <si>
    <t>B3
0 = nein
1 = ja
9 = unbekannt</t>
  </si>
  <si>
    <t>B4
yyyy</t>
  </si>
  <si>
    <t>B5
0 = keine positive Familienanamnese
1 = positive Familienanamnese</t>
  </si>
  <si>
    <t>D1
yyyy-mm-dd</t>
  </si>
  <si>
    <t>D2
yyyy-mm-dd</t>
  </si>
  <si>
    <t>D3
XXXX/X</t>
  </si>
  <si>
    <t xml:space="preserve">D5
C18 |C180 | C181 | C182 | C183 | C184 | C185 | C186 | C187 | C188 | C189 | C19 | C1999 | C20 | C209 | C2091| C2092| C2093
</t>
  </si>
  <si>
    <t>D6
K = Kolon
R = Rektum</t>
  </si>
  <si>
    <t>D7
1 = Rektumkarzinom oberes Drittel
2 = Rektumkarzinom mittleres Drittel
3 = Rektumkarzinom unteres Drittel</t>
  </si>
  <si>
    <t>D8
T0 | Tis |  T1 | T2 | T3 | T4  | TX | T4a | T4b | TX</t>
  </si>
  <si>
    <t xml:space="preserve">D9
N0 |  N1 | N1a | N1b |  N1c | N2 | N2a | N2b | N+ |  NX </t>
  </si>
  <si>
    <t>D10
M0 | M1 | M1a | M1b |MX</t>
  </si>
  <si>
    <t>D7 Diagnose - Spezifikation Tumorlokalisation Rektum</t>
  </si>
  <si>
    <t>E1
0 = keine Vorstellung in der prätherapeutischen Tumorkonferenz
1 = in prätherapeutischer Tumorkonferenz vorgestellt</t>
  </si>
  <si>
    <t>F1 Endoskopische Primärtherapie - Datum therapeutische Koloskopie (endoskopische Abtragung)</t>
  </si>
  <si>
    <t>F1
yyyy-mm-dd</t>
  </si>
  <si>
    <t>F2 Endoskopische Primärtherapie - OPS-Code</t>
  </si>
  <si>
    <t>F2
X-XXX.XX / X-XXX.X</t>
  </si>
  <si>
    <t>G2 Chirurgische Primärtherapie - Datum operative Tumorentfernung (1. OP)</t>
  </si>
  <si>
    <t>G2
yyyy-mm-dd</t>
  </si>
  <si>
    <t>G3 Chirurgische Primärtherapie - OPS-Codes (1. OP)</t>
  </si>
  <si>
    <t xml:space="preserve">G3
X-XXX.XX / X-XXX.X
</t>
  </si>
  <si>
    <t>G4 Chirurgische Primärtherapie - Notfall- oder Elektiveingriff</t>
  </si>
  <si>
    <t>G4
N = Notfall
E = elektiv</t>
  </si>
  <si>
    <t>G9
0 = keine postoperative Wundinfektion aufgetreten
1 = Postoperative Wundinfektion aufgetreten</t>
  </si>
  <si>
    <t>G10
yyyy-mm-dd</t>
  </si>
  <si>
    <t xml:space="preserve">G11
0 = nein
1 = ja
</t>
  </si>
  <si>
    <t>G13 Chirurgische Primärtherapie -  Anastomoseninsuffizienz interventionspflichtig?</t>
  </si>
  <si>
    <t>G14
yyyy-mm-dd</t>
  </si>
  <si>
    <t>G15 Chirurgische Primärtherapie - Revisionseingriff</t>
  </si>
  <si>
    <t xml:space="preserve">G15
0 = nein
1 = ja
</t>
  </si>
  <si>
    <t>G16
yyyy-mm-dd</t>
  </si>
  <si>
    <t>D13 Diagnose - Prätherapeutisches Tumorstadium UICC-Stadium</t>
  </si>
  <si>
    <t>D14
0 = nein
1 = ja</t>
  </si>
  <si>
    <t xml:space="preserve">H2
N0 |  N1 | N1a | N1b |  N1c | N2 | N2a | N2b | N+ |  NX </t>
  </si>
  <si>
    <t>H3
M0 | M1 | M1a | M1b |MX</t>
  </si>
  <si>
    <t>H4
GX | G1 | G2 | G3 | G4</t>
  </si>
  <si>
    <t>H5
XXXX/X</t>
  </si>
  <si>
    <t>E2
0 = leitliniengerechte Therapie wird aus anderen Gründen (Alter, Komorbidität, Kontraindikation etc.) nicht empfohlen
1 = leitliniengerechte Therapie wurde empfohlen</t>
  </si>
  <si>
    <t>E1 Prätherapeutische Tumorkonferenz - Vorstellung</t>
  </si>
  <si>
    <t>I1
0 = keine Vorstellung in der postoperativen Tumorkonferenz
1 = in postoperativer Tumorkonferenz vorgestellt</t>
  </si>
  <si>
    <t>I2
0 = leitliniengerechte Therapie wird aus anderen Gründen (Alter, Komorbidität, Kontraindikation etc.) nicht empfohlen
1 = leitliniengerechte Therapie wurde empfohlen</t>
  </si>
  <si>
    <t>J4 Lebermetastasen - Lebermetastasen - Sekundäre Lebermetastasenresektion durchgeführt</t>
  </si>
  <si>
    <t>J4
0 = nein
1 = ja</t>
  </si>
  <si>
    <t>J2
0 = nein
1 = ja</t>
  </si>
  <si>
    <t>J3
0 = Bedingungen für sekundäre Lebermetastasenresektion nicht erfüllt
1 = Bedingungen für sekundäre Lebermetastasenresektion erfüllt</t>
  </si>
  <si>
    <t>K1
0 = nein
1 = ja</t>
  </si>
  <si>
    <t>K2
yyyy-mm-dd</t>
  </si>
  <si>
    <t>K4
K = Kurativ | P = Palliativ</t>
  </si>
  <si>
    <t xml:space="preserve">K3
N = neoadjuvant </t>
  </si>
  <si>
    <t>Ist die Intention zum Zeitpunkt der Therapieentscheidung kurativ oder palliativ?</t>
  </si>
  <si>
    <t xml:space="preserve">K5
1 = Patientenablehnung
2 = vor Beginn verstorben
3 = sonstige
</t>
  </si>
  <si>
    <t>K6
yyyy-mm-dd</t>
  </si>
  <si>
    <t>K7
yyyy-mm-dd</t>
  </si>
  <si>
    <t>K8
0 = Patient verweigert die Fortführung der Therapie
1 = Reguläres Ende
2 = Abbruch wegen Nebenwirkungen
3 = Sonstige</t>
  </si>
  <si>
    <t>L1 Postoperative Strahlentherapie - Empfehlung ja / nein</t>
  </si>
  <si>
    <t>L1
0 = nein
1 = ja</t>
  </si>
  <si>
    <t>L2 Postoperative Strahlentherapie - Datum Empfehlung</t>
  </si>
  <si>
    <t>L2
yyyy-mm-dd</t>
  </si>
  <si>
    <t>L3 Postoperative Strahlentherapie - Therapiezeitpunkt</t>
  </si>
  <si>
    <t xml:space="preserve">L3
A = adjuvant </t>
  </si>
  <si>
    <t xml:space="preserve">Erläuterung zu 3, sonstige: Die Tumorkonferenz empfiehlt z.B. trotz des hohen Alters oder trotz Komorbidität, eine adjuvante Strahlentherapie. Der Radioonkologe entscheidet sich aber wegen dieser Gründe, die Strahlentherapie doch nicht zu beginnen.
</t>
  </si>
  <si>
    <t>L4 Postoperative Strahlentherapie - Therapieintention</t>
  </si>
  <si>
    <t>L4
K = Kurativ | P = Palliativ</t>
  </si>
  <si>
    <t>L6 Postoperative Strahlentherapie - Beginn</t>
  </si>
  <si>
    <t xml:space="preserve">L5
1 = Patientenablehnung
2 = vor Beginn verstorben
3 = sonstige
</t>
  </si>
  <si>
    <t>L6
yyyy-mm-dd</t>
  </si>
  <si>
    <t>L7 Postoperative Strahlentherapie - Ende</t>
  </si>
  <si>
    <t>L7
yyyy-mm-dd</t>
  </si>
  <si>
    <t>L8 Postoperative Strahlentherapie - Grund der Beendigung der Strahlentherapie</t>
  </si>
  <si>
    <t>L8
0 = Patient verweigert die Fortführung der Therapie
1 = Reguläres Ende
2 = Abbruch wegen Nebenwirkungen
3 = Sonstige</t>
  </si>
  <si>
    <t>M1
0 = nein
1 = ja</t>
  </si>
  <si>
    <t>M1</t>
  </si>
  <si>
    <t>M2
yyyy-mm-dd</t>
  </si>
  <si>
    <t xml:space="preserve">M3
N = neoadjuvant </t>
  </si>
  <si>
    <t>M4
K = Kurativ | P = Palliativ</t>
  </si>
  <si>
    <t xml:space="preserve">M5
1 = Patientenablehnung
2 = vor Beginn verstorben
3 = sonstige
</t>
  </si>
  <si>
    <t xml:space="preserve">Erläuterung zu 3, sonstige: Die Tumorkonferenz empfiehlt z.B. trotz des hohen Alters oder trotz Komorbidität, eine Chemotherapie. Der Hämato-Onkologe entscheidet sich aber wegen dieser Gründe, die Chemotherapie doch nicht zu beginnen.
</t>
  </si>
  <si>
    <t>M6
yyyy-mm-dd</t>
  </si>
  <si>
    <t>M7
yyyy-mm-dd</t>
  </si>
  <si>
    <t>M8
0 = Patient verweigert die Fortführung der Therapie
1 = Reguläres Ende
2 = Abbruch wegen Nebenwirkungen
3 = Sonstige</t>
  </si>
  <si>
    <t>N1 Postoperative Chemotherapie - Empfehlung ja / nein</t>
  </si>
  <si>
    <t>N1
0 = nein
1 = ja</t>
  </si>
  <si>
    <t>N2
yyyy-mm-dd</t>
  </si>
  <si>
    <t xml:space="preserve">N3
A = adjuvant </t>
  </si>
  <si>
    <t>N4
K = Kurativ | P = Palliativ</t>
  </si>
  <si>
    <t xml:space="preserve">N5
1 = Patientenablehnung
2 = vor Beginn verstorben
3 = sonstige
</t>
  </si>
  <si>
    <t>N5</t>
  </si>
  <si>
    <t>N6
yyyy-mm-dd</t>
  </si>
  <si>
    <t xml:space="preserve">Erläuterung zu 3, sonstige: Die Tumorkonferenz empfiehlt z.B. trotz des hohen Alters oder trotz Komorbidität, eine adjuvante Chemotherapie. Der Hämato-Onkologe entscheidet sich aber wegen dieser Gründe, die Chemotherapie doch nicht zu beginnen.
</t>
  </si>
  <si>
    <t>N7
yyyy-mm-dd</t>
  </si>
  <si>
    <t>N8
0 = Patient verweigert die Fortführung der Therapie
1 = Reguläres Ende
2 = Abbruch wegen Nebenwirkungen
3 = Sonstige</t>
  </si>
  <si>
    <t>O1
0 = nein
1 = ja</t>
  </si>
  <si>
    <t>O1 Sonstige Therapie - Best Supportive Care</t>
  </si>
  <si>
    <t>P1 Prozess - Studie -  Datum Patient in Studie eingebracht</t>
  </si>
  <si>
    <t>P1
yyyy-mm-dd</t>
  </si>
  <si>
    <t>P2 Prozess - Studientyp interventionell / nicht interventionell</t>
  </si>
  <si>
    <t>P2
1 = nicht-interventionelle Studie
2 = interventionelle Studie
9 = Studienpatient, aber unklar, ob nicht-interventionell / interventionell</t>
  </si>
  <si>
    <t>P3 Prozess - Psychoonkologische Betreuung</t>
  </si>
  <si>
    <t>P3
0 = Psychoonkologische Betreuung nicht erhalten
1 = Psychoonkologische Betreuung erhalten</t>
  </si>
  <si>
    <t>P5 Prozess - Beratung Sozialdienst</t>
  </si>
  <si>
    <t>P5
0 = Patient wurde nicht vom Sozialdienst beraten
1 = Patient wurde vom Sozialdienst beraten
9 = unbekannt</t>
  </si>
  <si>
    <t>P6 Prozess - Genetische Beratung empfohlen</t>
  </si>
  <si>
    <t>P6
0 = Empfehlung nicht ausgesprochen
1 = Empfehlung ausgesprochen</t>
  </si>
  <si>
    <t>P7 Prozess - Genetische Beratung erhalten</t>
  </si>
  <si>
    <t>P7
0 = Patient wurde nicht in einem Zentrum für familiären Darmkrebs  
        vorgestellt
1 = Patient in einem Zentrum für familiären Darmkrebs vorgestellt
9 = unbekannt</t>
  </si>
  <si>
    <t>P8
0 = nein
1 = ja
9 = unbekannt</t>
  </si>
  <si>
    <t>Q1 Follow-Up-Meldung n - Datum</t>
  </si>
  <si>
    <t>Q1
yyyy-mm-dd</t>
  </si>
  <si>
    <t>Q2 Follow-Up-Meldung n - Lokoregionäres Rezidiv</t>
  </si>
  <si>
    <t>Q3 Follow-Up-Meldung n - Lymphknotenrezidiv</t>
  </si>
  <si>
    <t>Q4 Follow-Up-Meldung n -  Fernmetastasen</t>
  </si>
  <si>
    <t>Q5 Follow-Up-Meldung n - Zweittumor</t>
  </si>
  <si>
    <t>Q6 Follow-Up-Meldung n - verstorben</t>
  </si>
  <si>
    <t>Q6
0 = nicht verstorben
1 = tumorbedingt verstorben
2 = nicht tumorbedingt verstorben
3 = Todesursache unbekannt</t>
  </si>
  <si>
    <t>Q7 Follow-Up-Meldung n - Quelle Follow-Up</t>
  </si>
  <si>
    <t xml:space="preserve">Alle Q-Felder müssen pro gemeldetem Follow-Up-Datum befüllt sein. </t>
  </si>
  <si>
    <t>C18 |C180 | C181 | C182 | C183 | C184 | C185 | C186 | C187 | C188 | C189 | C19 | C1999 | C20 | C209 | C2091| C2092| C2093</t>
  </si>
  <si>
    <t>D2 Diagnose -  Datum histologische Sicherung</t>
  </si>
  <si>
    <t>N2 Postoperative Chemotherapie - Datum Empfehlung</t>
  </si>
  <si>
    <t>N3 Postoperative Chemotherapie - Therapiezeitpunkt</t>
  </si>
  <si>
    <t>N4 Postoperative Chemotherapie - Therapieintention</t>
  </si>
  <si>
    <t>N6 Postoperative Chemotherapie - Beginn</t>
  </si>
  <si>
    <t>N7 Postoperative Chemotherapie - Ende</t>
  </si>
  <si>
    <t>N8 Postoperative Chemotherapie - Grund der Beendigung der Strahlentherapie</t>
  </si>
  <si>
    <t>D6 Diagnose - Kolon oder Rektum</t>
  </si>
  <si>
    <t>G7
0 = nein
1 = ja</t>
  </si>
  <si>
    <t>G1
1 = normaler, ansonsten gesunder Patient
2 = Patient mit leichter Allgemeinerkrankung
3 = Patient mit schwerer Allgemeinerkrankung und Leistungseinschränkung
4 = Patient mit inaktivierender Allgemeinerkrankung, ständige Lebensbedrohung
5 = moribunder Patient
9 = unbekannt</t>
  </si>
  <si>
    <t>Lebermetastasen vorhanden</t>
  </si>
  <si>
    <t>H9
numerisch</t>
  </si>
  <si>
    <t>8140/3</t>
  </si>
  <si>
    <t>8210/3</t>
  </si>
  <si>
    <t>8211/3</t>
  </si>
  <si>
    <t>8220/3</t>
  </si>
  <si>
    <t>8221/3</t>
  </si>
  <si>
    <t>8261/3</t>
  </si>
  <si>
    <t>8262/3</t>
  </si>
  <si>
    <t>8263/3</t>
  </si>
  <si>
    <t>8480/3</t>
  </si>
  <si>
    <t>8481/3</t>
  </si>
  <si>
    <t>8560/3</t>
  </si>
  <si>
    <t xml:space="preserve">D5
C18 |C180 | C181 | C182 | C183 | C184 | C185 | C186 | C187 | C188 | C189 | C19 | C1999 | C20 | C209 | C2091 | C2092| C2093
</t>
  </si>
  <si>
    <t>D5
C18 |C180 | C181 | C182 | C183 | C184 | C185 | C186 | C187 | C188 | C189 | C19 | C1999 | C20 | C209 | C2091 | C2092| C2093</t>
  </si>
  <si>
    <t>C18 |C180 | C181 | C182 | C183 | C184 | C185 | C186 | C187 | C188 | C189 | C19 | C1999 | C20 | C209 | C2091 | C2092 | C2093</t>
  </si>
  <si>
    <t>G8
1 = TME
2 = PME
3 = sonstige / unbekannt</t>
  </si>
  <si>
    <t>C1 Grundgesamtheit - Kategorisierung des Tudoku-Systems</t>
  </si>
  <si>
    <t>A6 Stammdaten - Einwilligungserklärung Dokumentation in Tumordokumentation</t>
  </si>
  <si>
    <t>A7 Stammdaten - Einwilligungserklärung Versand anonymisierter Patientendatensatz an externe Stelle</t>
  </si>
  <si>
    <t>C1 - Grundgesamtheit - Kategorisierung des Tudoku-Systems</t>
  </si>
  <si>
    <t>C2.2 Allgemeine Fallinfos - Fall-ID; Organ</t>
  </si>
  <si>
    <t>C2.3 Allgemeine Fallinfos - Fall-ID; 1. Teil Reg.-Nr.</t>
  </si>
  <si>
    <t>C2.4 Allgemeine Fallinfos -  Fall-ID; Haupt- / Nebenstandort</t>
  </si>
  <si>
    <t>C2.5 Allgemeine Fallinfos -  Fall-ID; Fallnummer</t>
  </si>
  <si>
    <t>A7
0 = keine Einwilligung
1 = Einwilligung gegeben</t>
  </si>
  <si>
    <t>C2.1
0 = nein
1 = ja</t>
  </si>
  <si>
    <t>C2.4
0 | 1  | …  |  n</t>
  </si>
  <si>
    <t>B5 Anamnese - Familienanamnese</t>
  </si>
  <si>
    <t>UICC II</t>
  </si>
  <si>
    <t>C2.1 Allgemeine Fallinfos -  Zentrumsfall</t>
  </si>
  <si>
    <t xml:space="preserve">D5
C18 |C180 | C181 | C182 | C183 | C184 | C185 | C186 | C187 | C188 | C189 | C19 | C199 | C20 | C209 | C2091| C2092| C2093
</t>
  </si>
  <si>
    <t>D13
1 = UICC I
2 = UICC II
3  = UICC III
4 = UICC IV
9 = kein UICC-Stadium ermittelbar</t>
  </si>
  <si>
    <t>D14 Diagnose - Synchrone Behandlung eines oder mehrerer kolorektaler Primärtumoren</t>
  </si>
  <si>
    <t>N5 Postoperative Chemotherapie - Gründe für Nichtdurchführung   trotz Empfehlung</t>
  </si>
  <si>
    <t xml:space="preserve">Es ist zu beachten, dass die Kodierung von C19 an sich nicht mehr zulässig ist, da eine klare Festlegung durch die Messung ab Anokutan-Linie (&gt; 16 cm: Kolon, davor Rektum) gegeben ist. </t>
  </si>
  <si>
    <t xml:space="preserve">Das Zentrum muss hier eine eigene Einschätzung dokumentieren, was als Notfall bzw. elektiv gewertet wird, da eine zeitliche Dimension dem Sachverhalt in der Regel nicht gerecht wird. Als dringlich eingestufte Fälle (i.d.R.  6 - 48 Stunden nach Diagnosestellung) können je nach Situation als Notfall bzw. elektiv dokumentiert werden. Indiz für einen Notfall ist die Nichtdurchführung einer präoperativen Koloskopie.
</t>
  </si>
  <si>
    <t xml:space="preserve">Hat der Patient eingewilligt, dass der Datensatz an eine externe Stelle gesendet werden darf? 
</t>
  </si>
  <si>
    <t>Zeitpunkt der ersten histologischen oder zytologischen Sicherung des vorliegenden malignen Tumors.</t>
  </si>
  <si>
    <t>Standard</t>
  </si>
  <si>
    <t>OPS Version 2012</t>
  </si>
  <si>
    <t xml:space="preserve">D5 Diagnose -  ICD-O-Lokalisation
</t>
  </si>
  <si>
    <t>ICD-O-2 
ICD-O-3</t>
  </si>
  <si>
    <t>OPS 2012</t>
  </si>
  <si>
    <t>TNM - Klassifikation maligner Tumor, Siebente Auflage, 2010, S. 96</t>
  </si>
  <si>
    <t>TNM - Klassifikation maligner
Tumor, Siebente Auflage, 2010, S. 96</t>
  </si>
  <si>
    <t>TNM - Klassifikation maligner Tumor, Siebente Auflage, 2010, S. 19</t>
  </si>
  <si>
    <t>ICD-O-3</t>
  </si>
  <si>
    <t>WHO 2000</t>
  </si>
  <si>
    <t>ASA</t>
  </si>
  <si>
    <t>D8 Diagnose - Prätherapeutischer Tumorstatus T</t>
  </si>
  <si>
    <t>D9 Diagnose - Prätherapeutischer Tumorstatus N</t>
  </si>
  <si>
    <t>D10 Diagnose - Prätherapeutischer Tumorstatus M</t>
  </si>
  <si>
    <t>postM</t>
  </si>
  <si>
    <t>H2  Postoperative Histologie / Staging - pN</t>
  </si>
  <si>
    <t>H3  Postoperative Histologie / Staging - M</t>
  </si>
  <si>
    <t>H5   Postoperative Histologie / Staging  - ICD-O-Histologie</t>
  </si>
  <si>
    <t>H6   Postoperative Histologie / Staging - Postoperativ Status 
Residualtumor (lokal) nach allen OPS</t>
  </si>
  <si>
    <t>H8  Postoperative Histologie / Staging - Güte der Mesorektumresektion</t>
  </si>
  <si>
    <t>H9   Postoperative Histologie / Staging  - Anzahl der untersuchten Lymphknoten</t>
  </si>
  <si>
    <t>1 | 2 | 3 | 4</t>
  </si>
  <si>
    <t>D8 Diagnose  -  Prätherapeutischer Tumorstatus T</t>
  </si>
  <si>
    <t xml:space="preserve">2  | 3 </t>
  </si>
  <si>
    <t xml:space="preserve">H1 Postoperative Histologie / Staging - pT </t>
  </si>
  <si>
    <t>H4   Postoperative Histologie / Staging  - Grading</t>
  </si>
  <si>
    <t>H7   Postoperative Histologie / Staging  - Postoperativ Status 
Residualtumor (Gesamt) nach Primärtherapie</t>
  </si>
  <si>
    <t>1  |  2 |  9</t>
  </si>
  <si>
    <t>H2
N0 |  N1 | N1a | N1b |  N1c | N2 | N2a | N2b | N+ |  NX 
(Suffixe, z.B. N1a werden zugelassen)</t>
  </si>
  <si>
    <t>G3
X-XXX.XX / X-XXX.X
(mind. X-XXX. muss korrekt sein)</t>
  </si>
  <si>
    <t>Die gesamte Fall-Identifikationsnummer setzt sich zusammen aus der Zugehörigkeit eines Falles zu einem spezifischen Organkrebszentrum (z.B. DZ-304-2) und einer vom Zentrum selbst hinzugefügten Fallnummer.
Die Information Haupt-/Nebenstandort ergibt sich aus der Registrierungsnummer des Zentrums:
Beispiel "Alleinstehendes Zentrum = Standort" mit der Registrierungsnummer FAD-560: Wird hier mit 0 kodiert, da es keinen Nebenstandort gibt.
Beispiel "Hauptstandort eines kooperativen Zentrums" mit der Registrierungs FAD-560-1 wird mit 1 kodiert, alle weiteren Nebenstandort mit 2, 3 etc.</t>
  </si>
  <si>
    <t>ENCR</t>
  </si>
  <si>
    <t xml:space="preserve">Gemessen in der Regel  durch starre Rektoskopie ab Anokutanlinie (bei tastbaren Befunden wird darauf manchmal verzichtet; eine globale Angabe "unteres Drittel" kann dokumentiert und hier gemeldet werden):
unteres Drittel (&gt; 0 &lt; 6 cm)
mittleres Drittel ( ≥ 6 &lt; 12 cm)
oberes Drittel (≥ 12 - 16 cm)
</t>
  </si>
  <si>
    <t>Jedem Operateur ist eine eindeutige Ziffer zuzuordnen.</t>
  </si>
  <si>
    <t>Wurde im Rahmen der Tumorresektion eine TME durchgeführt? Eine TME wird immer auch im Rahmen einer abdomino-perinealen Rektumexstirpation durchgeführt. In diesem Fall wird auch eine 1 gemeldet.</t>
  </si>
  <si>
    <t>Beinhaltet auch die posttherapeutische Vorstellung der endoskopischen Primärfälle (bei transanaler Vollwandexzision: Vorstellung nach dieser Prozedur, nicht nach der vorangegangen Polypektomie).</t>
  </si>
  <si>
    <t xml:space="preserve">pT1 || pT2
pN0
postM0 oder leer </t>
  </si>
  <si>
    <t xml:space="preserve">pT3 || pT4
pN0
postM0 oder leer 
</t>
  </si>
  <si>
    <t xml:space="preserve">jedes pT
pN1 || pN1a || pN1b || pN1c || pN2 || pN2a || pN2b 
postM0 oder leer 
</t>
  </si>
  <si>
    <t xml:space="preserve">jedes pT
jedes pN
postM1a || postM1b || postM1 
</t>
  </si>
  <si>
    <t>D10
M0 | M1 | M1a | M1b | MX</t>
  </si>
  <si>
    <t>…</t>
  </si>
  <si>
    <t>Erstdiagnose</t>
  </si>
  <si>
    <t>Beispiel-Patient (Follow-Up-Typen)</t>
  </si>
  <si>
    <t>Lokalrezidiv
Lymphknotenrezidiv
Fernmetastasen</t>
  </si>
  <si>
    <t>Zweit-
tumor</t>
  </si>
  <si>
    <t>Tage bis Ereignis</t>
  </si>
  <si>
    <t xml:space="preserve">Tage bis Zensierung </t>
  </si>
  <si>
    <t>Zeitreihung</t>
  </si>
  <si>
    <t>Pat. Nr.</t>
  </si>
  <si>
    <t>Zeitpunkt Nr.
i</t>
  </si>
  <si>
    <t>Status
ζi
1 = Ereignis (E)
0 = zensiert (Z)</t>
  </si>
  <si>
    <t>Anzahl unter Risiko
ri = N – i + 1</t>
  </si>
  <si>
    <t>Relative Anzahl ohne Ereignis im Zeitpunkt
Li = (ri  - ζi) / ri</t>
  </si>
  <si>
    <r>
      <t>Kaplan-Meier-Schätzung am Ende des Zeitabschnitts bis t</t>
    </r>
    <r>
      <rPr>
        <vertAlign val="subscript"/>
        <sz val="7"/>
        <rFont val="Arial"/>
        <family val="2"/>
      </rPr>
      <t>i
Pi (t) = π Li
          ti &lt; t</t>
    </r>
  </si>
  <si>
    <t>1. Definition Patientengruppe</t>
  </si>
  <si>
    <t>Kategorie</t>
  </si>
  <si>
    <t>Nach Kategorisierung können die Zeiträume zum Ereignis bzw. zur Zensierung berechnet und die Patienten gemäß dieser Zeitreihung sortiert werden (siehe nächste Tabelle).</t>
  </si>
  <si>
    <t>letzte Meldung
kein DFS-Ereignis
innerhalb 5 Jahren</t>
  </si>
  <si>
    <t>letzte Meldung
kein DFS-Ereignis
nach 5 Jahren</t>
  </si>
  <si>
    <t>M1 |  M1a  |  M1b</t>
  </si>
  <si>
    <t>≠ M1 |  M1a  |  M1b</t>
  </si>
  <si>
    <t>E2 Prätherapeutische Tumorkonferenz - Empfehlung leitliniengerecht?</t>
  </si>
  <si>
    <t>D15 Diagnose - MRT des Beckens durchgeführt</t>
  </si>
  <si>
    <t>D16 Diagnose -  Dünnschicht-CT des Beckens durchgeführt</t>
  </si>
  <si>
    <t>D15
0 = nein
1 = ja</t>
  </si>
  <si>
    <t>D16
0 = nein
1 = ja</t>
  </si>
  <si>
    <t>G17
0 = nein
1 = ja</t>
  </si>
  <si>
    <t>G18
0 = nein
1 = ja</t>
  </si>
  <si>
    <t>J1.1 Lebermetastasen -  Lebermetastasen vorhanden</t>
  </si>
  <si>
    <t>J1.1
0 = nein
1 = ja</t>
  </si>
  <si>
    <t>J1.2
0 = nein
1 = ja</t>
  </si>
  <si>
    <t>J1.2 Lebermetastasen - Lebermetastasen ausschließlich?</t>
  </si>
  <si>
    <t>keine weiteren Metastasen in anderen Organen außerhalb der Leber</t>
  </si>
  <si>
    <t>Chemotherapie erhalten</t>
  </si>
  <si>
    <t>keine Chemotherapie erhalten</t>
  </si>
  <si>
    <t>Lebermetastase nicht primär reseziert</t>
  </si>
  <si>
    <t>Sek. Leberm.-Resekt. durchgef.</t>
  </si>
  <si>
    <t>Zentrumsfälle</t>
  </si>
  <si>
    <t xml:space="preserve"> N1 | N1a | N1b |  N1c | N2 | N2a | N2b | N+</t>
  </si>
  <si>
    <t>H10
0 = nein
1 = ja</t>
  </si>
  <si>
    <t>TME/PME</t>
  </si>
  <si>
    <t>G1 Chirurgische Therapie - Einstufung durch ASA-Klassifikation</t>
  </si>
  <si>
    <t>G2 Chirurgische Therapie - Datum operative Tumorentfernung (1. OP)</t>
  </si>
  <si>
    <t>Möglichkeiten</t>
  </si>
  <si>
    <t>Eintrag im XML-File Tag</t>
  </si>
  <si>
    <t>Tag</t>
  </si>
  <si>
    <t>Angabe Geburtstag fehlt</t>
  </si>
  <si>
    <t>Ungültige Ausprägung</t>
  </si>
  <si>
    <t>Fehlermeldung</t>
  </si>
  <si>
    <t>Angabe Geburtsmonat fehlt</t>
  </si>
  <si>
    <t>mm</t>
  </si>
  <si>
    <t>tt</t>
  </si>
  <si>
    <t>hkd0</t>
  </si>
  <si>
    <t>Angabe Geburtsjahr fehlt</t>
  </si>
  <si>
    <t>Angabe Grundgesamtheit darf nicht fehlen</t>
  </si>
  <si>
    <t>C2.3
001 | 002  | …  |  nnn</t>
  </si>
  <si>
    <t>BZ | DZ | GZ | HZ | LZ | PZ</t>
  </si>
  <si>
    <t>Angabe Organzentrum fehlt</t>
  </si>
  <si>
    <t>Angabe Reg.-Nr. des Zentrums fehlt</t>
  </si>
  <si>
    <t>001 | 002  | …  |  nnn</t>
  </si>
  <si>
    <t>ewqe</t>
  </si>
  <si>
    <t>0 | 1  | …  |  n</t>
  </si>
  <si>
    <t>Angabe Haupt- oder Nebenstandort fehlt</t>
  </si>
  <si>
    <t>Angabe Zentrumsfall ja / nein fehlt</t>
  </si>
  <si>
    <t>0 │ 1</t>
  </si>
  <si>
    <t>yyyy-mm-dd</t>
  </si>
  <si>
    <t>D1 Diagnose - Datum Erstdiagnose Primärtumor = 2018</t>
  </si>
  <si>
    <t xml:space="preserve">D1 Diagnose - Datum Erstdiagnose Primärtumor </t>
  </si>
  <si>
    <t>F1 Endoskopische Primärtherapie - Datum therapeutische Koloskopie (endoskopische Abtragung) = 2018</t>
  </si>
  <si>
    <t>Angabe ob Primärtumor oder Wiedererkrankung darf nich fehlen</t>
  </si>
  <si>
    <t>m | w</t>
  </si>
  <si>
    <t>Angabe zum Geschlecht darf nicht fehlen</t>
  </si>
  <si>
    <t>darf leer sein</t>
  </si>
  <si>
    <t>0 | 1</t>
  </si>
  <si>
    <t>D3 Diagnose - ICD-O-Histologie</t>
  </si>
  <si>
    <t>XXXX/X</t>
  </si>
  <si>
    <t>N0 |  N1 | N1a | N1b |  N1c | N2 | N2a | N2b | N+ |  NX</t>
  </si>
  <si>
    <t>1 | 2 | 3 | 4 | 9</t>
  </si>
  <si>
    <t>1 | 2 | 3 | 4 | 5 | 9</t>
  </si>
  <si>
    <t>G10 Chirurgische Primärtherapie - Postoperative Wundinfektion Datum</t>
  </si>
  <si>
    <t>I2 Postoperative Tumorkonferenz - Empfehlung leitliniengerecht?</t>
  </si>
  <si>
    <t xml:space="preserve">K  | P </t>
  </si>
  <si>
    <t>0 | 1 | 2 | 3</t>
  </si>
  <si>
    <t xml:space="preserve">A </t>
  </si>
  <si>
    <t>K  | P</t>
  </si>
  <si>
    <t xml:space="preserve">1 | 2 | 3 </t>
  </si>
  <si>
    <t>0 | 1 | 2 | 9</t>
  </si>
  <si>
    <t>dürfen leer sein</t>
  </si>
  <si>
    <t>B1 Anamnese - Relevante Krebsvorerkrankungen der/des Patienten/Patientin mit Fall zum Zeitpunkt der Erstdiagnose Fall</t>
  </si>
  <si>
    <t>0 | 1 | 9</t>
  </si>
  <si>
    <t>Fehlende Angabe zu relevanter Krebsvorerkrankung</t>
  </si>
  <si>
    <t>yyyy</t>
  </si>
  <si>
    <t>Ungültiges Datumsformat</t>
  </si>
  <si>
    <t xml:space="preserve">B4 Anamnese - Jahr nicht relevante Krebsvorerkrankungen der/des Patienten/Patientin mit Fall zum Zeitpunkt der Erstdiagnose Fall </t>
  </si>
  <si>
    <t>D5 Diagnose -  ICD-O-Lokalisation (ICD-O-2 und ICD-O-3)</t>
  </si>
  <si>
    <t>Angabe zur Lokalisation darf nicht fehlen</t>
  </si>
  <si>
    <t>T0 | Tis |  T1 | T2 | T3 | T4  | TX | T4a | T4b | TX</t>
  </si>
  <si>
    <t>M0 | M1 | M1a | M1b | MX</t>
  </si>
  <si>
    <t>X-XXX.X / X-XXX.XX</t>
  </si>
  <si>
    <t>I1 Postoperative Tumorkonferenz - Vorstellung</t>
  </si>
  <si>
    <t>A1 - Pat.ID</t>
  </si>
  <si>
    <t>Angabe Datum Erstdiagnose Tumor darf nicht fehlen</t>
  </si>
  <si>
    <t>1.2) endoskopischer Primärfall</t>
  </si>
  <si>
    <t>1.3) nicht operierter Primärfall (palliativ)</t>
  </si>
  <si>
    <t>1.4) nicht operierter Primärfall
 (kurativ)</t>
  </si>
  <si>
    <t>1.1) operativer Primärfall</t>
  </si>
  <si>
    <t>0) Fälle</t>
  </si>
  <si>
    <t>1) Primärfälle</t>
  </si>
  <si>
    <t>1.1) operierter Primärfall</t>
  </si>
  <si>
    <t>Bei nicht operierten (palliativen) Primärfällen darf keine chirurgische Tumorentfernung stattgefunden haben.</t>
  </si>
  <si>
    <t>N | E</t>
  </si>
  <si>
    <t>G6 Chirurgische Primärtherapie - Zweitoperateur</t>
  </si>
  <si>
    <t>muss leer  sein</t>
  </si>
  <si>
    <t>G16 Chirurgische Primärtherapie -  Revisionseingriff Datum</t>
  </si>
  <si>
    <t>H1 Postoperative Histologie / Staging - pT</t>
  </si>
  <si>
    <t>Angabe zu pT darf nicht fehlen</t>
  </si>
  <si>
    <t>Angabe zu pN darf nicht fehlen</t>
  </si>
  <si>
    <t>N0 |  N1 | N1a | N1b | N1c | N2 | N2a | N2b | NX</t>
  </si>
  <si>
    <t>Angabe zu postoperativem M darf bei operativem Primärfall nicht fehlen</t>
  </si>
  <si>
    <t>&lt; 1955-03-04</t>
  </si>
  <si>
    <t>Datum operative Tumorentfernung &lt; Geburtsdatum Patient</t>
  </si>
  <si>
    <t>&gt; 2011-11-11</t>
  </si>
  <si>
    <t>2011-11-11</t>
  </si>
  <si>
    <t>D6 Diagnose – Kolon oder Rektum</t>
  </si>
  <si>
    <t>C20 | C209 | C2091| C2092| C2093</t>
  </si>
  <si>
    <t>= C18*</t>
  </si>
  <si>
    <t>≥ 2013-01-01</t>
  </si>
  <si>
    <t>MX</t>
  </si>
  <si>
    <t>Keine Dokumentation von MX bei Patienten mit Erstdiagnose ab 01.01.2013</t>
  </si>
  <si>
    <t>Keine Dokumentation von M1 (nur M1a oder M1b) bei Patienten mit Erstdiagnose ab 01.01.2013</t>
  </si>
  <si>
    <t>2004-03-04 (gültiger Wert)</t>
  </si>
  <si>
    <t>T0 / Tis</t>
  </si>
  <si>
    <t>Zuordnung Rektum zu C18 unplausibel</t>
  </si>
  <si>
    <t>Zuordnung Kolon zu C20 bzw.C209 unplausibel</t>
  </si>
  <si>
    <t>T0  | Tis</t>
  </si>
  <si>
    <t xml:space="preserve">Die gesamte Fall-Identifikationsnummer setzt sich zusammen aus der Zugehörigkeit eines Falles zu einem spezifischen Organkrebszentrum (z.B. DZ-304-2) und einer vom Zentrum selbst hinzugefügten Fallnummer.
</t>
  </si>
  <si>
    <t>J2.1 Lebermetastasen - Primäre Lebermetastasenresektion durchgeführt</t>
  </si>
  <si>
    <t>Inhalt</t>
  </si>
  <si>
    <t>C2.6 Allgemeine Fallinfos - Falldatensatz vollständig eingegeben?</t>
  </si>
  <si>
    <t>H8
1 = Grad 1: Mesorektale Faszie erhalten
2 = Grad 2: Intramesorektale Einrisse der TME
3  =Grad 3: Erreichen der muscularis propria oder Tumor
4 = keine Angaben</t>
  </si>
  <si>
    <t>D4
1 = Primärtumor | 2 = Wiedererkrankung (Rezidiv und/oder Fernmetastasierungen</t>
  </si>
  <si>
    <t>Datum der Entfernung des endoskopischen Primärfalls. Findet nach der Polypektomie noch eine transanale Vollwandexzision statt, wird hier das Datum des letzteren Eingriffs gewertet.</t>
  </si>
  <si>
    <t xml:space="preserve">G5 Chirurgische Primärtherapie - Erstoperateur
</t>
  </si>
  <si>
    <t>G8 Chirurgische Primärtherapie - TME oder PME durchgeführt (1. OP)</t>
  </si>
  <si>
    <t xml:space="preserve">G9 Chirurgische Primärtherapie - Postoperative Wundinfektion </t>
  </si>
  <si>
    <t xml:space="preserve">G11 Chirurgische Primärtherapie - Anastomoseninsuffizienz aufgetreten? </t>
  </si>
  <si>
    <t>G14 Chirurgische Primärtherapie -  Interventionspflichtige Anastomoseninsuffizienz Datum</t>
  </si>
  <si>
    <t>G7 Chirurgische Primärtherapie - Anastomose angelegt (1. OP)</t>
  </si>
  <si>
    <t>G18  Chirurgische Primärtherapie - Stoma präoperativ angezeichnet</t>
  </si>
  <si>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7. Auflage, 2010, S. 19</t>
  </si>
  <si>
    <t>G17  Chirurgische Primärtherapie- Operation mit Stomaanlage durchgeführt</t>
  </si>
  <si>
    <t>1 │ 2 │ 3│ 4│ 5</t>
  </si>
  <si>
    <t xml:space="preserve">D4 Diagnose - Tumorausprägung </t>
  </si>
  <si>
    <t xml:space="preserve">C1 Grundgesamtheit - Kategorisierung des Tudoku-Systems </t>
  </si>
  <si>
    <t>1 │ 2</t>
  </si>
  <si>
    <t xml:space="preserve">C1
1 = operativer Primärfall
2 = endoskopischer Primärfall 
3 = nicht operierter (palliativer) Primärfall
4 = nicht operierter (kurativer) Primärfall
5 = kein Primärfall
</t>
  </si>
  <si>
    <t>Widerspruch Primärfall / Wiedererkrankung</t>
  </si>
  <si>
    <t>K1 Präoperative / definitive Strahlentherapie - Empfehlung ja / nein</t>
  </si>
  <si>
    <t>K2  Präoperative / definitive Strahlentherapie- Datum Empfehlung</t>
  </si>
  <si>
    <t>K3 Präoperative / definitive Strahlentherapie - Therapiezeitpunkt</t>
  </si>
  <si>
    <t>K7 Präoperative / definitive Strahlentherapie - Ende</t>
  </si>
  <si>
    <t>K4 Präoperative / definitive Strahlentherapie - Therapieintention</t>
  </si>
  <si>
    <t>K6 Präoperative / definitive Strahlentherapie - Beginn</t>
  </si>
  <si>
    <t>M1 Präoperative / definitive Chemotherapie - Empfehlung ja / nein</t>
  </si>
  <si>
    <t>M2  Präoperative / definitive Chemotherapie- Datum Empfehlung</t>
  </si>
  <si>
    <t>M6 Präoperative / definitive Chemotherapie - Beginn</t>
  </si>
  <si>
    <t>M4 Präoperative / definitive Chemotherapie - Therapieintention</t>
  </si>
  <si>
    <t>siehe oben</t>
  </si>
  <si>
    <t>Nr. 25a</t>
  </si>
  <si>
    <t>Nr. 24a</t>
  </si>
  <si>
    <t>Berechnungen</t>
  </si>
  <si>
    <t>Notwendige Bedingungen</t>
  </si>
  <si>
    <t>Kennzahlendefinitionen auf Feldebene</t>
  </si>
  <si>
    <t>a) Nicht-verwertbare Falldatensätze</t>
  </si>
  <si>
    <t>b) UICC-Stadium 0</t>
  </si>
  <si>
    <t>Angabe zu pT bei nicht operiertem (palliativem) Primärfall nicht plausibel</t>
  </si>
  <si>
    <t>Angabe zu pN bei nicht operiertem (palliativem) Primärfall nicht plausibel</t>
  </si>
  <si>
    <t>Histologie-Code entspricht nicht dem eines gültigen Primärfalls (kein Adenokarzinom)</t>
  </si>
  <si>
    <t>T5</t>
  </si>
  <si>
    <t>Geburtsdatum &gt; OP-Datum</t>
  </si>
  <si>
    <t>Geburtsdatum &gt; Follow-Up-Datum</t>
  </si>
  <si>
    <t>M0 | MX | leer</t>
  </si>
  <si>
    <t xml:space="preserve">T1 | T2 </t>
  </si>
  <si>
    <t xml:space="preserve">T3 | T4 </t>
  </si>
  <si>
    <t>UICC-Stadium II</t>
  </si>
  <si>
    <t>UICC-Stadium III</t>
  </si>
  <si>
    <t>N1 | N1a | N1b |  N1c | N2 | N2a | N2b | N+</t>
  </si>
  <si>
    <t>M1 | M1a | M1b</t>
  </si>
  <si>
    <t>UICC-Stadium IV</t>
  </si>
  <si>
    <t>J3 Lebermetastasen - Bedingungen für  sekundäre Lebermetastasenresektion</t>
  </si>
  <si>
    <t>Datum der 1. OP bei einer Tumorresektion (nur operativer Primärfall, siehe C1); keine Revisions- oder Nachresektion, keine endoskopischen Abtragungen etc.</t>
  </si>
  <si>
    <t>A1
keine Einschränkung</t>
  </si>
  <si>
    <t>H11 Postoperative Histologie / Staging - Abstand des Tumors zur zirkumferentiellen mesorektalen Resektionsebene in mm dokumentiert</t>
  </si>
  <si>
    <t>H11
0 = nein
1 = ja</t>
  </si>
  <si>
    <t xml:space="preserve">C2.5
numerisch </t>
  </si>
  <si>
    <t>Ist der Behandlungsdatensatz (Primärtherapie bzw. Rezidivbehandlung abgeschlossen) vollständig eingegeben? 
Beispiel: Kolonkarzinom UICC-Stadium III wurde operativ entfernt, die adjuvante Chemotherapie ist abgeschlossen. Alle Daten zur Diagnostik, Behandlung und Prozess sind eingegeben.</t>
  </si>
  <si>
    <t>H10   Postoperative Histologie / Staging  - Abstand des aboralen Tumor-
randes zur aboralen Resektionsgrenze in mm dokumentiert</t>
  </si>
  <si>
    <t>Es handelt sich hier um die MRT vor jeglicher Therapie (z.B. auch vor neoadjuvanter Radiochemotherapie).</t>
  </si>
  <si>
    <t>D17 Diagnose - Abstand der mesorektalen Faszie in mm</t>
  </si>
  <si>
    <t>D17
numerisch</t>
  </si>
  <si>
    <t>Angabe des kleinsten gemessenen Abstandes in mm</t>
  </si>
  <si>
    <t>Zum Zeitpunkt der Diagnose ist die Metastasierung nur in der Leber nachweisbar.</t>
  </si>
  <si>
    <t>&lt;Patient&gt;</t>
  </si>
  <si>
    <t>&lt;Stammdaten&gt;</t>
  </si>
  <si>
    <t>&lt;GeburtsJahr&gt;1923&lt;/GeburtsJahr&gt;</t>
  </si>
  <si>
    <t>&lt;GeburtsMonat&gt;05&lt;/GeburtsMonat&gt;</t>
  </si>
  <si>
    <t>&lt;GeburtsTag&gt;25&lt;/GeburtsTag&gt;</t>
  </si>
  <si>
    <t>&lt;Geschlecht&gt;w&lt;/Geschlecht&gt;</t>
  </si>
  <si>
    <t>&lt;EinwilligungTumordoku&gt;1&lt;/EinwilligungTumordoku&gt;</t>
  </si>
  <si>
    <t>&lt;EinwilligungExterneStelle&gt;1&lt;/EinwilligungExterneStelle&gt;</t>
  </si>
  <si>
    <t>&lt;/Stammdaten&gt;</t>
  </si>
  <si>
    <t>&lt;Fall&gt;</t>
  </si>
  <si>
    <t>&lt;Anamnese&gt;</t>
  </si>
  <si>
    <t>&lt;RelevanteKrebsvorerkrankungen&gt;0&lt;/RelevanteKrebsvorerkrankungen&gt;</t>
  </si>
  <si>
    <t>&lt;JahrRelevanteKrebsvorerkrankungen/&gt;</t>
  </si>
  <si>
    <t>&lt;NichtRelevanteKrebsvorerkrankungen&gt;9&lt;/NichtRelevanteKrebsvorerkrankungen&gt;</t>
  </si>
  <si>
    <t>&lt;JahrNichtRelevanteKrebsvorerkrankungen/&gt;</t>
  </si>
  <si>
    <t>&lt;PositiveFamilienanamnese&gt;0&lt;/PositiveFamilienanamnese&gt;</t>
  </si>
  <si>
    <t>&lt;/Anamnese&gt;</t>
  </si>
  <si>
    <t>&lt;Grundgesamtheiten&gt;1&lt;/Grundgesamtheiten&gt;</t>
  </si>
  <si>
    <t>&lt;Fallinfos&gt;</t>
  </si>
  <si>
    <t>&lt;Zentrumsfall&gt;1&lt;/Zentrumsfall&gt;</t>
  </si>
  <si>
    <t>&lt;Organ&gt;DZ&lt;/Organ&gt;</t>
  </si>
  <si>
    <t>&lt;RegNr&gt;001&lt;/RegNr&gt;</t>
  </si>
  <si>
    <t>&lt;HauptNebenStandort&gt;1&lt;/HauptNebenStandort&gt;</t>
  </si>
  <si>
    <t>&lt;EingabeFalldaten&gt;1&lt;/EingabeFalldaten&gt;</t>
  </si>
  <si>
    <t>&lt;/Fallinfos&gt;</t>
  </si>
  <si>
    <t>&lt;Diagnose&gt;</t>
  </si>
  <si>
    <t>&lt;DatumErstdiagnosePrimaertumor&gt;2011-02-28&lt;/DatumErstdiagnosePrimaertumor&gt;</t>
  </si>
  <si>
    <t>&lt;DatumHistologischeSicherung&gt;2011-02-28&lt;/DatumHistologischeSicherung&gt;</t>
  </si>
  <si>
    <t>&lt;ICDOHistologieDiagnose/&gt;</t>
  </si>
  <si>
    <t>&lt;Tumorauspraegung&gt;1&lt;/Tumorauspraegung&gt;</t>
  </si>
  <si>
    <t>&lt;ICDOLokalisation&gt;C20&lt;/ICDOLokalisation&gt;</t>
  </si>
  <si>
    <t>&lt;KolonRektum&gt;R&lt;/KolonRektum&gt;</t>
  </si>
  <si>
    <t>&lt;TumorlokalisationRektum&gt;2&lt;/TumorlokalisationRektum&gt;</t>
  </si>
  <si>
    <t>&lt;praeT&gt;T2&lt;/praeT&gt;</t>
  </si>
  <si>
    <t>&lt;praeN/&gt;</t>
  </si>
  <si>
    <t>&lt;praeM/&gt;</t>
  </si>
  <si>
    <t>&lt;UICCStadium/&gt;</t>
  </si>
  <si>
    <t>&lt;SynchroneBehandlungKolorektalerPrimaertumoren&gt;0&lt;/SynchroneBehandlungKolorektalerPrimaertumoren&gt;</t>
  </si>
  <si>
    <t>&lt;MRTBecken&gt;1&lt;/MRTBecken&gt;</t>
  </si>
  <si>
    <t>&lt;CTBecken&gt;0&lt;/CTBecken&gt;</t>
  </si>
  <si>
    <t>&lt;AbstandFaszie&gt;&lt;/AbstandFaszie&gt;</t>
  </si>
  <si>
    <t>&lt;/Diagnose&gt;</t>
  </si>
  <si>
    <t>&lt;PraetherapeutischeTumorkonferenz&gt;</t>
  </si>
  <si>
    <t>&lt;VorstellungPraetherapeutischeTumorkonferenz&gt;0&lt;/VorstellungPraetherapeutischeTumorkonferenz&gt;</t>
  </si>
  <si>
    <t>&lt;EmpfehlungPraetherapeutischeTumorkonferenz/&gt;</t>
  </si>
  <si>
    <t>&lt;/PraetherapeutischeTumorkonferenz&gt;</t>
  </si>
  <si>
    <t>&lt;EndoskopischePrimaertherapie&gt;</t>
  </si>
  <si>
    <t>&lt;DatumTherapeutischeKoloskopie/&gt;</t>
  </si>
  <si>
    <t>&lt;OPSCodeEndoskopischePrimaertherapie/&gt;</t>
  </si>
  <si>
    <t>&lt;/EndoskopischePrimaertherapie&gt;</t>
  </si>
  <si>
    <t>&lt;ChirurgischePrimaertherapie&gt;</t>
  </si>
  <si>
    <t>&lt;ASAKlassifikation&gt;9&lt;/ASAKlassifikation&gt;</t>
  </si>
  <si>
    <t>&lt;DatumOperativeTumorentfernung&gt;2011-03-10&lt;/DatumOperativeTumorentfernung&gt;</t>
  </si>
  <si>
    <t>&lt;OPSCodesChirurgischePrimaertherapie&gt;5-482.82&lt;/OPSCodesChirurgischePrimaertherapie&gt;</t>
  </si>
  <si>
    <t>&lt;NotfallOderElektiveingriff&gt;E&lt;/NotfallOderElektiveingriff&gt;</t>
  </si>
  <si>
    <t>&lt;Erstoperateur&gt;44&lt;/Erstoperateur&gt;</t>
  </si>
  <si>
    <t>&lt;Zweitoperateur&gt;0&lt;/Zweitoperateur&gt;</t>
  </si>
  <si>
    <t>&lt;AnastomoseDurchgefuehrt&gt;0&lt;/AnastomoseDurchgefuehrt&gt;</t>
  </si>
  <si>
    <t>&lt;TMEDurchgefuehrt&gt;3&lt;/TMEDurchgefuehrt&gt;</t>
  </si>
  <si>
    <t>&lt;PostoperativeWundinfektion&gt;0&lt;/PostoperativeWundinfektion&gt;</t>
  </si>
  <si>
    <t>&lt;DatumPostoperativeWundinfektion/&gt;</t>
  </si>
  <si>
    <t>&lt;AufgetretenAnastomoseninsuffizienz&gt;0&lt;/AufgetretenAnastomoseninsuffizienz&gt;</t>
  </si>
  <si>
    <t>&lt;AnastomoseninsuffizienzInterventionspflichtig&gt;1&lt;/AnastomoseninsuffizienzInterventionspflichtig&gt;</t>
  </si>
  <si>
    <t>&lt;DatumInterventionspflichtigeAnastomoseninsuffizienz/&gt;</t>
  </si>
  <si>
    <t>&lt;Revisionseingriff&gt;0&lt;/Revisionseingriff&gt;</t>
  </si>
  <si>
    <t>&lt;DatumRevisionseingriff/&gt;</t>
  </si>
  <si>
    <t>&lt;OPmitStoma&gt;1&lt;/OPmitStoma&gt;</t>
  </si>
  <si>
    <t>&lt;Stomaangezeichnet&gt;0&lt;/Stomaangezeichnet&gt;</t>
  </si>
  <si>
    <t>&lt;/ChirurgischePrimaertherapie&gt;</t>
  </si>
  <si>
    <t>&lt;PostoperativeHistologieStaging&gt;</t>
  </si>
  <si>
    <t>&lt;pT&gt;T2&lt;/pT&gt;</t>
  </si>
  <si>
    <t>&lt;pN&gt;NX&lt;/pN&gt;</t>
  </si>
  <si>
    <t>&lt;postM&gt;M0&lt;/postM&gt;</t>
  </si>
  <si>
    <t>&lt;Grading&gt;G2&lt;/Grading&gt;</t>
  </si>
  <si>
    <t>&lt;ICDOHistologiePostoperative&gt;8140/3&lt;/ICDOHistologiePostoperative&gt;</t>
  </si>
  <si>
    <t>&lt;PSRLokalNachAllenOPs&gt;R1&lt;/PSRLokalNachAllenOPs&gt;</t>
  </si>
  <si>
    <t>&lt;PSRGesamtNachPrimaertherapie&gt;R1&lt;/PSRGesamtNachPrimaertherapie&gt;</t>
  </si>
  <si>
    <t>&lt;GueteDerMesorektumresektion&gt;4&lt;/GueteDerMesorektumresektion&gt;</t>
  </si>
  <si>
    <t>&lt;AnzahlDerUntersuchtenLymphknoten&gt;0&lt;/AnzahlDerUntersuchtenLymphknoten&gt;</t>
  </si>
  <si>
    <t>&lt;/PostoperativeHistologieStaging&gt;</t>
  </si>
  <si>
    <t>&lt;PostoperativeTumorkonferenz&gt;</t>
  </si>
  <si>
    <t>&lt;VorstellungPostoperativeTumorkonferenz&gt;1&lt;/VorstellungPostoperativeTumorkonferenz&gt;</t>
  </si>
  <si>
    <t>&lt;EmpfehlungPostoperativeTumorkonferenz/&gt;</t>
  </si>
  <si>
    <t>&lt;/PostoperativeTumorkonferenz&gt;</t>
  </si>
  <si>
    <t>&lt;Lebermetastasen&gt;</t>
  </si>
  <si>
    <t>&lt;LebermetastasenVorhanden&gt;0&lt;/LebermetastasenVorhanden&gt;</t>
  </si>
  <si>
    <t>&lt;LebermetastasenAusschliesslich&gt;1&lt;/LebermetastasenAusschliesslich&gt;</t>
  </si>
  <si>
    <t>&lt;PrimaereLebermetastasenresektion&gt;0&lt;/PrimaereLebermetastasenresektion&gt;</t>
  </si>
  <si>
    <t>&lt;BedingungenSenkundaereLebermetastasenresektion/&gt;</t>
  </si>
  <si>
    <t>&lt;SekundaereLebermetastasenresektion&gt;0&lt;/SekundaereLebermetastasenresektion&gt;</t>
  </si>
  <si>
    <t>&lt;/Lebermetastasen&gt;</t>
  </si>
  <si>
    <t>&lt;PraeoperativeStrahlentherapie&gt;</t>
  </si>
  <si>
    <t>&lt;EmpfehlungPraeoperativeStrahlentherapie&gt;0&lt;/EmpfehlungPraeoperativeStrahlentherapie&gt;</t>
  </si>
  <si>
    <t>&lt;DatumEmpfehlungPraeoperativeStrahlentherapie/&gt;</t>
  </si>
  <si>
    <t>&lt;TherapiezeitpunktPraeoperativeStrahlentherapie/&gt;</t>
  </si>
  <si>
    <t>&lt;TherapieintentionPraeoperativeStrahlentherapie/&gt;</t>
  </si>
  <si>
    <t>&lt;GruendeFuerNichtdurchfuehrungPraeoperativeStrahlentherapie/&gt;</t>
  </si>
  <si>
    <t>&lt;DatumBeginnPraeoperativeStrahlentherapie/&gt;</t>
  </si>
  <si>
    <t>&lt;DatumEndePraeoperativeStrahlentherapie/&gt;</t>
  </si>
  <si>
    <t>&lt;GrundDerBeendigungDerPraeoperativeStrahlentherapie/&gt;</t>
  </si>
  <si>
    <t>&lt;/PraeoperativeStrahlentherapie&gt;</t>
  </si>
  <si>
    <t>&lt;PostoperativeStrahlentherapie&gt;</t>
  </si>
  <si>
    <t>&lt;EmpfehlungPostoperativeStrahlentherapie&gt;0&lt;/EmpfehlungPostoperativeStrahlentherapie&gt;</t>
  </si>
  <si>
    <t>&lt;DatumEmpfehlungPostoperativeStrahlentherapie/&gt;</t>
  </si>
  <si>
    <t>&lt;TherapiezeitpunktPostoperativeStrahlentherapie/&gt;</t>
  </si>
  <si>
    <t>&lt;TherapieintentionPostoperativeStrahlentherapie/&gt;</t>
  </si>
  <si>
    <t>&lt;GruendeFuerNichtdurchfuehrungPostoperativeStrahlentherapie/&gt;</t>
  </si>
  <si>
    <t>&lt;DatumBeginnPostoperativeStrahlentherapie/&gt;</t>
  </si>
  <si>
    <t>&lt;DatumEndePostoperativeStrahlentherapie/&gt;</t>
  </si>
  <si>
    <t>&lt;GrundDerBeendigungDerPostoperativeStrahlentherapie/&gt;</t>
  </si>
  <si>
    <t>&lt;/PostoperativeStrahlentherapie&gt;</t>
  </si>
  <si>
    <t>&lt;PraeoperativeChemotherapie&gt;</t>
  </si>
  <si>
    <t>&lt;EmpfehlungPraeoperativeChemotherapie&gt;0&lt;/EmpfehlungPraeoperativeChemotherapie&gt;</t>
  </si>
  <si>
    <t>&lt;DatumEmpfehlungPraeoperativeChemotherapie/&gt;</t>
  </si>
  <si>
    <t>&lt;TherapiezeitpunktPraeoperativeChemotherapie/&gt;</t>
  </si>
  <si>
    <t>&lt;TherapieintentionPraeoperativeChemotherapie/&gt;</t>
  </si>
  <si>
    <t>&lt;GruendeFuerNichtdurchfuehrungPraeoperativeChemotherapie/&gt;</t>
  </si>
  <si>
    <t>&lt;DatumBeginnPraeoperativeChemotherapie/&gt;</t>
  </si>
  <si>
    <t>&lt;DatumEndePraeoperativeChemotherapie/&gt;</t>
  </si>
  <si>
    <t>&lt;GrundDerBeendigungDerPraeoperativeChemotherapie/&gt;</t>
  </si>
  <si>
    <t>&lt;/PraeoperativeChemotherapie&gt;</t>
  </si>
  <si>
    <t>&lt;PostoperativeChemotherapie&gt;</t>
  </si>
  <si>
    <t>&lt;EmpfehlungPostoperativeChemotherapie&gt;0&lt;/EmpfehlungPostoperativeChemotherapie&gt;</t>
  </si>
  <si>
    <t>&lt;DatumEmpfehlungPostoperativeChemotherapie/&gt;</t>
  </si>
  <si>
    <t>&lt;TherapiezeitpunktPostoperativeChemotherapie/&gt;</t>
  </si>
  <si>
    <t>&lt;TherapieintentionPostoperativeChemotherapie/&gt;</t>
  </si>
  <si>
    <t>&lt;GruendeFuerNichtdurchfuehrungPostoperativeChemotherapie/&gt;</t>
  </si>
  <si>
    <t>&lt;DatumBeginnPostoperativeChemotherapie/&gt;</t>
  </si>
  <si>
    <t>&lt;DatumEndePostoperativeChemotherapie/&gt;</t>
  </si>
  <si>
    <t>&lt;GrundDerBeendigungDerPostoperativeChemotherapie/&gt;</t>
  </si>
  <si>
    <t>&lt;/PostoperativeChemotherapie&gt;</t>
  </si>
  <si>
    <t>&lt;BestSupportiveCare&gt;0&lt;/BestSupportiveCare&gt;</t>
  </si>
  <si>
    <t>&lt;Prozess&gt;</t>
  </si>
  <si>
    <t>&lt;DatumStudie/&gt;</t>
  </si>
  <si>
    <t>&lt;Studientyp/&gt;</t>
  </si>
  <si>
    <t>&lt;PsychoonkologischeBetreuung&gt;0&lt;/PsychoonkologischeBetreuung&gt;</t>
  </si>
  <si>
    <t>&lt;BeratungSozialdienst&gt;0&lt;/BeratungSozialdienst&gt;</t>
  </si>
  <si>
    <t>&lt;GenetischeBeratungEmpfohlen&gt;0&lt;/GenetischeBeratungEmpfohlen&gt;</t>
  </si>
  <si>
    <t>&lt;GenetischeBeratungErhalten/&gt;</t>
  </si>
  <si>
    <t>&lt;ImmunhistochemischeUntersuchungAufMSI&gt;1&lt;/ImmunhistochemischeUntersuchungAufMSI&gt;</t>
  </si>
  <si>
    <t>&lt;/Prozess&gt;</t>
  </si>
  <si>
    <t>&lt;FollowUp&gt;</t>
  </si>
  <si>
    <t>&lt;DatumFollowUp&gt;2012-06-01&lt;/DatumFollowUp&gt;</t>
  </si>
  <si>
    <t>&lt;LokoregionaeresRezidiv&gt;0&lt;/LokoregionaeresRezidiv&gt;</t>
  </si>
  <si>
    <t>&lt;LymphknotenRezidiv&gt;0&lt;/LymphknotenRezidiv&gt;</t>
  </si>
  <si>
    <t>&lt;Fernmetastasen&gt;0&lt;/Fernmetastasen&gt;</t>
  </si>
  <si>
    <t>&lt;Zweittumor&gt;0&lt;/Zweittumor&gt;</t>
  </si>
  <si>
    <t>&lt;Verstorben&gt;0&lt;/Verstorben&gt;</t>
  </si>
  <si>
    <t>&lt;QuelleFollowUp&gt;0&lt;/QuelleFollowUp&gt;</t>
  </si>
  <si>
    <t>&lt;/FollowUp&gt;</t>
  </si>
  <si>
    <t>&lt;/Fall&gt;</t>
  </si>
  <si>
    <t>&lt;/Patient&gt;</t>
  </si>
  <si>
    <t>&lt;PatientID&gt;13002702711&lt;/PatientID&gt;</t>
  </si>
  <si>
    <t>&lt;FallNummer&gt;3741&lt;/FallNummer&gt;</t>
  </si>
  <si>
    <t>&lt;AbstandAboralerTumorrand&gt;0&lt;/AbstandAboralerTumorrand&gt;</t>
  </si>
  <si>
    <t>&lt;AbstandZirkumferentiellerTumorrand&gt;1&lt;/AbstandZirkumferentiellerTumorrand&gt;</t>
  </si>
  <si>
    <t>&lt;DatumFollowUp&gt;2012-09-15&lt;/DatumFollowUp&gt;</t>
  </si>
  <si>
    <t>&lt;Fernmetastasen&gt;1&lt;/Fernmetastasen&gt;</t>
  </si>
  <si>
    <t>XML-BlackBox für Darmkrebszentren</t>
  </si>
  <si>
    <t>Weitere Anmerkungen</t>
  </si>
  <si>
    <t>Nicht berücksichtigte
Kennzahlen</t>
  </si>
  <si>
    <r>
      <rPr>
        <b/>
        <sz val="10"/>
        <rFont val="Arial"/>
        <family val="2"/>
      </rPr>
      <t>Präth. Tumorstadium*</t>
    </r>
    <r>
      <rPr>
        <sz val="10"/>
        <rFont val="Arial"/>
        <family val="2"/>
      </rPr>
      <t xml:space="preserve">
praeT1** / pT1***
praeN0 / NX
praeM0 oder leer</t>
    </r>
    <r>
      <rPr>
        <b/>
        <sz val="10"/>
        <rFont val="Arial"/>
        <family val="2"/>
      </rPr>
      <t xml:space="preserve">
</t>
    </r>
  </si>
  <si>
    <t>jedes praeT
jedes praeN
prae M1a || praeM1b || praeM1</t>
  </si>
  <si>
    <t xml:space="preserve">Bei operierten, nicht neoadjuvant vorbehandelten Primärfällen wird für Tumor- und Lymphknotenstatus immer die postoperative Histologie (pT / pN) bzw. das postoperative M-Staging herangezogen. </t>
  </si>
  <si>
    <t>T1 | T2</t>
  </si>
  <si>
    <t>Fall außerhalb Kennzahlenjahr</t>
  </si>
  <si>
    <t>1.1) operativer Primärfall (neoadjuvant vorbehandelt)
1.3) nicht operiert (palliativ)
1.4) nicht operiert (kurativ)</t>
  </si>
  <si>
    <t xml:space="preserve">1.1) operativer Primärfall (nicht neoadjuvant vorbehandelt)
</t>
  </si>
  <si>
    <t>praeT1 || praeT2
praeN0
praeM0 || MX oder leer</t>
  </si>
  <si>
    <t>praeT3 || praeT4
praeN0 
praeM0 || MX oder leer</t>
  </si>
  <si>
    <t>jedes praeT
praeN1 || N1a || N1b || N1c || N2 || N2a || N2b
praeM0 || MX oder leer</t>
  </si>
  <si>
    <t>3  |  4</t>
  </si>
  <si>
    <t>N0</t>
  </si>
  <si>
    <t>M0  |  MX oder leer</t>
  </si>
  <si>
    <t>* wenn nur D8 vorliegt: nur D8; wenn nur H1 vorliegt: nur H1 wenn D8 und H1 vorliegen: H1
** Abtragung Karzinom durch Polypektomie (prätherapeutisch)
*** Transanale Vollwandexzision (postoperativ)</t>
  </si>
  <si>
    <t>Bei "darf leer sein":
bei falscher Ausprägung kommt die Meldung
"Ungültige Ausprägung"</t>
  </si>
  <si>
    <t>Angabe, ob synchron ein weiteres invasives Karzinom behandelt wurde oder nicht, darf nicht fehlen</t>
  </si>
  <si>
    <t>Datum operative Tumorentfernung notwendig für Fallzuordnung</t>
  </si>
  <si>
    <t>Angabe zu postoperativem M bei nicht operiertem (palliativen) Primärfall nicht plausibel</t>
  </si>
  <si>
    <r>
      <rPr>
        <sz val="8"/>
        <color indexed="8"/>
        <rFont val="Arial"/>
        <family val="2"/>
      </rPr>
      <t>≠ 5</t>
    </r>
  </si>
  <si>
    <r>
      <rPr>
        <sz val="8"/>
        <color indexed="8"/>
        <rFont val="Arial"/>
        <family val="2"/>
      </rPr>
      <t>≠ 1-4</t>
    </r>
  </si>
  <si>
    <t>D15 - E2</t>
  </si>
  <si>
    <t>I1 - Q7</t>
  </si>
  <si>
    <t>letzte Meldung
kein DFS-Ereignis
innerhalb von 5 Jahren</t>
  </si>
  <si>
    <t>Algorithmus</t>
  </si>
  <si>
    <t>Angaben Primärdiagnose</t>
  </si>
  <si>
    <t>E15 – E21</t>
  </si>
  <si>
    <t>Follow-Up-Meldungen</t>
  </si>
  <si>
    <t>Zelle</t>
  </si>
  <si>
    <t>D5 (Lokalisation) = C18* &amp;&amp; D6 (Kolon und Rektum) ) = K  || D5 (Lokalisation) = C19 &amp;&amp; (Kolon und Rektum) = K</t>
  </si>
  <si>
    <t>Im Follow-Up werden nicht alle Fälle betrachtet. Durch die Summe in diesem Feld ergeben sich die Patienten, die im Follow-Up betrachtet werden müssen. Diese Zahl setzt sich zusammen aus den Patienten, von denen die Follow-Up-Meldung vom Krebsregister kommt bzw. vom Zentrum selbst eingeholt wurde oder wenn zum Patienten keine Meldung vorliegt.</t>
  </si>
  <si>
    <t>2. B1 = 0 || 9 (keine relevante Krebsvorerkrankung)</t>
  </si>
  <si>
    <t>3.  K4 &amp;&amp; L4 &amp;&amp; M4 &amp;&amp; N4≠ P (keine Therapie mit palliativer Intention)</t>
  </si>
  <si>
    <t>d) Adenokarzinom</t>
  </si>
  <si>
    <t xml:space="preserve">e) Wiedererkrankung </t>
  </si>
  <si>
    <t>siehe Tabellenblatt Appendix "Adenokarzinome"</t>
  </si>
  <si>
    <t>keine Einschränkung</t>
  </si>
  <si>
    <t>Vom Tumordokumentationshersteller bei Generierung automatisch zu befüllen.</t>
  </si>
  <si>
    <t>NameTudokusys</t>
  </si>
  <si>
    <t>Patientenunabhängige Informationen - Datum Generierung XML aus Tumordokumentationssystem</t>
  </si>
  <si>
    <t>Patientenunabhängige Informationen - Name Tumordokumentationssystem</t>
  </si>
  <si>
    <t>Patientenunabhängige Informationen - Versionsstand Tumordokumentationssystem</t>
  </si>
  <si>
    <t xml:space="preserve">Vom Tumordokumentationshersteller bei Generierung automatisch zu befüllen. </t>
  </si>
  <si>
    <t>DZ</t>
  </si>
  <si>
    <t>C2.2
DZ</t>
  </si>
  <si>
    <t>t</t>
  </si>
  <si>
    <t>K  |  R</t>
  </si>
  <si>
    <t>Angabe, ob Kolon oder Rektum darf nicht fehlen</t>
  </si>
  <si>
    <t>VersionTudokusys</t>
  </si>
  <si>
    <t>&lt;DatumXML&gt;2013-01-31&lt;/DatumXML&gt;</t>
  </si>
  <si>
    <t>&lt;NameTudokusys&gt;Onko-Testsystem&lt;/NameTudokusys&gt;</t>
  </si>
  <si>
    <t>&lt;InfoXML&gt;</t>
  </si>
  <si>
    <t>&lt;/InfoXML&gt;</t>
  </si>
  <si>
    <t>H3  Postoperative Histologie / Staging - postM</t>
  </si>
  <si>
    <t>&lt;VersionTudokusys&gt;3.2.1&lt;/VersionTudokusys&gt;</t>
  </si>
  <si>
    <t>&lt;PatientID&gt;2566&lt;/PatientID&gt;</t>
  </si>
  <si>
    <t>&lt;FallNummer&gt;8599&lt;/FallNummer&gt;</t>
  </si>
  <si>
    <t>Nein.</t>
  </si>
  <si>
    <r>
      <t xml:space="preserve">Wurde bei </t>
    </r>
    <r>
      <rPr>
        <b/>
        <sz val="8"/>
        <rFont val="Arial"/>
        <family val="2"/>
      </rPr>
      <t>operativen Primärfällen</t>
    </r>
    <r>
      <rPr>
        <sz val="8"/>
        <rFont val="Arial"/>
        <family val="2"/>
      </rPr>
      <t xml:space="preserve"> eine postoperative Strahlentherapie - auch, wenn sie im Rahmen einer kombinierten Radiochemotherapie stattfindet - durch die postoperative Tumorkonferenz empfohlen?
</t>
    </r>
  </si>
  <si>
    <r>
      <t xml:space="preserve">Eine postoperative Strahlentherapie ist per defnitionem nur bei operativen </t>
    </r>
    <r>
      <rPr>
        <b/>
        <sz val="8"/>
        <rFont val="Arial"/>
        <family val="2"/>
      </rPr>
      <t>Primär</t>
    </r>
    <r>
      <rPr>
        <sz val="8"/>
        <rFont val="Arial"/>
        <family val="2"/>
      </rPr>
      <t xml:space="preserve">fällen möglich und somit immer
adjuvant. </t>
    </r>
  </si>
  <si>
    <r>
      <t xml:space="preserve">Eine postoperative Chemotherapie ist per defnitionem nur bei operativen </t>
    </r>
    <r>
      <rPr>
        <b/>
        <sz val="8"/>
        <rFont val="Arial"/>
        <family val="2"/>
      </rPr>
      <t xml:space="preserve">Primärfällen </t>
    </r>
    <r>
      <rPr>
        <sz val="8"/>
        <rFont val="Arial"/>
        <family val="2"/>
      </rPr>
      <t xml:space="preserve">möglich und somit immer
adjuvant. </t>
    </r>
  </si>
  <si>
    <t>Zähler Datenfelder KN 7:</t>
  </si>
  <si>
    <t>Nenner Datenfelder KN 7:</t>
  </si>
  <si>
    <t>Nenner Datenfelder KN 8:</t>
  </si>
  <si>
    <t>Zähler Datenfelder KN 8:</t>
  </si>
  <si>
    <t>24a</t>
  </si>
  <si>
    <t>24b</t>
  </si>
  <si>
    <t>25a</t>
  </si>
  <si>
    <t>25b</t>
  </si>
  <si>
    <t>Definitionen auf Feldebene</t>
  </si>
  <si>
    <t xml:space="preserve"> ≤ 2010</t>
  </si>
  <si>
    <t>≥ 2012</t>
  </si>
  <si>
    <t xml:space="preserve"> ≤ 2009</t>
  </si>
  <si>
    <t xml:space="preserve">5-455.* | 5-456.* |  5-458.* |  5-484.* | 5-485.* </t>
  </si>
  <si>
    <t>Bei operierten und neoadjuvant vorbehandelten Primärfällen wird immer das prätherapeutische (klinische oder pathologische) Tumorstadium in Betracht gezogen. Aus diesem Grund ist es wichtig, dass keine TX und NX angegeben werden, da sonst keine Berechnung des UICC-Stadiums möglich ist. Bei nicht operierten (kurativ und palliativ) Primärfällen wird ebenfalls immer das prätherapeutische (klinische oder pathologische) Tumorstadium  als Grundlage für die Berechnung des UICC-Stadium verwendet.</t>
  </si>
  <si>
    <t>Q7
1 = Daten vom Klinischen Krebsregister
2 = Eigenes Zentrum: Nachsorge in Klinik
3 = Eigenes Zentrum Behandlungsnetzwerk (Kooperationspartner; Niedergelassener)
4 = Eigenes Zentrum: Befragung Patient (Brief/Anruf)
5 = Eigenes Zentrum: Registerabfrage
6 = sonstige
7 = unbekannt</t>
  </si>
  <si>
    <t>A6
0 = keine Einwilligung
1 = Einwilligung  gegeben</t>
  </si>
  <si>
    <t>Jeder Patient hat eine fixe Patienten-ID. Ein Patient kann jedoch mehrere Fall-IDs haben. D.h. z.B. ein Patient mit einem Kolonkarzinom im Jahr 2007 und einem Rektumkarzinom 2009 hat zwei unterschiedliche Fall-IDs (mit Standortzuordnung) bzw. Fallnummern. Diese beiden Fälle haben aber die gleiche Patienten-ID (siehe auch Tabellenblatt Fallzuordnung").</t>
  </si>
  <si>
    <t>Hat der Patient eingewilligt, dass die Behandlungsdaten im klinikinternen, interdisziplinären  Tumordokumentationssystem gespeichert werden dürfen?</t>
  </si>
  <si>
    <t>Es handelt sich hier um die Dünnschicht-CT  vor jeglicher Therapie (z.B. auch vor neoadjuvanter Radiochemotherapie).</t>
  </si>
  <si>
    <t xml:space="preserve">Erläuterungen Ausprägungen siehe TNM - Klassifikation maligner Tumor, 7. Auflage, 2010, S. 97
Beim postoperativen Befund handelt es sich immer um den pathologischen Befund nach einer Tumorresektion.
"N+" ist in der  "TNM Klassifikation maligner Tumoren 7. Auflage" nicht vorgesehen, wurde aber in den Zentren mitunter dokumentiert (und wird deshalb hier zugelassen). In einer Plausibilitätsprüfung werden jedoch alle Fälle mit "N+"-Meldung herausgefiltert ab Patienten mit Erstdiagnose  01.01.2013.
</t>
  </si>
  <si>
    <t>Aussage, ob Patient sowohl lokal (Entfernung Primärtumor) als auch gesamt (evtl. Lebermetastasen oder Knochenmetastasen) R0, also tumorfrei. Aussage kann nur durch behandelnden Arzt (Fernmetastasen) und Pathologen (Primärtumor und Region) gemeinsam festgelegt werden.
Unterscheidung H6/H7 vgl. TNM - Klassifikation maligner Tumor, 7. Auflage, 2010, S. 19</t>
  </si>
  <si>
    <t xml:space="preserve">Als Primärfälle werden nur Adenokarzinome gezählt. Eine Liste der Codes ist in dieser Datei im Datenblatt "Appendix - Adenokarzinom" abgebildet.  </t>
  </si>
  <si>
    <t>1, 2 und 9 können nur gemeldet werden, wenn es sich tatsächlich im Studien
mit Ethikvotum handelt.</t>
  </si>
  <si>
    <r>
      <t xml:space="preserve">B1 Anamnese - </t>
    </r>
    <r>
      <rPr>
        <b/>
        <sz val="8"/>
        <rFont val="Arial"/>
        <family val="2"/>
      </rPr>
      <t>Relevante</t>
    </r>
    <r>
      <rPr>
        <sz val="8"/>
        <rFont val="Arial"/>
        <family val="2"/>
      </rPr>
      <t xml:space="preserve"> Krebsvorerkrankungen der/des Patienten/Patientin mit Fall zum Zeitpunkt der Erstdiagnose Fall </t>
    </r>
  </si>
  <si>
    <r>
      <t xml:space="preserve">B3 Anamnese - </t>
    </r>
    <r>
      <rPr>
        <b/>
        <sz val="8"/>
        <rFont val="Arial"/>
        <family val="2"/>
      </rPr>
      <t>Nicht relevante</t>
    </r>
    <r>
      <rPr>
        <sz val="8"/>
        <rFont val="Arial"/>
        <family val="2"/>
      </rPr>
      <t xml:space="preserve"> Krebsvorerkrankungen der/des Patienten/Patientin mit Fall zum Zeitpunkt der Erstdiagnose Fall </t>
    </r>
  </si>
  <si>
    <r>
      <t xml:space="preserve">B4 Anamnese - Jahr </t>
    </r>
    <r>
      <rPr>
        <b/>
        <sz val="8"/>
        <rFont val="Arial"/>
        <family val="2"/>
      </rPr>
      <t>nicht relevante</t>
    </r>
    <r>
      <rPr>
        <sz val="8"/>
        <rFont val="Arial"/>
        <family val="2"/>
      </rPr>
      <t xml:space="preserve"> Krebsvorerkrankungen der/des Patienten/Patientin mit Fall zum Zeitpunkt der Erstdiagnose Fall</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</si>
  <si>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t>
    </r>
  </si>
  <si>
    <r>
      <t xml:space="preserve">Beispiel 1: Rektumpatient, UICC III 87 Jahre. Hämato-Onkologe überzeugt Tumorkonferenz, dass neoadjuvante Radiochemotherapie angesichts des Alters des Patienten nicht mehr sinnvoll ist. Tumorkonferenz folgt diesem Vorschlag (= 0).
Beispiel 2: Tumorkonferenz stellt Kontraindikation fest, empfiehlt deshalb keine LL-gerechte Therapie ( = 0)
</t>
    </r>
    <r>
      <rPr>
        <b/>
        <sz val="8"/>
        <rFont val="Arial"/>
        <family val="2"/>
      </rPr>
      <t>ABER !!!:</t>
    </r>
    <r>
      <rPr>
        <sz val="8"/>
        <rFont val="Arial"/>
        <family val="2"/>
      </rPr>
      <t xml:space="preserve">
Beispiel 3: Tumorkonferenz empfiehlt zum Zeitpunkt der Tumorkonferenz leitliniengerechte neoadjuvante Radiochemotherapie, da zu diesem Zeitpunkt noch nicht bekannt ist, dass der Patient die Therapie ablehnen wird oder Patient vor dem Antritt zur Chemotherapie verstirbt ( =1)</t>
    </r>
  </si>
  <si>
    <r>
      <t xml:space="preserve">Zirkumferentiell = Angabe des oralen, aboralen </t>
    </r>
    <r>
      <rPr>
        <b/>
        <u/>
        <sz val="8"/>
        <rFont val="Arial"/>
        <family val="2"/>
      </rPr>
      <t>und</t>
    </r>
    <r>
      <rPr>
        <sz val="8"/>
        <rFont val="Arial"/>
        <family val="2"/>
      </rPr>
      <t xml:space="preserve"> lateralen Abstandes.
</t>
    </r>
  </si>
  <si>
    <r>
      <t xml:space="preserve">L5 Postoperative Strahlentherapie - Gründe für Nichtdurchführung  </t>
    </r>
    <r>
      <rPr>
        <b/>
        <sz val="8"/>
        <rFont val="Arial"/>
        <family val="2"/>
      </rPr>
      <t xml:space="preserve"> trotz Empfehlung</t>
    </r>
  </si>
  <si>
    <r>
      <t xml:space="preserve">Wurde bei </t>
    </r>
    <r>
      <rPr>
        <b/>
        <sz val="8"/>
        <rFont val="Arial"/>
        <family val="2"/>
      </rPr>
      <t>operativen Primärfällen</t>
    </r>
    <r>
      <rPr>
        <sz val="8"/>
        <rFont val="Arial"/>
        <family val="2"/>
      </rPr>
      <t xml:space="preserve"> eine prätherapeutische Chemotherapie - auch, wenn sie im Rahmen einer kombinierten Radiochemotherapie stattfindet - durch die prätherapeutische Tumorkonferenz empfohlen?
Wurde bei </t>
    </r>
    <r>
      <rPr>
        <b/>
        <sz val="8"/>
        <rFont val="Arial"/>
        <family val="2"/>
      </rPr>
      <t xml:space="preserve">palliativen, nicht operierten Primärfällen </t>
    </r>
    <r>
      <rPr>
        <sz val="8"/>
        <rFont val="Arial"/>
        <family val="2"/>
      </rPr>
      <t>eine Chemotherapie - auch, wenn sie im Rahmen einer kombinierten Radiochemotherapie stattfindet - empfohlen, ohne geplante nachfolgende OP?</t>
    </r>
  </si>
  <si>
    <r>
      <t xml:space="preserve">Wurde bei </t>
    </r>
    <r>
      <rPr>
        <b/>
        <sz val="8"/>
        <rFont val="Arial"/>
        <family val="2"/>
      </rPr>
      <t>operativen Primärfällen</t>
    </r>
    <r>
      <rPr>
        <sz val="8"/>
        <rFont val="Arial"/>
        <family val="2"/>
      </rPr>
      <t xml:space="preserve"> eine postoperative Chemotherapie - auch, wenn sie im Rahmen einer kombinierten Radiochemotherapie stattfindet - durch die postoperative Tumorkonferenz empfohlen?
</t>
    </r>
  </si>
  <si>
    <t>1 | 3</t>
  </si>
  <si>
    <r>
      <t>K3 Präoperative /</t>
    </r>
    <r>
      <rPr>
        <b/>
        <sz val="8"/>
        <rFont val="Arial"/>
        <family val="2"/>
      </rPr>
      <t xml:space="preserve"> </t>
    </r>
    <r>
      <rPr>
        <sz val="8"/>
        <rFont val="Arial"/>
        <family val="2"/>
      </rPr>
      <t>definitive</t>
    </r>
    <r>
      <rPr>
        <b/>
        <sz val="8"/>
        <rFont val="Arial"/>
        <family val="2"/>
      </rPr>
      <t xml:space="preserve"> </t>
    </r>
    <r>
      <rPr>
        <sz val="8"/>
        <rFont val="Arial"/>
        <family val="2"/>
      </rPr>
      <t>Strahlentherapie - Therapiezeitpunkt</t>
    </r>
  </si>
  <si>
    <r>
      <t xml:space="preserve">K5 Präoperative / definitive Strahlentherapie - Gründe für Nichtdurchführung </t>
    </r>
    <r>
      <rPr>
        <b/>
        <sz val="8"/>
        <rFont val="Arial"/>
        <family val="2"/>
      </rPr>
      <t>trotz Empfehlung</t>
    </r>
  </si>
  <si>
    <r>
      <t>K8  Präoperative / definitive Strahlentherapie</t>
    </r>
    <r>
      <rPr>
        <b/>
        <sz val="8"/>
        <rFont val="Arial"/>
        <family val="2"/>
      </rPr>
      <t xml:space="preserve"> -  </t>
    </r>
    <r>
      <rPr>
        <sz val="8"/>
        <rFont val="Arial"/>
        <family val="2"/>
      </rPr>
      <t>Grund der Beendigung der Strahlentherapie</t>
    </r>
  </si>
  <si>
    <r>
      <t xml:space="preserve">M5 Präoperative /  definitive Chemotherapie - Gründe für Nichtdurchführung </t>
    </r>
    <r>
      <rPr>
        <b/>
        <sz val="8"/>
        <rFont val="Arial"/>
        <family val="2"/>
      </rPr>
      <t>trotz Empfehlung</t>
    </r>
  </si>
  <si>
    <t>Kennzahlenjahr</t>
  </si>
  <si>
    <t>M0 | MX</t>
  </si>
  <si>
    <t>Ja.</t>
  </si>
  <si>
    <t>Korrekt, genaue Definition der "Positiven Familienanamnese siehe Tabellenblatt "Datenfelder" 
B5.</t>
  </si>
  <si>
    <t>8213/3</t>
  </si>
  <si>
    <t>B | C</t>
  </si>
  <si>
    <t xml:space="preserve">Bedingung für sekundäre Lebermetastasenresektion:
Eine Lebermetastasenresektion kann nur dann sekundär sein, wenn zuvor eine Chemotherapie, die sich explizit auf die Metastasen bezieht, durchgeführt wurde.
</t>
  </si>
  <si>
    <t>6a</t>
  </si>
  <si>
    <t>6b</t>
  </si>
  <si>
    <t>G13
A = Grad A / ohne Intervention
B = Grad B
C = Grad C
D = Intervention notwendig (nicht näher spezifiziert)</t>
  </si>
  <si>
    <t>Wenn K3 und/oder M3 = N</t>
  </si>
  <si>
    <t>1.1.1) operierter, neoadjuvant vorbehandelter 
Primärfall</t>
  </si>
  <si>
    <t>Weder K3 noch M3 = N
(keiner soll N sein)</t>
  </si>
  <si>
    <t>1.1.2) operierter, nicht neoadjuvant vorbehandelter 
Primärfall</t>
  </si>
  <si>
    <t xml:space="preserve">1.1.2) operativer Primärfall 
(nicht neoadjuvant behandelt)
</t>
  </si>
  <si>
    <t>1.1.1) operativ (neoadjuvant behandelt)
1.3) nicht operativ (palliativ)
1.4) nicht operativ (kurativ)</t>
  </si>
  <si>
    <t>1.1.2) operativer Primärfall 
(nicht neoadjuvant behandelt)</t>
  </si>
  <si>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</si>
  <si>
    <t>C21</t>
  </si>
  <si>
    <t>G2 &lt; F1</t>
  </si>
  <si>
    <t>F2 - G1</t>
  </si>
  <si>
    <t>Verifizierung der XML zur Berechnung der Matrix Ergebnisqualität</t>
  </si>
  <si>
    <t>Cut-Off
(1826 Tage)</t>
  </si>
  <si>
    <t>OAS-Ereignis</t>
  </si>
  <si>
    <t>letzte Meldung
kein OAS-Ereignis
innerhalb von 5 Jahren</t>
  </si>
  <si>
    <t>letzte Meldung
kein OAS-Ereignis
nach 5 Jahren</t>
  </si>
  <si>
    <t>G</t>
  </si>
  <si>
    <t>M3 Präoperative / definitive Chemotherapie- Therapiezeitpunkt</t>
  </si>
  <si>
    <t>Laut Leitlinie muss nicht jeder Patient mit positiver Familienanamnese für KRK genetisch beraten werden.</t>
  </si>
  <si>
    <t xml:space="preserve">Ist es richtig, dass mit Positiver Familienanamnese nicht die Amsterdam-/ Bethesda-Kriterien gemeint sind?
</t>
  </si>
  <si>
    <t>2 | 3</t>
  </si>
  <si>
    <t>&lt; 2011-11-11</t>
  </si>
  <si>
    <t>Appendix</t>
  </si>
  <si>
    <t>c1) Fall außerhalb Kennzahlenjahr 2012</t>
  </si>
  <si>
    <t>c2) Fall außerhalb Beoachtungszeitraum</t>
  </si>
  <si>
    <t>zurück zum Inhaltsverzeichnis</t>
  </si>
  <si>
    <t>Berechnung UICC-Stadium Kennzahlenbogen und Matrix Ergebnisqualität</t>
  </si>
  <si>
    <t>1</t>
  </si>
  <si>
    <t>≠ M1 | M1a | M1b</t>
  </si>
  <si>
    <t>D10 Diagnose - Prätherapeutischer Tumorstatus</t>
  </si>
  <si>
    <t>1.1.1) operativ (neoadjuvant behandelt)</t>
  </si>
  <si>
    <t>1.3) nicht operativ (palliativ)
1.4) nicht operativ (kurativ)</t>
  </si>
  <si>
    <t>Wenn D10 = M1 | M1a | M1b = UICC IV
Wenn D10 = M0 | MX | leer ist wird H3 relevant (Wenn H3 = M1 | M1a | M1b --&gt; UICC IV)</t>
  </si>
  <si>
    <r>
      <rPr>
        <b/>
        <sz val="8"/>
        <rFont val="Arial"/>
        <family val="2"/>
      </rPr>
      <t xml:space="preserve">Relevante </t>
    </r>
    <r>
      <rPr>
        <sz val="8"/>
        <rFont val="Arial"/>
        <family val="2"/>
      </rPr>
      <t xml:space="preserve">vorausgegangene Krebsvorerkrankgungen: invasive Karzinome. Basaliome (=Basalzellneoplasien, C44, ICD-O 809-811) zählen nicht als vorausgegangener Tumor. Neubildungen unsicheren oder unbekannten Verhaltens zählen nicht ebenfalls nicht (D.37-D.48).
</t>
    </r>
  </si>
  <si>
    <r>
      <rPr>
        <b/>
        <sz val="8"/>
        <rFont val="Arial"/>
        <family val="2"/>
      </rPr>
      <t xml:space="preserve">Nicht relevante </t>
    </r>
    <r>
      <rPr>
        <sz val="8"/>
        <rFont val="Arial"/>
        <family val="2"/>
      </rPr>
      <t xml:space="preserve">vorausgegangene Krebsvorerkrankungen: Basaliome
(=Basalzellneoplasien, C44, ICD-O 809-811) und Neubildungen unsicheren oder unbekannten Verhaltens (D.37-D.48).
</t>
    </r>
  </si>
  <si>
    <r>
      <t xml:space="preserve">Entspricht hinsichtlich Therapieplanung, Dokumentation, Nachsorge dem Primärfall; jedoch ist die Primärerkrankung an sich keine Bedingung (kann auch </t>
    </r>
    <r>
      <rPr>
        <b/>
        <sz val="8"/>
        <rFont val="Arial"/>
        <family val="2"/>
      </rPr>
      <t xml:space="preserve">Wiedererkrankung </t>
    </r>
    <r>
      <rPr>
        <sz val="8"/>
        <rFont val="Arial"/>
        <family val="2"/>
      </rPr>
      <t>(siehe D4) sein ein).</t>
    </r>
  </si>
  <si>
    <t>Entsprechend Empfehlung European Network of Cancer Registries (ENCR)*
Der Zeitpunkt des chronologisch zuerst auftretenden Ereignisses (der nachfolgend aufgeführten sechs Ereignisse) ist als Inzidenzzeitpunkt zu wählen. Tritt ein Ereignis höherer Priorität innerhalb von drei Monaten nach dem zu Beginn gewählten Zeitpunkt auf, ist der Zeitpunkt des Ereignisses höherer Priorität vorzuziehen.
Ereignisse in Reihenfolge abnehmender Priorität:
1. Zeitpunkt der ersten histologischen oder zytologischen Sicherung des vorliegenden malignen Tumors (mit Ausnahme der Histologie bzw. Zytologie bei Autopsie). Darunter ist einer der folgenden Zeitpunkte zu verstehen, wobei die Reihenfolge zu beachten ist:
a) Zeitpunkt der Probenentnahme (Biopsie)
b) Zeitpunkt des Eingangs beim Pathologen
c) Datum des pathologischen Befundes
2. Zeitpunkt der Einweisung ins Krankenhaus aufgrund des vorliegenden malignen Tumors.
3. Nur bei Auswertung in einer Ambulanz: Zeitpunkt der ersten Konsultation in der Ambulanz wegen des vorliegenden malignen Tumors.
4. Diagnosezeitpunkt, abweichend von 1, 2 oder 3.
5. Todeszeitpunkt, wenn keine anderen Informationen vorliegen als die Tatsache,  daß der Patient an einem malignen Tumor gestorben ist.
6. Todeszeitpunkt, wenn der maligne Tumor bei der Autopsie festgestellt wird.
Ganz gleich, welcher Zeitpunkt gewählt wird, darf der Inzidenzzeitpunkt nicht später sein als der Zeitpunkt des Therapiebeginns oder der Entscheidung, nicht zu therapieren, oder der Todeszeitpunkt. Die Wahl des Inzidenzzeitpunktes erfolgt unabhängig von der Verschlüsselung des Merkmals „Diagnosegrundlage“.</t>
  </si>
  <si>
    <t>Unter 1 fallen auch die primär metastasierten Patienten; unter 2 Fernmetastasierungen im Verlauf bzw. Lokal- und Lymphknotenrezidive (auch gleichzeitig auftretend).
Das Feld dient zusammen mit dem Feld "Zentrumsfall" zur Spezifikation des Primärfalls.</t>
  </si>
  <si>
    <t>D8
T0 | Tis |  T1 | T2 | T3 | T4  | T4a | T4b | TX
(Suffixe, z.B. T3A oder T1MS1, T1MS2 etc. werden zugelassen)</t>
  </si>
  <si>
    <t>D9
N0 | N1 | N1a | N1b |  N1c | N2 | N2a | N2b | N+ |  NX 
(Suffixe, z.B. N1a werden zugelassen)</t>
  </si>
  <si>
    <t xml:space="preserve">Erläuterungen Ausprägungen siehe TNM - Klassifikation maligner Tumor, 7. Auflage, 2010, S. 97
"N+" ist in der  "TNM Klassifikation maligner Tumoren 7. Auflage" nicht vorgesehen, wurde aber in den Zentren mitunter dokumentiert (und wird deshalb hier zugelassen). In der Plausibilitätsprüfung werden jedoch alle Fälle mit "N+"-Meldung herausgefiltert ab Patienten mit Erstdiagnose  01.01.2013.
Der prätherapeutische Befund muss vor jeglicher neoadjuvanter, primärsystemischer Therapie erhoben worden sein, unabhängig von der Erhebungsart (klinisch, pathologisch, sonographisch etc.).
</t>
  </si>
  <si>
    <t>Der Tumordokumentationshersteller meldet hier das globale prätherapeutische Tumorstadium (Berechnungsvorlage siehe "KB - Verifizierung".</t>
  </si>
  <si>
    <r>
      <t xml:space="preserve">Anastomoseninsuffizienz, die innerhalb von 30 Tagen nach der Resektion des Primärtumors aufgetreten ist:
Grad A: ohne Intervention 
Grad B:  mit Antibiotikagabe o. interventioneller Drainage o.transanaler Lavage/Drainage
Grad C: (Re-)-Laparotomie
Grad B und C sind </t>
    </r>
    <r>
      <rPr>
        <b/>
        <sz val="8"/>
        <rFont val="Arial"/>
        <family val="2"/>
      </rPr>
      <t>nur</t>
    </r>
    <r>
      <rPr>
        <sz val="8"/>
        <rFont val="Arial"/>
        <family val="2"/>
      </rPr>
      <t xml:space="preserve"> für Rektumfälle relevant. Interventionspflichtige 
Anastomseninsuffizienzen bei Kolon sind mit "D" zu dokumentieren. Grad A (keine Intervention notwendig) kann sowohl für Kolon und Rektum verwendet werden.</t>
    </r>
  </si>
  <si>
    <t xml:space="preserve">Diese Angabe ist mit "ja" zu dokumentieren, wenn postoperativ innerhalb 30 Tagen eine Revisionseingriff entweder operativ oder interventionell (z.B. endoskopisch) erforderlich war.
</t>
  </si>
  <si>
    <t>H1
T0 | Tis |  T1 | T2 | T3 | T4 | T4a | T4b | TX
(Suffixe, z.B. T3A oder T1MS1, T1MS2 etc. werden zugelassen)</t>
  </si>
  <si>
    <t xml:space="preserve">Als Primärfälle werden nur Adenokarzinome gezählt. Eine Liste der Codes ist in dieser Datei im Datenblatt "Appendix - Adenokarzinome" abgebildet.  </t>
  </si>
  <si>
    <t>Beispiel 1: Kolonpatient, UICC III 87 Jahre, R0-reseziert, Hämato-Onkologe überzeugt Tumorkonferenz, dass adjuvante Chemotherapie angesichts des Alters des Patienten nicht mehr sinnvoll ist. Tumorkonferenz folgt diesem Vorschlag (= 0)
ABER !!!:
Beispiel 2: Tumorkonferenz empfiehlt zum Zeitpunkt der Tumorkonferenz leitliniengerechte adjuvante Chemotherapie, da zu diesem Zeitpunkt noch nicht bekannt ist, dass der Patient die Therapie ablehnen wird oder Patient vor dem Antritt zur Chemotherapie verstirbt. Die Empfehlung ist dann leitliniengerecht, die Durchführung erfolgte aber aus anderen Gründen nicht (=1) --&gt; siehe Datenfeld "Gründe für Nichtdurchführung trotz Empfehlung" bei Strahlen- bzw. Chemotherapie</t>
  </si>
  <si>
    <r>
      <t xml:space="preserve">Wurde bei </t>
    </r>
    <r>
      <rPr>
        <b/>
        <sz val="8"/>
        <rFont val="Arial"/>
        <family val="2"/>
      </rPr>
      <t>operativen Primärfällen</t>
    </r>
    <r>
      <rPr>
        <sz val="8"/>
        <rFont val="Arial"/>
        <family val="2"/>
      </rPr>
      <t xml:space="preserve"> eine prätherapeutische Strahlentherapie - auch, wenn sie im Rahmen einer kombinierten Radiochemotherapie stattfindet - durch die prätherapeutische Tumorkonferenz empfohlen?
Wurde bei </t>
    </r>
    <r>
      <rPr>
        <b/>
        <sz val="8"/>
        <rFont val="Arial"/>
        <family val="2"/>
      </rPr>
      <t xml:space="preserve">nicht operierten (palliativen) Primärfällen </t>
    </r>
    <r>
      <rPr>
        <sz val="8"/>
        <rFont val="Arial"/>
        <family val="2"/>
      </rPr>
      <t>eine Strahlentherapie - auch, wenn sie im Rahmen einer kombinierten Radiochemotherapie stattfindet - empfohlen, ohne geplante nachfolgende OP?</t>
    </r>
  </si>
  <si>
    <t xml:space="preserve">Erläuterung zu 3, sonstige: Die Tumorkonferenz empfiehlt z.B. trotz des hohen Alters oder trotz Komorbidität, eine Strahlentherapie. Der Radioonkologe entscheidet sich aber wegen dieser Gründe, die Strahlentherapie doch nicht zu beginnen.
</t>
  </si>
  <si>
    <t xml:space="preserve">0 = bis einschließlich diesen Datums ist kein lokoregionäres Rezidiv aufgetreten
1 = an diesem Datum ist ein lokoregionäres Rezidiv diagnostiziert worden
2 = es ist bereits ein lokoregionäres Rezidiv in einer Follow-Up-Meldung zuvor 
       aufgetreten ("1" in einer der Meldungen davor)
3 = der Patient ist noch am Leben, aber keine Information zu Tumorstatus
</t>
  </si>
  <si>
    <t>Spezifikation</t>
  </si>
  <si>
    <t>Spezifikation für Darmkrebszentren</t>
  </si>
  <si>
    <t>Endoskopischer Primärfall (Kategorisierung erfolgt durch Tumordokusystem)</t>
  </si>
  <si>
    <t>Matrix - Ergebnisqualität Primärbehandlung (Rektumpatienten)</t>
  </si>
  <si>
    <t>Zentrum</t>
  </si>
  <si>
    <t xml:space="preserve">Reg.-Nr. </t>
  </si>
  <si>
    <t>Erstelldatum</t>
  </si>
  <si>
    <t>Datenqualität Matrix</t>
  </si>
  <si>
    <t>In Ordnung</t>
  </si>
  <si>
    <t>Plausibilität unklar</t>
  </si>
  <si>
    <t>Sollvorgabe nicht erfüllt</t>
  </si>
  <si>
    <t>Inkorrekt</t>
  </si>
  <si>
    <t>Unvollständig</t>
  </si>
  <si>
    <r>
      <t>Auswertungen</t>
    </r>
    <r>
      <rPr>
        <vertAlign val="superscript"/>
        <sz val="8"/>
        <rFont val="Arial"/>
        <family val="2"/>
      </rPr>
      <t>8</t>
    </r>
  </si>
  <si>
    <t>M</t>
  </si>
  <si>
    <t>V</t>
  </si>
  <si>
    <t>Y</t>
  </si>
  <si>
    <t>Z</t>
  </si>
  <si>
    <t>Relevante Nachsorgejahre</t>
  </si>
  <si>
    <r>
      <t xml:space="preserve">UICC III  </t>
    </r>
    <r>
      <rPr>
        <vertAlign val="superscript"/>
        <sz val="8"/>
        <rFont val="Arial"/>
        <family val="2"/>
      </rPr>
      <t>1</t>
    </r>
  </si>
  <si>
    <r>
      <t xml:space="preserve">Follow-Up-Daten vom Krebsregister </t>
    </r>
    <r>
      <rPr>
        <vertAlign val="superscript"/>
        <sz val="8"/>
        <rFont val="Arial"/>
        <family val="2"/>
      </rPr>
      <t>3 4 5 6</t>
    </r>
  </si>
  <si>
    <r>
      <t xml:space="preserve">Keine Rückmeldung </t>
    </r>
    <r>
      <rPr>
        <vertAlign val="superscript"/>
        <sz val="8"/>
        <rFont val="Arial"/>
        <family val="2"/>
      </rPr>
      <t>3</t>
    </r>
  </si>
  <si>
    <t>Follow-Up Quote in %
= (J + K) / I</t>
  </si>
  <si>
    <t>Relative Quote tumorfrei 
= O / (J + K)</t>
  </si>
  <si>
    <r>
      <t xml:space="preserve">Patienten mit mindestens 1 der Ereignisse in Spalte R bis T </t>
    </r>
    <r>
      <rPr>
        <vertAlign val="superscript"/>
        <sz val="8"/>
        <rFont val="Arial"/>
        <family val="2"/>
      </rPr>
      <t>7</t>
    </r>
  </si>
  <si>
    <t>Tumorbedingt gestorben (bezüglich jeder Tumorentität)</t>
  </si>
  <si>
    <t>OAS nach Kaplan-Meier    
(Overall Survival) in %</t>
  </si>
  <si>
    <t>Bearbeitungshinweise:</t>
  </si>
  <si>
    <t>Für Darmkrebszentren ist die Matrix Ergebnisqualität obligat zu bearbeiten.</t>
  </si>
  <si>
    <t>Für die Bewertung der Matrix gelten folgende Regelungen:</t>
  </si>
  <si>
    <t>a)</t>
  </si>
  <si>
    <t>b)</t>
  </si>
  <si>
    <t xml:space="preserve">Nachsorgejahr "relevant" (Spalte A) =&gt; Sämtliche „hellgrau“ hinterlegte Felder sollten vollständig bearbeitet werden; dies gilt auch für Nullwerte (=0).         </t>
  </si>
  <si>
    <t>c)</t>
  </si>
  <si>
    <t>d)</t>
  </si>
  <si>
    <t>Bei den „hellrot“ hinterlegten Feldern liegt eine Falscheingabe vor, diese ist zu korrigieren.</t>
  </si>
  <si>
    <t>e)</t>
  </si>
  <si>
    <t>Zahlen müssen manuell eingegeben werden, diese dürfen nicht kopiert werden.</t>
  </si>
  <si>
    <t>f)</t>
  </si>
  <si>
    <t>g)</t>
  </si>
  <si>
    <t>Anmerkungen:</t>
  </si>
  <si>
    <t>In dieser Excel-Vorlage sind die nachfolgend skizzierten Plausibilitätsabfragen hinterlegt.</t>
  </si>
  <si>
    <t>Ein Anspruch auf Vollständigkeit besteht nicht.</t>
  </si>
  <si>
    <t>Tabelle Plausibilitätsabfragen:</t>
  </si>
  <si>
    <t>Bedingung Wert</t>
  </si>
  <si>
    <t>Datenqualität</t>
  </si>
  <si>
    <t>Erläuterung</t>
  </si>
  <si>
    <t>Matrix</t>
  </si>
  <si>
    <t>nicht relevant</t>
  </si>
  <si>
    <t>Zellen müssen nicht ausgefüllt werden</t>
  </si>
  <si>
    <t>relevant</t>
  </si>
  <si>
    <t>leere Zellen</t>
  </si>
  <si>
    <t>Spalte C - G</t>
  </si>
  <si>
    <t>Werte Spalte I "Patienten im Follow-Up" müssen kleiner gleich sein als Spalte G subtrahiert von Spalte C und siehe Fußnote 3</t>
  </si>
  <si>
    <t>O &lt; 0</t>
  </si>
  <si>
    <t>Werte Spalte O "Pat. tumorfrei" dürfen keine negativen Werte annehmen</t>
  </si>
  <si>
    <t>R, S, T</t>
  </si>
  <si>
    <t>Die einzelnen Werte in den Spalten R, S und T dürfen den Wert in Spalte Q nicht übersteigen</t>
  </si>
  <si>
    <t>M29</t>
  </si>
  <si>
    <t>M29 &lt; 80%</t>
  </si>
  <si>
    <t>Follow-Up Quote der letzten 1-3 Jahre</t>
  </si>
  <si>
    <t>C &lt; 25</t>
  </si>
  <si>
    <t>Geringe Follow-Up Quote der Nachsorgejahre</t>
  </si>
  <si>
    <t>M29 &gt; 99%</t>
  </si>
  <si>
    <t>P &lt; 60%</t>
  </si>
  <si>
    <t>Auffällig niedrige Quote tumorfreier Patienten</t>
  </si>
  <si>
    <t>x &lt; 60% || x &gt; 95%</t>
  </si>
  <si>
    <t>Y25</t>
  </si>
  <si>
    <t>x &lt; 80% || x &gt; 99%</t>
  </si>
  <si>
    <t>Y26</t>
  </si>
  <si>
    <t>Z25</t>
  </si>
  <si>
    <t>x &lt; 85% || x &gt; 99%</t>
  </si>
  <si>
    <t>Z26</t>
  </si>
  <si>
    <t>Matrix - Ergebnisqualität Primärbehandlung (Kolonpatienten)</t>
  </si>
  <si>
    <t>C22</t>
  </si>
  <si>
    <t>Summe(D14:G14)</t>
  </si>
  <si>
    <t>C23 - C27</t>
  </si>
  <si>
    <t>wie C22, nur anderes Falljahr</t>
  </si>
  <si>
    <t>D22</t>
  </si>
  <si>
    <t>D23 - D27</t>
  </si>
  <si>
    <t>wie D22, nur anderes Falljahr</t>
  </si>
  <si>
    <t>E22</t>
  </si>
  <si>
    <t>Berechnung UICC Stadium I gemäß vorheriges Tabellenblatt (KB - Matrix)</t>
  </si>
  <si>
    <t>Berechnung UICC Stadium II gemäß vorheriges Tabellenblatt (KB - Matrix)</t>
  </si>
  <si>
    <t>wie E22, nur anderes Falljahr</t>
  </si>
  <si>
    <t>Berechnung UICC Stadium III gemäß vorheriges Tabellenblatt (KB - Matrix)</t>
  </si>
  <si>
    <t>F22</t>
  </si>
  <si>
    <t>F23 – F27</t>
  </si>
  <si>
    <t>G22</t>
  </si>
  <si>
    <t>Berechnung UICC Stadium IV gemäß vorheriges Tabellenblatt (KB - Matrix)</t>
  </si>
  <si>
    <t>G23 - G27</t>
  </si>
  <si>
    <t>wie G22, nur anderes Falljahr</t>
  </si>
  <si>
    <t>I22</t>
  </si>
  <si>
    <t>I23 - I27</t>
  </si>
  <si>
    <t>wie I22, nur anderes Falljahr</t>
  </si>
  <si>
    <t>J22</t>
  </si>
  <si>
    <t>1. nur die Fälle aus D22 + E22 + F22 (UICC I - III)</t>
  </si>
  <si>
    <t>J23 - J27</t>
  </si>
  <si>
    <t>wie J22, nur anderes Falljahr</t>
  </si>
  <si>
    <t>K22</t>
  </si>
  <si>
    <t>L22</t>
  </si>
  <si>
    <t>M22</t>
  </si>
  <si>
    <t>M22 = (J22 + K22) / I22</t>
  </si>
  <si>
    <t>Berechnung Zellen in Matrix Ergebnisqualität (am Beispiel Kolon)</t>
  </si>
  <si>
    <t>K23 - K27</t>
  </si>
  <si>
    <t>wie K22, nur anderes Falljahr</t>
  </si>
  <si>
    <t>L23 - L27</t>
  </si>
  <si>
    <t>wie L22, nur anderes Falljahr</t>
  </si>
  <si>
    <t>M23 - M27</t>
  </si>
  <si>
    <t>wie M22, nur anderes Falljahr</t>
  </si>
  <si>
    <t>1. Wenn der Patient nicht in den Zellen Q22-W22 vorkommt</t>
  </si>
  <si>
    <t>O22</t>
  </si>
  <si>
    <t>O23 - O27</t>
  </si>
  <si>
    <t>wie O22, nur anderes Falljahr</t>
  </si>
  <si>
    <t>Q22</t>
  </si>
  <si>
    <t>Jeder Patient mit gültiger (siehe J22 und K22) Follow-Up-Meldung, die in mindestens eines der folgenden Ereignisse erlitten haben: lokoregionäres rezidiv, Lymphknotenrezidiv, Fernmetastasen; und nicht verstorben sind.</t>
  </si>
  <si>
    <t>2. Nur Patienten, die in  J22 und K22 gezählt werden</t>
  </si>
  <si>
    <t>1. Nur Patienten, die in  J22 und K22 gezählt werden</t>
  </si>
  <si>
    <t>wie Q22, nur anderes Falljahr</t>
  </si>
  <si>
    <t>Jeder Patient mit gültiger (siehe J22 und K22) Follow-Up-Meldung, der ein lokoregionäres Rezidiv entwickelt hat, und nicht verstorben ist.</t>
  </si>
  <si>
    <t>1. Nur Patienten, die in J22 und K22 gezählt werden</t>
  </si>
  <si>
    <t>R22</t>
  </si>
  <si>
    <t>wie R22, nur anderes Falljahr</t>
  </si>
  <si>
    <t>S22</t>
  </si>
  <si>
    <t>Jeder Patient mit gültiger (siehe J22 und K22) Follow-Up-Meldung, der ein Lymphknotenrezidiv entwickelt hat, und nicht verstorben ist.</t>
  </si>
  <si>
    <t>wie S22, nur anderes Falljahr</t>
  </si>
  <si>
    <t>T22</t>
  </si>
  <si>
    <t>Jeder Patient mit gültiger (siehe J22 und K22) Follow-Up-Meldung, der Fernmetasten entwickelt hat, und nicht verstorben ist.</t>
  </si>
  <si>
    <t>wie T22, nur anderes Falljahr</t>
  </si>
  <si>
    <t>U22</t>
  </si>
  <si>
    <t>wie U22, nur anderes Falljahr</t>
  </si>
  <si>
    <t>Jeder Patient mit gültiger (siehe J22 und K22) Follow-Up-Meldung, der tumorbedingt verstorben ist.</t>
  </si>
  <si>
    <t>Q23 - Q27</t>
  </si>
  <si>
    <t>R23 - R27</t>
  </si>
  <si>
    <t>S23 - S27</t>
  </si>
  <si>
    <t>T23 - T27</t>
  </si>
  <si>
    <t>U23 - U27</t>
  </si>
  <si>
    <t xml:space="preserve">V22   </t>
  </si>
  <si>
    <t>V23 - V27</t>
  </si>
  <si>
    <t>wie V22, nur anderes Falljahr</t>
  </si>
  <si>
    <t>Jeder Patient mit gültiger (siehe J22 und K22) Follow-Up-Meldung, der nicht tumorbedingt verstorben bzw. bei denen die Todesursache nicht bekannt ist.</t>
  </si>
  <si>
    <t>W22</t>
  </si>
  <si>
    <t>W23 - W27</t>
  </si>
  <si>
    <t>wie W22, nur anderes Falljahr</t>
  </si>
  <si>
    <t>&lt;LokoregionaeresRezidiv&gt;3&lt;/LokoregionaeresRezidiv&gt;</t>
  </si>
  <si>
    <t>&lt;LymphknotenRezidiv&gt;3&lt;/LymphknotenRezidiv&gt;</t>
  </si>
  <si>
    <t>&lt;Fernmetastasen&gt;3&lt;/Fernmetastasen&gt;</t>
  </si>
  <si>
    <t>&lt;Zweittumor&gt;3&lt;/Zweittumor&gt;</t>
  </si>
  <si>
    <t>&lt;LokoregionaeresRezidiv&gt;2&lt;/LokoregionaeresRezidiv&gt;</t>
  </si>
  <si>
    <t>&lt;Zweittumor&gt;1&lt;/Zweittumor&gt;</t>
  </si>
  <si>
    <t>Jeder Patient mit gültiger (siehe J22 und K22) Follow-Up-Meldung, weder Lokoregionäresrezidiv noch Lymphknotenrezidiv noch Fernmetastasen entwickelt hat, aber der einen Zweittumor entwickelt hat und nicht verstorben ist.</t>
  </si>
  <si>
    <r>
      <t xml:space="preserve">Follow-Up-Daten vom Zentrum  
(bzw. Quelle nicht bekannt) </t>
    </r>
    <r>
      <rPr>
        <vertAlign val="superscript"/>
        <sz val="8"/>
        <rFont val="Arial"/>
        <family val="2"/>
      </rPr>
      <t>3 4</t>
    </r>
  </si>
  <si>
    <t>Nicht tumorbedingt gestorben bzw. Todesursache unbekannt</t>
  </si>
  <si>
    <r>
      <t>1</t>
    </r>
    <r>
      <rPr>
        <sz val="8"/>
        <rFont val="Arial"/>
        <family val="2"/>
      </rPr>
      <t xml:space="preserve"> Stratifizierung nach Tumorstatus (pathologisch); nach neoadjuvanter Vorbehandlung Berechnung des UICC-Stadiums mit dem klinischen Tumorstatus.</t>
    </r>
  </si>
  <si>
    <r>
      <t xml:space="preserve">2  </t>
    </r>
    <r>
      <rPr>
        <sz val="8"/>
        <rFont val="Arial"/>
        <family val="2"/>
      </rPr>
      <t>Fußnote 2 für Darmkrebspatienten nicht relevant.</t>
    </r>
  </si>
  <si>
    <r>
      <t xml:space="preserve">3 </t>
    </r>
    <r>
      <rPr>
        <sz val="8"/>
        <rFont val="Arial"/>
        <family val="2"/>
      </rPr>
      <t xml:space="preserve"> Pat., die in dieser Darstellung (Spalte I - W) nicht berücksichtigt werden dürfen, sind: primäre UICC IV-Pat. (auch kurativ therapiert) und Patienten mit vorausgegangenem Tumor (alle Entitäten, inkl. Darm).</t>
    </r>
  </si>
  <si>
    <r>
      <t xml:space="preserve">5  </t>
    </r>
    <r>
      <rPr>
        <sz val="8"/>
        <rFont val="Arial"/>
        <family val="2"/>
      </rPr>
      <t>In der Regel werden die Follow-Up-Daten entweder extern (Krebsregister) oder durch das Zentrum eingeholt. Eine Kombination ist jedoch möglich (keine doppelte Zuordnung!).</t>
    </r>
  </si>
  <si>
    <r>
      <t xml:space="preserve">6  </t>
    </r>
    <r>
      <rPr>
        <sz val="8"/>
        <rFont val="Arial"/>
        <family val="2"/>
      </rPr>
      <t>Krebsregister können in der Regel keine Follow-Up-Daten zu Patienten außerhalb des Einzugsgebietes einholen.</t>
    </r>
  </si>
  <si>
    <r>
      <t xml:space="preserve">7  </t>
    </r>
    <r>
      <rPr>
        <sz val="8"/>
        <rFont val="Arial"/>
        <family val="2"/>
      </rPr>
      <t xml:space="preserve">Zusätzlich können hier Patienten mit Ereignis ohne exakte Lokalisationsangabe eingetragen werden, die keiner der drei Spalten R - T genau zuzuordnen sind. </t>
    </r>
  </si>
  <si>
    <r>
      <t xml:space="preserve">8  </t>
    </r>
    <r>
      <rPr>
        <sz val="8"/>
        <rFont val="Arial"/>
        <family val="2"/>
      </rPr>
      <t>DFS und OAS sind nicht direkt aus dieser Matrix abzuleiten und können deshalb nach eigener Berechnung hier manuell eingetragen werden. Eine automatische Berechnung durch EXCEL erfolgt nicht.</t>
    </r>
  </si>
  <si>
    <r>
      <t xml:space="preserve">    </t>
    </r>
    <r>
      <rPr>
        <sz val="8"/>
        <rFont val="Arial"/>
        <family val="2"/>
      </rPr>
      <t>Die Auswertungen der Kaplan-Meier-Kurven bezieht sich auf die entsprechende Jahreskohorte ohne die in der Fußnote 3 genannten Patientengruppen.</t>
    </r>
    <r>
      <rPr>
        <vertAlign val="superscript"/>
        <sz val="8"/>
        <rFont val="Arial"/>
        <family val="2"/>
      </rPr>
      <t xml:space="preserve"> </t>
    </r>
  </si>
  <si>
    <t>„Hellgrün“ hinterlegte Felder weisen auf Unplausibilitäten hin. Diese Werte sind zu analysieren und das Ergebnis ist auf dem Folgeblatt „Datendefizite_Matrix-Kolon“ darzulegen.</t>
  </si>
  <si>
    <t>Es sollte Microsoft Office Excel 2007, besser 2010, verwendet werden, ansonsten kommt es zu einem erheblichen Qualitätsverlust.</t>
  </si>
  <si>
    <t>Von Seiten des Fachexperten können weitere Unplausibilitäten bzw. Inkorrektheiten identifiziert und im Rahmen des Auditergebnisses dargestellt werden.</t>
  </si>
  <si>
    <t>Spalte / Zelle</t>
  </si>
  <si>
    <t>Nicht ausgefüllte Zellen von relevanten Nachsorgejahren</t>
  </si>
  <si>
    <t>Alle relevanten Nachsorgejahre sind zu bearbeiten, abhängig vom Datum der Erstzertifizierung</t>
  </si>
  <si>
    <t>Q &lt; Max(R bis T)</t>
  </si>
  <si>
    <t>M &lt; 70%</t>
  </si>
  <si>
    <t>Follow-Up Quote der letzten 1-3 Jahre (positive Unplausibilität)</t>
  </si>
  <si>
    <t>Y22</t>
  </si>
  <si>
    <t>x &lt; 50% || x &gt; 90%</t>
  </si>
  <si>
    <t>DFS auffällig niedrig oder hoch</t>
  </si>
  <si>
    <t>Jahr 2007</t>
  </si>
  <si>
    <t>Y23</t>
  </si>
  <si>
    <t>x &lt; 55% || x &gt; 90%</t>
  </si>
  <si>
    <t>Jahr 2008</t>
  </si>
  <si>
    <t>Y24</t>
  </si>
  <si>
    <t>Jahr 2009</t>
  </si>
  <si>
    <t>x &lt; 65% || x &gt; 95%</t>
  </si>
  <si>
    <t>Jahr 2010</t>
  </si>
  <si>
    <t>Jahr 2011</t>
  </si>
  <si>
    <t>Z22</t>
  </si>
  <si>
    <t>OAS auffällig niedrig oder hoch</t>
  </si>
  <si>
    <t>Z23</t>
  </si>
  <si>
    <t>Z24</t>
  </si>
  <si>
    <t>x &lt; 70% || x &gt; 99%</t>
  </si>
  <si>
    <t>x &lt; 90% || x &gt; 99%</t>
  </si>
  <si>
    <t>„Hellgrün“ hinterlegte Felder weisen auf Unplausibilitäten hin. Diese Werte sind zu analysieren und das Ergebnis ist auf dem Folgeblatt „Datendefizite_Matrix-Rektum“ darzulegen.</t>
  </si>
  <si>
    <t>x &lt; 45% || x &gt; 75%</t>
  </si>
  <si>
    <t>x &lt; 50% || x &gt; 80%</t>
  </si>
  <si>
    <t>x &lt; 55% || x &gt; 85%</t>
  </si>
  <si>
    <t>x &lt; 60% || x &gt; 85%</t>
  </si>
  <si>
    <t>x &lt; 65% || x  &gt; 90%</t>
  </si>
  <si>
    <t>x &lt; 60% || x &gt; 90%</t>
  </si>
  <si>
    <t>Ausnahmen sind die optional anzugebenden Felder OAS und DFS (Spalten Y und Z). Rundung auf zwei Nachkommastellen und Dezimaltrennzeichen kann nur ein Komma sein.</t>
  </si>
  <si>
    <t/>
  </si>
  <si>
    <t>Nicht relevant</t>
  </si>
  <si>
    <t>ART</t>
  </si>
  <si>
    <t>Werte</t>
  </si>
  <si>
    <t>Texte Matrix Datenquali</t>
  </si>
  <si>
    <t>Fehlermeldungen Matrix</t>
  </si>
  <si>
    <t>Ganze Zahl zwischen 0 und 5000 eingeben</t>
  </si>
  <si>
    <t>relevante Nachsorgejahre nicht/unvollständig bearbeitet</t>
  </si>
  <si>
    <t>unvollständig</t>
  </si>
  <si>
    <t>Relative Quote tumorfrei</t>
  </si>
  <si>
    <t>plausi</t>
  </si>
  <si>
    <t>nicht geprüft</t>
  </si>
  <si>
    <t>auffällig niedrige Quote tumorfreier Patienten</t>
  </si>
  <si>
    <t xml:space="preserve">nur Prozentwerte können eingegeben werden </t>
  </si>
  <si>
    <t>inkorrekt</t>
  </si>
  <si>
    <t>&gt;</t>
  </si>
  <si>
    <t>zu geringe Anzahl der Primärfälle</t>
  </si>
  <si>
    <t>&lt;</t>
  </si>
  <si>
    <t>zu wenig Primärfälle angegeben</t>
  </si>
  <si>
    <t>zu viele Patientinnen im Follow-Up</t>
  </si>
  <si>
    <t>zu viele Pat im Follow-Up</t>
  </si>
  <si>
    <t>Anzahl Pat. Im Follow-Up zu hoch</t>
  </si>
  <si>
    <t>geringe Follow-Up Quote</t>
  </si>
  <si>
    <t>geringe Follow-Up Quote der Nachsorgejahre</t>
  </si>
  <si>
    <t>geringe Follow-Up Quote der letzten 1-3 Jahre</t>
  </si>
  <si>
    <t>sollvorgabe</t>
  </si>
  <si>
    <t>durchschnittliche Follow-Up Quote &lt; 80%</t>
  </si>
  <si>
    <t>zu hohe Follow-Up Quote der letzten 1-3 Jahre</t>
  </si>
  <si>
    <t>durchschnittliche Follow-Up Quote &gt; 99%</t>
  </si>
  <si>
    <t xml:space="preserve">Fehler bei Ereignisse </t>
  </si>
  <si>
    <t>Werte in Spalte R,S,T dürfen den Wert Spalte Q nicht übersteigen</t>
  </si>
  <si>
    <t>Eingabe kann nicht größer sein als Ereignisse Spalte Q</t>
  </si>
  <si>
    <t>wenn sich Minuswerte berechnen</t>
  </si>
  <si>
    <t>Zahlen in Spalte O dürfen keine negativen Werte annehmen</t>
  </si>
  <si>
    <t>DFS</t>
  </si>
  <si>
    <t>von</t>
  </si>
  <si>
    <t>untere Grenze</t>
  </si>
  <si>
    <t>obere Grenze</t>
  </si>
  <si>
    <t xml:space="preserve">2007, </t>
  </si>
  <si>
    <t xml:space="preserve">2008, </t>
  </si>
  <si>
    <t xml:space="preserve">2009, </t>
  </si>
  <si>
    <t xml:space="preserve">2010, </t>
  </si>
  <si>
    <t xml:space="preserve">2011, </t>
  </si>
  <si>
    <t>OAS</t>
  </si>
  <si>
    <t>Erläuterung der Spalten Y (DFS) und Z (OAS)</t>
  </si>
  <si>
    <t>abs.</t>
  </si>
  <si>
    <t>in %</t>
  </si>
  <si>
    <t xml:space="preserve">unter Risiko </t>
  </si>
  <si>
    <t>Mediane Nachbeobachtungsdauer</t>
  </si>
  <si>
    <t>Mediane Zeit ohne Ereignis</t>
  </si>
  <si>
    <t>Minimale Nachbeobachtungsdauer</t>
  </si>
  <si>
    <t>Maximale Nachbeobachtungsdauer</t>
  </si>
  <si>
    <t>Auswertungstyp</t>
  </si>
  <si>
    <t>Patientenkohorte</t>
  </si>
  <si>
    <t>Primärfälle 2007</t>
  </si>
  <si>
    <t>Beobachtungszeitraum</t>
  </si>
  <si>
    <t>5 Jahre (60 Monate)</t>
  </si>
  <si>
    <t>Ereignisse</t>
  </si>
  <si>
    <t>M8  Präoperative / definitive Chemotherapie - Grund der Beendigung der Chemotherapie</t>
  </si>
  <si>
    <t>1,0</t>
  </si>
  <si>
    <t>verstorben
5.7 = 1 ║2 ║ 3</t>
  </si>
  <si>
    <t>Wiedererkrankungsereignisse
(DFS-Ereignis)</t>
  </si>
  <si>
    <t>Nach folgender Berechnung wird nun die Wahrscheinlichkeit berechnet nach exakt 5 Jahren nicht wiedererkrankt zu sein.</t>
  </si>
  <si>
    <t>A  Patient mit "verstorben"-Meldung (alle Todesarten) innerhalb von 1826 Tagen</t>
  </si>
  <si>
    <t xml:space="preserve">C  Patient ohne Todesmeldung vor 1826 Tagen, aber 1. Meldung nach 1826 Tagen Todesmeldung </t>
  </si>
  <si>
    <t>D  Patient mit Follow-Up-Meldung ohne Todesereignis innerhalb von 1826 Tagen</t>
  </si>
  <si>
    <t>E Patient nur mit Life-Status innerhalb von 1826 Tage</t>
  </si>
  <si>
    <t>F Patient nur mit Life-Status vor und nach 1826 Tage</t>
  </si>
  <si>
    <t xml:space="preserve">B </t>
  </si>
  <si>
    <t xml:space="preserve">verstorben
</t>
  </si>
  <si>
    <t>letzte Meldung
kein OAS-Ereignis</t>
  </si>
  <si>
    <t>Nach folgender Berechnung wird nun die Wahrscheinlichkeit berechnet nach exakt 5 Jahren nicht verstorben zu sein.</t>
  </si>
  <si>
    <t>Mediane Nachbeoachtungsdauer</t>
  </si>
  <si>
    <t>Minimale Nachbeoachtungsdauer</t>
  </si>
  <si>
    <t>Maximale Nachbeoachtungsdauer</t>
  </si>
  <si>
    <t>Jahre</t>
  </si>
  <si>
    <t>Disease-Free-Survival-Rate in %</t>
  </si>
  <si>
    <t>Overall Survival</t>
  </si>
  <si>
    <t>Tod</t>
  </si>
  <si>
    <t>Zensierung</t>
  </si>
  <si>
    <t>Disease Free Survival</t>
  </si>
  <si>
    <t>Overall-Survival-Rate in %</t>
  </si>
  <si>
    <t xml:space="preserve">5,0 </t>
  </si>
  <si>
    <t>Zensierung Endpunkt (Zelle Z22)</t>
  </si>
  <si>
    <t>Zensierung Endpunkt (Zelle Y22)</t>
  </si>
  <si>
    <t>Anzahl</t>
  </si>
  <si>
    <t xml:space="preserve">    - postoperativ verstorben</t>
  </si>
  <si>
    <t>Zeit zum Ereignis / Zensierung
t</t>
  </si>
  <si>
    <t>f) kein Zentrumsfall</t>
  </si>
  <si>
    <t>Patient erfüllt nicht di e Kriterien eines Zentrumsfalls</t>
  </si>
  <si>
    <t>Berechnung</t>
  </si>
  <si>
    <t>Kommentar</t>
  </si>
  <si>
    <t>Die Zuordnung zu den Jahren erfolgt, wie in der Matrix, über  das Falldatum (OP-Datum, Datum endoskopischer Eingriff oder Datum Erstdiagnose). Der Beginn der Kaplan-Meier-Berechnung ist immer das Datum der Erstdiagnose.</t>
  </si>
  <si>
    <t xml:space="preserve">    - Patienten mit relevanter Krebsvorerkrankung </t>
  </si>
  <si>
    <t>alle Patienten aus den Matrix-Zellen D22, E22, F22 und G22 
(vollständige Berechnung siehe Tabellenblatt "Matrix - Berechnung Zellen")</t>
  </si>
  <si>
    <t>D14 = 1</t>
  </si>
  <si>
    <t>B1 = 1</t>
  </si>
  <si>
    <t xml:space="preserve">    - Patienten mit synchroner Behandlung eines weiteren  
       kolorektalen Primärtumors  
     </t>
  </si>
  <si>
    <t xml:space="preserve">    - UICC IV </t>
  </si>
  <si>
    <t>die Patienten aus G22
werden nicht berück-
sichtigt</t>
  </si>
  <si>
    <t>Postoperativ verstorbene Patienten werden für die Berechnung des DFS nicht in der Grundgesamtheit berücksichtigt.</t>
  </si>
  <si>
    <t xml:space="preserve">  Todesdatum (Q1; Q6 ≠ 0) 
-  OP-Datum (G2) 
&lt; 30 Tage</t>
  </si>
  <si>
    <t>=  Anzahl Patienten unter Risiko am An-
    fang der Kaplan-Meier-Kurve</t>
  </si>
  <si>
    <t xml:space="preserve">Auch kurativ therapierte UICC-Patienten werden für die Berechnung des DFS nicht in der Grundgesamtheit berücksichtigt (gemäß Fußnote 3 der Matrix)
</t>
  </si>
  <si>
    <t>gemäß Fußnote 3 der Matrix</t>
  </si>
  <si>
    <t>Anzahl Primärfälle 2007</t>
  </si>
  <si>
    <t>Grundgesamtheit</t>
  </si>
  <si>
    <t xml:space="preserve">             -    UICC IV</t>
  </si>
  <si>
    <t xml:space="preserve">             -    postoperativ verstorben</t>
  </si>
  <si>
    <t xml:space="preserve">             -    Patienten mit relevanter Krebsvorerkrankung</t>
  </si>
  <si>
    <t>= Anzahl Patienten unter Risiko am Anfang der Kaplan-Meier-Kurve</t>
  </si>
  <si>
    <t>-    Patienten mit mind. 1 der folgenden Eigenschaften (Mehrfachnennung nachfolgend möglich)</t>
  </si>
  <si>
    <t>Berechnungsformeln</t>
  </si>
  <si>
    <t xml:space="preserve">Kategorie
</t>
  </si>
  <si>
    <t>D  Patient nur mit "tumorfrei"-Meldungen innerhalb von 1826 Tagen</t>
  </si>
  <si>
    <r>
      <t>Zensierung nach Tagen zw. Erstdiagnose und der letzten Meldung vor 1826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1 │ 2 │ 3) =  T</t>
    </r>
    <r>
      <rPr>
        <vertAlign val="superscript"/>
        <sz val="8"/>
        <color indexed="8"/>
        <rFont val="Arial"/>
        <family val="2"/>
      </rPr>
      <t>CO</t>
    </r>
    <r>
      <rPr>
        <sz val="8"/>
        <color indexed="8"/>
        <rFont val="Arial"/>
        <family val="2"/>
      </rPr>
      <t>+ 1), dann Zensierung C (ζi  = 0) nach (SUMME = Q1</t>
    </r>
    <r>
      <rPr>
        <vertAlign val="superscript"/>
        <sz val="8"/>
        <color indexed="8"/>
        <rFont val="Arial"/>
        <family val="2"/>
      </rPr>
      <t>a</t>
    </r>
    <r>
      <rPr>
        <sz val="8"/>
        <color indexed="8"/>
        <rFont val="Arial"/>
        <family val="2"/>
      </rPr>
      <t xml:space="preserve"> - D1) Tagen
</t>
    </r>
  </si>
  <si>
    <r>
      <t>Anzahl Tage zwischen Erstdiagnose und Tod
Wenn Q1</t>
    </r>
    <r>
      <rPr>
        <vertAlign val="superscript"/>
        <sz val="8"/>
        <color indexed="8"/>
        <rFont val="Arial"/>
        <family val="2"/>
      </rPr>
      <t>V</t>
    </r>
    <r>
      <rPr>
        <sz val="8"/>
        <color indexed="8"/>
        <rFont val="Arial"/>
        <family val="2"/>
      </rPr>
      <t xml:space="preserve"> mit (Q6 = 1 │ 2 │ 3) innerhalb von D1 bis T</t>
    </r>
    <r>
      <rPr>
        <vertAlign val="superscript"/>
        <sz val="8"/>
        <color indexed="8"/>
        <rFont val="Arial"/>
        <family val="2"/>
      </rPr>
      <t>CO</t>
    </r>
    <r>
      <rPr>
        <sz val="8"/>
        <color indexed="8"/>
        <rFont val="Arial"/>
        <family val="2"/>
      </rPr>
      <t>, dann ist Q1</t>
    </r>
    <r>
      <rPr>
        <vertAlign val="superscript"/>
        <sz val="8"/>
        <color indexed="8"/>
        <rFont val="Arial"/>
        <family val="2"/>
      </rPr>
      <t>V</t>
    </r>
    <r>
      <rPr>
        <sz val="8"/>
        <color indexed="8"/>
        <rFont val="Arial"/>
        <family val="2"/>
      </rPr>
      <t xml:space="preserve"> ein Ereignis E (ζi  =1) nach (SUMME = Q1</t>
    </r>
    <r>
      <rPr>
        <vertAlign val="superscript"/>
        <sz val="8"/>
        <color indexed="8"/>
        <rFont val="Arial"/>
        <family val="2"/>
      </rPr>
      <t>V</t>
    </r>
    <r>
      <rPr>
        <sz val="8"/>
        <color indexed="8"/>
        <rFont val="Arial"/>
        <family val="2"/>
      </rPr>
      <t xml:space="preserve">- D1) Tagen.
</t>
    </r>
  </si>
  <si>
    <t>2. Kategorisierung der Patienten</t>
  </si>
  <si>
    <t>3. Berechnung Zeitraum und Sortierung nach Tagen</t>
  </si>
  <si>
    <t>4. Berechnung 5-Jahres-DFS-Wahrscheinlichkeit</t>
  </si>
  <si>
    <t>4. Berechnung 5-Jahres-OAS-Wahrscheinlichkeit</t>
  </si>
  <si>
    <t>Matrix - Kaplan-Meier-Zellen allgemein</t>
  </si>
  <si>
    <t>Matrix - Kaplan-Meier-Zellen DFS I</t>
  </si>
  <si>
    <t>Matrix - Kaplan-Meier-Zellen OAS I</t>
  </si>
  <si>
    <t>Kaplan-Meier DFS über alle Primärfallpatienten</t>
  </si>
  <si>
    <t>Kolonpatienten (Rektumpatienten entsprechend)</t>
  </si>
  <si>
    <t>die Patienten aus G
werden nicht berück-
sichtigt</t>
  </si>
  <si>
    <r>
      <t xml:space="preserve">Berechung Zeitraum
D1 = Datum Erstdiagnose
Q1 = Datum Follow-Up
</t>
    </r>
    <r>
      <rPr>
        <i/>
        <sz val="8"/>
        <color indexed="8"/>
        <rFont val="Arial"/>
        <family val="2"/>
      </rPr>
      <t xml:space="preserve">
</t>
    </r>
  </si>
  <si>
    <t xml:space="preserve">C  Patienten verstorben ohne vorangegangenes Wiedererkrankungsereignis </t>
  </si>
  <si>
    <t>Anzahl Primärfälle</t>
  </si>
  <si>
    <t>Max. 5 Jahre</t>
  </si>
  <si>
    <t>Disease Free Survival (DFS)</t>
  </si>
  <si>
    <t>Primärfälle Kolonkarzinom</t>
  </si>
  <si>
    <t>Es zählen alle Operationen mit Stomaanlage (protektiv und definitiv).</t>
  </si>
  <si>
    <t xml:space="preserve">Eine postoperative Wundinfektion liegt vor, wenn diese innerhalb von 30 Tagen diagnostiziert worden ist und eine chirurgische Intervention (mindestens Spreizung / Spülung/VAC-Verband) nach sich zieht.               </t>
  </si>
  <si>
    <t>5-Jahres-OAS (1826 Tage) am Beispiel von Kolon-Primärfallpatienten 2007 (Zelle Z22)</t>
  </si>
  <si>
    <r>
      <t>B  Patient nur mit "tumorfrei"-Meldungen und ohne Wiedererkrankungserei</t>
    </r>
    <r>
      <rPr>
        <sz val="8"/>
        <rFont val="Arial"/>
        <family val="2"/>
      </rPr>
      <t>gnis unmittelbar vor und nach 1826 Tagen (oder nur eine "gesund-Meldung nach dem Cut-Off)</t>
    </r>
    <r>
      <rPr>
        <sz val="8"/>
        <color indexed="10"/>
        <rFont val="Arial"/>
        <family val="2"/>
      </rPr>
      <t xml:space="preserve">
</t>
    </r>
  </si>
  <si>
    <t>B  Patient ohne Todesmeldung (aber andere Follow-Up-Meldungen) vor und nach 1826 Tagen (oder nur eine "lebend"-Meldung nach dem Cut-Off)</t>
  </si>
  <si>
    <t xml:space="preserve">8574/3 </t>
  </si>
  <si>
    <t>Kaplan-Meier OAS über alle Primärfallpatienten</t>
  </si>
  <si>
    <t>alle Patienten aus den Fallübersicht Matrix "Primärfallübersicht - Datensätze i. O."</t>
  </si>
  <si>
    <t>entspricht "Matrix - KM-Zellen DFS II"</t>
  </si>
  <si>
    <t>entspricht "Matrix - KM-Zellen OAS II"</t>
  </si>
  <si>
    <r>
      <rPr>
        <b/>
        <sz val="8"/>
        <color indexed="8"/>
        <rFont val="Arial"/>
        <family val="2"/>
      </rPr>
      <t>Anzahl Tage zwischen Erstdiagnose und Tod</t>
    </r>
    <r>
      <rPr>
        <sz val="8"/>
        <color indexed="8"/>
        <rFont val="Arial"/>
        <family val="2"/>
      </rPr>
      <t xml:space="preserve">
Wenn Q1</t>
    </r>
    <r>
      <rPr>
        <vertAlign val="superscript"/>
        <sz val="8"/>
        <color indexed="8"/>
        <rFont val="Arial"/>
        <family val="2"/>
      </rPr>
      <t>V</t>
    </r>
    <r>
      <rPr>
        <sz val="8"/>
        <color indexed="8"/>
        <rFont val="Arial"/>
        <family val="2"/>
      </rPr>
      <t xml:space="preserve"> mit (Q6 = 1 │ 2 │ 3), dann ist Q1 ein Ereignis E (ζi  =1) nach (SUMME = Q1- D1) Tagen.
</t>
    </r>
  </si>
  <si>
    <r>
      <t xml:space="preserve">Berechnung Zeitraum
D1 = Datum Erstdiagnose
Q1 = Datum Follow-Up
</t>
    </r>
    <r>
      <rPr>
        <i/>
        <sz val="8"/>
        <color indexed="8"/>
        <rFont val="Arial"/>
        <family val="2"/>
      </rPr>
      <t>Q1</t>
    </r>
    <r>
      <rPr>
        <i/>
        <vertAlign val="superscript"/>
        <sz val="8"/>
        <color indexed="8"/>
        <rFont val="Arial"/>
        <family val="2"/>
      </rPr>
      <t xml:space="preserve">V </t>
    </r>
    <r>
      <rPr>
        <i/>
        <sz val="8"/>
        <color indexed="8"/>
        <rFont val="Arial"/>
        <family val="2"/>
      </rPr>
      <t>= Datum Tod</t>
    </r>
  </si>
  <si>
    <t>A  Patient mit "verstorben"-Meldung (alle Todesarten)</t>
  </si>
  <si>
    <t>Bei Patienten ohne UICC-Stadium ist es unter Umständen unklar, ob eine Tumorfreiheit erreicht werden kann. Eventuell ist dieses Problem über den Punkt „keine Vollremission“ (siehe unten) lösbar</t>
  </si>
  <si>
    <r>
      <t xml:space="preserve">Primärfälle Kolon aus den Jahren </t>
    </r>
    <r>
      <rPr>
        <b/>
        <sz val="8"/>
        <rFont val="Arial"/>
        <family val="2"/>
      </rPr>
      <t>2009 - 2012</t>
    </r>
  </si>
  <si>
    <t xml:space="preserve">                - prätherapeutisches UICC-Stadium IV</t>
  </si>
  <si>
    <t xml:space="preserve">                - prätherapeutisches UICC-Stadium nicht
                  vorhanden 
</t>
  </si>
  <si>
    <t xml:space="preserve">                - postoperativ verstorbene Patienten (&lt; 30 Tage nach OP)
</t>
  </si>
  <si>
    <t xml:space="preserve">                - Patienten mit relevanter Krebsvorerkrankung   
                  (Kolonkarzinom stellt ein Zweitkarzinom dar)
</t>
  </si>
  <si>
    <t xml:space="preserve">                - Patienten mit synchroner Behandlung eines weiteren 
                  kolorektalen Primärtumors  
     </t>
  </si>
  <si>
    <t xml:space="preserve">                - keine Vollremission erreicht (UICC I – III)</t>
  </si>
  <si>
    <t>Spezifikation wurde im Workshop der DKG/ADT/KoQ am 22.11.2012 konsentiert</t>
  </si>
  <si>
    <t xml:space="preserve">Die Zuordnung zu den Jahren erfolgt, wie in der Matrix, über  das Falldatum (OP-Datum, Datum endoskopischer Eingriff oder Datum Erstdiagnose). Der Beginn der Kaplan-Meier-Berechnung ist immer das Datum der Erstdiagnose.
</t>
  </si>
  <si>
    <t xml:space="preserve">             -    kein UICC Stadium</t>
  </si>
  <si>
    <r>
      <t>Kaplan-Meier-Schätzung am Ende des Zeitabschnitts bis t</t>
    </r>
    <r>
      <rPr>
        <vertAlign val="subscript"/>
        <sz val="8"/>
        <rFont val="Arial"/>
        <family val="2"/>
      </rPr>
      <t>i
Pi (t) = π Li
          ti &lt; t</t>
    </r>
  </si>
  <si>
    <r>
      <t>3. Berechnung Kaplan-Meier-Schätzer zum Zeitpunkt t</t>
    </r>
    <r>
      <rPr>
        <b/>
        <vertAlign val="subscript"/>
        <sz val="8"/>
        <color indexed="8"/>
        <rFont val="Arial"/>
        <family val="2"/>
      </rPr>
      <t xml:space="preserve">i </t>
    </r>
    <r>
      <rPr>
        <b/>
        <sz val="8"/>
        <color indexed="8"/>
        <rFont val="Arial"/>
        <family val="2"/>
      </rPr>
      <t>(Auszug)</t>
    </r>
  </si>
  <si>
    <t>B  Patient ohne Todesmeldung (aber anderen Follow-Up-Meldungen)</t>
  </si>
  <si>
    <r>
      <t>Zensierung nach exakt 1826 Tagen (5,0 Jahre)
Wenn (Q1</t>
    </r>
    <r>
      <rPr>
        <vertAlign val="superscript"/>
        <sz val="8"/>
        <color indexed="8"/>
        <rFont val="Arial"/>
        <family val="2"/>
      </rPr>
      <t>Ta</t>
    </r>
    <r>
      <rPr>
        <sz val="8"/>
        <color indexed="8"/>
        <rFont val="Arial"/>
        <family val="2"/>
      </rPr>
      <t xml:space="preserve">  mit (Q2 │ Q3 │ Q4 │ Q5 │ Q6 = 0) =   T</t>
    </r>
    <r>
      <rPr>
        <vertAlign val="superscript"/>
        <sz val="8"/>
        <color indexed="8"/>
        <rFont val="Arial"/>
        <family val="2"/>
      </rPr>
      <t>CO</t>
    </r>
    <r>
      <rPr>
        <sz val="8"/>
        <color indexed="8"/>
        <rFont val="Arial"/>
        <family val="2"/>
      </rPr>
      <t>-1) &amp;&amp; (Q1</t>
    </r>
    <r>
      <rPr>
        <vertAlign val="superscript"/>
        <sz val="8"/>
        <color indexed="8"/>
        <rFont val="Arial"/>
        <family val="2"/>
      </rPr>
      <t>Tb</t>
    </r>
    <r>
      <rPr>
        <sz val="8"/>
        <color indexed="8"/>
        <rFont val="Arial"/>
        <family val="2"/>
      </rPr>
      <t xml:space="preserve">  mit (Q2 │ Q3 │ Q4 │ Q5 │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Q1T</t>
    </r>
    <r>
      <rPr>
        <vertAlign val="superscript"/>
        <sz val="8"/>
        <color indexed="8"/>
        <rFont val="Arial"/>
        <family val="2"/>
      </rPr>
      <t>b</t>
    </r>
    <r>
      <rPr>
        <sz val="8"/>
        <color indexed="8"/>
        <rFont val="Arial"/>
        <family val="2"/>
      </rPr>
      <t xml:space="preserve"> ist die einzige Follow-Up-Meldung, dann
(Q1T</t>
    </r>
    <r>
      <rPr>
        <vertAlign val="superscript"/>
        <sz val="8"/>
        <color indexed="8"/>
        <rFont val="Arial"/>
        <family val="2"/>
      </rPr>
      <t>b</t>
    </r>
    <r>
      <rPr>
        <sz val="8"/>
        <color indexed="8"/>
        <rFont val="Arial"/>
        <family val="2"/>
      </rPr>
      <t xml:space="preserve">  mit (Q2 │ Q3 │ Q4 │ Q5 │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</si>
  <si>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exakt 1826 Tagen (5,0 Jahre)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C (ζi  =0) nach (SUMME = T</t>
    </r>
    <r>
      <rPr>
        <vertAlign val="superscript"/>
        <sz val="8"/>
        <color indexed="8"/>
        <rFont val="Arial"/>
        <family val="2"/>
      </rPr>
      <t>CO</t>
    </r>
    <r>
      <rPr>
        <sz val="8"/>
        <color indexed="8"/>
        <rFont val="Arial"/>
        <family val="2"/>
      </rPr>
      <t xml:space="preserve"> - D1) Tagen
oder Q1 ist die einzige Follow-Up-Meldung, dann ist
(Q1Tb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</si>
  <si>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t>Zensierung nach Tagen zw. Erstdiagnose und der letzten Follow-Up-Meldung
Wenn (Q1  mit (Q6 = 0) =   T</t>
    </r>
    <r>
      <rPr>
        <vertAlign val="superscript"/>
        <sz val="8"/>
        <color indexed="8"/>
        <rFont val="Arial"/>
        <family val="2"/>
      </rPr>
      <t>CO</t>
    </r>
    <r>
      <rPr>
        <sz val="8"/>
        <color indexed="8"/>
        <rFont val="Arial"/>
        <family val="2"/>
      </rPr>
      <t>-1), dann Zensierung Z (ζi  =0) nach (SUMME = Q1 - D1) Tage</t>
    </r>
  </si>
  <si>
    <r>
      <t>Zensierung nach Tagen zw. Erstdiagnose und der letzten Follow-Up-Meldung
Wenn (Q1  mit (Q6 = 0) =   T</t>
    </r>
    <r>
      <rPr>
        <vertAlign val="superscript"/>
        <sz val="8"/>
        <color indexed="8"/>
        <rFont val="Arial"/>
        <family val="2"/>
      </rPr>
      <t>CO</t>
    </r>
    <r>
      <rPr>
        <sz val="8"/>
        <color indexed="8"/>
        <rFont val="Arial"/>
        <family val="2"/>
      </rPr>
      <t xml:space="preserve">-1), dann Zensierung Z (ζi  =0) nach (SUMME = Q1 - D1) Tagen
</t>
    </r>
  </si>
  <si>
    <r>
      <t>Zensierung nach exakt 1826 (5 Jahren) Tagen
Wenn (Q1</t>
    </r>
    <r>
      <rPr>
        <vertAlign val="superscript"/>
        <sz val="8"/>
        <color indexed="8"/>
        <rFont val="Arial"/>
        <family val="2"/>
      </rPr>
      <t>a</t>
    </r>
    <r>
      <rPr>
        <sz val="8"/>
        <color indexed="8"/>
        <rFont val="Arial"/>
        <family val="2"/>
      </rPr>
      <t xml:space="preserve">  mit (Q6 = 0) =   T</t>
    </r>
    <r>
      <rPr>
        <vertAlign val="superscript"/>
        <sz val="8"/>
        <color indexed="8"/>
        <rFont val="Arial"/>
        <family val="2"/>
      </rPr>
      <t>CO</t>
    </r>
    <r>
      <rPr>
        <sz val="8"/>
        <color indexed="8"/>
        <rFont val="Arial"/>
        <family val="2"/>
      </rPr>
      <t>-1) &amp;&amp; (Q1</t>
    </r>
    <r>
      <rPr>
        <vertAlign val="superscript"/>
        <sz val="8"/>
        <color indexed="8"/>
        <rFont val="Arial"/>
        <family val="2"/>
      </rPr>
      <t>b</t>
    </r>
    <r>
      <rPr>
        <sz val="8"/>
        <color indexed="8"/>
        <rFont val="Arial"/>
        <family val="2"/>
      </rPr>
      <t xml:space="preserve">  mit (Q6 = 0) =   T</t>
    </r>
    <r>
      <rPr>
        <vertAlign val="superscript"/>
        <sz val="8"/>
        <color indexed="8"/>
        <rFont val="Arial"/>
        <family val="2"/>
      </rPr>
      <t>CO</t>
    </r>
    <r>
      <rPr>
        <sz val="8"/>
        <color indexed="8"/>
        <rFont val="Arial"/>
        <family val="2"/>
      </rPr>
      <t>+ 1), dann Zensierung Z (ζi  =0) nach (SUMME = T</t>
    </r>
    <r>
      <rPr>
        <vertAlign val="superscript"/>
        <sz val="8"/>
        <color indexed="8"/>
        <rFont val="Arial"/>
        <family val="2"/>
      </rPr>
      <t>CO</t>
    </r>
    <r>
      <rPr>
        <sz val="8"/>
        <color indexed="8"/>
        <rFont val="Arial"/>
        <family val="2"/>
      </rPr>
      <t xml:space="preserve"> - D1) Tagen
</t>
    </r>
  </si>
  <si>
    <r>
      <rPr>
        <b/>
        <sz val="8"/>
        <color indexed="8"/>
        <rFont val="Arial"/>
        <family val="2"/>
      </rPr>
      <t>Anzahl Tage zwischen Erstdiagnose und akutellster Follow-Up-Meldung "lebend"</t>
    </r>
    <r>
      <rPr>
        <sz val="8"/>
        <color indexed="8"/>
        <rFont val="Arial"/>
        <family val="2"/>
      </rPr>
      <t xml:space="preserve">
Wenn Q1 mit (Q6 = 1 │ 2 │ 3 = 0)  dann Zensierung Z (ζi  =0) nach (SUMME = Q1 - D1) Tagen
</t>
    </r>
  </si>
  <si>
    <t xml:space="preserve">Kleinster Abstand Datum Erstdiagnose bis 
letzte Follow-Up-Meldung innerhalb 1826 Tage  </t>
  </si>
  <si>
    <t xml:space="preserve">Größter Abstand Datum Erstdiagnose bis 
letzte Follow-Up-Meldung innerhalb 1826 Tage  </t>
  </si>
  <si>
    <t>Kaplan-Meier DFS I</t>
  </si>
  <si>
    <r>
      <t xml:space="preserve">Bei Patienten mit UICC-Stadium IV ist eine Vollremission unter Umständen nicht zu erreichen.
</t>
    </r>
    <r>
      <rPr>
        <sz val="8"/>
        <rFont val="Arial"/>
        <family val="2"/>
      </rPr>
      <t xml:space="preserve">
</t>
    </r>
  </si>
  <si>
    <r>
      <t xml:space="preserve">Fehlende Definition von Tumorfreiheit (Organspezifische Problematik)
Darm (operierte / endoskopische Primärfälle UICC I-III)
R0 Vollremission erreicht
</t>
    </r>
    <r>
      <rPr>
        <sz val="8"/>
        <rFont val="Arial"/>
        <family val="2"/>
      </rPr>
      <t xml:space="preserve">R2 keine Vollremission erreicht (Lebermetastasenresektion wird nicht durchgeführt)
</t>
    </r>
  </si>
  <si>
    <t xml:space="preserve">Postoperativ verstorbene Patienten werden für die Berechnung des DFS nicht in der Grundgesamtheit berücksichtigt.
</t>
  </si>
  <si>
    <t xml:space="preserve">
</t>
  </si>
  <si>
    <t>Vollständige elektive Koloskopien</t>
  </si>
  <si>
    <t>Kaplan-Meier OAS II</t>
  </si>
  <si>
    <t>Kaplan-Meier OAS I</t>
  </si>
  <si>
    <t>Kaplan-Meier DFS II</t>
  </si>
  <si>
    <t xml:space="preserve">Kleinster Abstand Datum Erstdiagnose bis letzte Follow-Up-Meldung innerhalb 1826 Tage  </t>
  </si>
  <si>
    <t>Alle Patienten ab dem Folgejahr der EZ sind im Follow-Up zu berücksichtigen; erstmalig ist die Matrix zum ÜA2 verbindlich zu bearbeiten.</t>
  </si>
  <si>
    <t>C &lt; 16</t>
  </si>
  <si>
    <t>Status ζi
1 = Ereignis (E)
0 = zensiert (Z)</t>
  </si>
  <si>
    <t>Ereignis</t>
  </si>
  <si>
    <t>Matrix - Kaplan-Meier-Zellen DFS II (Grafische Darstellung)</t>
  </si>
  <si>
    <t>Matrix - Kaplan-Meier-Zellen OAS II (Grafische Darstellung)</t>
  </si>
  <si>
    <t>Kaplan-Meier DFS über alle Primärfallpatienten (Grafische Darstellung)</t>
  </si>
  <si>
    <t>Kaplan-Meier OAS über alle Primärfallpatienten (Grafische Darstellung)</t>
  </si>
  <si>
    <t>darf nicht M1 | M1a | M1b  | MX sein</t>
  </si>
  <si>
    <t xml:space="preserve">             -    keine Vollremission (kein R0; post M1a/b) erreicht</t>
  </si>
  <si>
    <t>D12
M0 | M1 | M1a | M1b</t>
  </si>
  <si>
    <t>numerisch
Zeichen zulassen</t>
  </si>
  <si>
    <t>8201/3</t>
  </si>
  <si>
    <t>8230/3</t>
  </si>
  <si>
    <t>8265/3</t>
  </si>
  <si>
    <t>8490/3</t>
  </si>
  <si>
    <t>8510/3</t>
  </si>
  <si>
    <t>WHO Adeno-
Carcinoma</t>
  </si>
  <si>
    <t>WHO 
Carcinoma</t>
  </si>
  <si>
    <t>nicht auf 
WHO-Liste</t>
  </si>
  <si>
    <t>Lokalrezidiv
Lymphknoten-rezidiv
Fernmetastasen</t>
  </si>
  <si>
    <t>Mediane Überlebenszeit</t>
  </si>
  <si>
    <t xml:space="preserve">Zeitpunkt, an dem die 50 %-Grenze erreicht wird. </t>
  </si>
  <si>
    <t>--</t>
  </si>
  <si>
    <t xml:space="preserve">K </t>
  </si>
  <si>
    <t>Resektion der Lebermetastasen  ohne vorherige Chemotherapie, die sich explizit auf die Metastasen bezogen hat.</t>
  </si>
  <si>
    <t>Resektion der Lebermetastasen nach vorheriger Chemotherapie, die sich explizit auf die Metastasen bezogen hat.</t>
  </si>
  <si>
    <t>M7 Präoperative  / definitive Chemotherapie - Ende</t>
  </si>
  <si>
    <t>TNM - Klassifikation maligner Tumor, 7. Auflage, 2010, S. 97</t>
  </si>
  <si>
    <t>Q5
0 = negativ
1 = positiv neu
2 = positiv alt 
3 = nicht bekannt</t>
  </si>
  <si>
    <t>Q4
0 = negativ
1 = positiv neu
2 = positiv alt 
3 = nicht bekannt</t>
  </si>
  <si>
    <t>Q3
0 = negativ
1 = positiv neu
2 = positiv alt 
3 = nicht bekannt</t>
  </si>
  <si>
    <t>Q2
0 = negativ
1 = positiv neu
2 = positiv alt 
3 = nicht bekannt</t>
  </si>
  <si>
    <t>≠ 1-4</t>
  </si>
  <si>
    <t>1.4) nicht operierter Primärfall (kurativ)</t>
  </si>
  <si>
    <t xml:space="preserve">             -    Patienten mit synchroner Behandlung eines weiteren kolorektalen Primärtumors</t>
  </si>
  <si>
    <r>
      <rPr>
        <b/>
        <sz val="8"/>
        <color indexed="8"/>
        <rFont val="Arial"/>
        <family val="2"/>
      </rPr>
      <t>Für die Patienten in den Gruppen B-</t>
    </r>
    <r>
      <rPr>
        <b/>
        <strike/>
        <sz val="8"/>
        <color rgb="FFFF0000"/>
        <rFont val="Arial"/>
        <family val="2"/>
      </rPr>
      <t>E</t>
    </r>
    <r>
      <rPr>
        <b/>
        <sz val="8"/>
        <color indexed="8"/>
        <rFont val="Arial"/>
        <family val="2"/>
      </rPr>
      <t>F:</t>
    </r>
    <r>
      <rPr>
        <sz val="8"/>
        <color theme="1"/>
        <rFont val="Arial"/>
        <family val="2"/>
      </rPr>
      <t xml:space="preserve">
Tage bis Zensierung (entspricht der Berechnung)
</t>
    </r>
    <r>
      <rPr>
        <b/>
        <sz val="8"/>
        <color indexed="8"/>
        <rFont val="Arial"/>
        <family val="2"/>
      </rPr>
      <t>Für die Patienten in Gruppe A:</t>
    </r>
    <r>
      <rPr>
        <sz val="8"/>
        <color theme="1"/>
        <rFont val="Arial"/>
        <family val="2"/>
      </rPr>
      <t xml:space="preserve">
Datum Erstdiagnose  bis zum aktuellsten Follow-Meldung innerhalb von 1826 Tagen. Wenn nur 1  
Follow-Up-Meldung nach &gt; 1826 Tagen, zähle 1826 Tage
</t>
    </r>
    <r>
      <rPr>
        <b/>
        <sz val="8"/>
        <color indexed="8"/>
        <rFont val="Arial"/>
        <family val="2"/>
      </rPr>
      <t>--&gt; Median aus diesen Werten !!</t>
    </r>
  </si>
  <si>
    <r>
      <rPr>
        <b/>
        <sz val="8"/>
        <color indexed="8"/>
        <rFont val="Arial"/>
        <family val="2"/>
      </rPr>
      <t>Für die Patienten in den Gruppen B-</t>
    </r>
    <r>
      <rPr>
        <b/>
        <strike/>
        <sz val="8"/>
        <color rgb="FFFF0000"/>
        <rFont val="Arial"/>
        <family val="2"/>
      </rPr>
      <t>E</t>
    </r>
    <r>
      <rPr>
        <b/>
        <sz val="8"/>
        <color rgb="FFFF0000"/>
        <rFont val="Arial"/>
        <family val="2"/>
      </rPr>
      <t>F:</t>
    </r>
    <r>
      <rPr>
        <sz val="8"/>
        <color theme="1"/>
        <rFont val="Arial"/>
        <family val="2"/>
      </rPr>
      <t xml:space="preserve">
Tage bis Zensierung (entspricht der Berechnung)
</t>
    </r>
    <r>
      <rPr>
        <b/>
        <sz val="8"/>
        <color indexed="8"/>
        <rFont val="Arial"/>
        <family val="2"/>
      </rPr>
      <t xml:space="preserve">Für die Patienten in Gruppe A:
</t>
    </r>
    <r>
      <rPr>
        <sz val="8"/>
        <color theme="1"/>
        <rFont val="Arial"/>
        <family val="2"/>
      </rPr>
      <t xml:space="preserve">Tage bis zum Tod (entspricht der Berechnung)
</t>
    </r>
    <r>
      <rPr>
        <b/>
        <sz val="8"/>
        <color indexed="8"/>
        <rFont val="Arial"/>
        <family val="2"/>
      </rPr>
      <t>--&gt; Median aus diesen Werten !!</t>
    </r>
  </si>
  <si>
    <t xml:space="preserve">     -  Patienten mit mind. 1 der folgenden Eigenschaften 
        (Mehrfachnennungen nachfolgend möglich)
</t>
  </si>
  <si>
    <t xml:space="preserve">             -    Patienten ohne Follow-Up-Meldung bzw. nur mit Life-Status</t>
  </si>
  <si>
    <r>
      <t>Zensierung nach Tagen zw. Erstdiagnose und der letzten "gesund-Meldung
Wenn (Q1</t>
    </r>
    <r>
      <rPr>
        <vertAlign val="superscript"/>
        <sz val="8"/>
        <color indexed="8"/>
        <rFont val="Arial"/>
        <family val="2"/>
      </rPr>
      <t>T</t>
    </r>
    <r>
      <rPr>
        <sz val="8"/>
        <color indexed="8"/>
        <rFont val="Arial"/>
        <family val="2"/>
      </rPr>
      <t xml:space="preserve">  mit (Q2 │ Q3 │ Q4 │ Q5 │ Q6 = 0) =   T</t>
    </r>
    <r>
      <rPr>
        <vertAlign val="superscript"/>
        <sz val="8"/>
        <color indexed="8"/>
        <rFont val="Arial"/>
        <family val="2"/>
      </rPr>
      <t>CO</t>
    </r>
    <r>
      <rPr>
        <sz val="8"/>
        <color indexed="8"/>
        <rFont val="Arial"/>
        <family val="2"/>
      </rPr>
      <t>-1), dann Zensierung Z (ζi  =0) nach (SUMME = Q1</t>
    </r>
    <r>
      <rPr>
        <vertAlign val="superscript"/>
        <sz val="8"/>
        <color indexed="8"/>
        <rFont val="Arial"/>
        <family val="2"/>
      </rPr>
      <t>T</t>
    </r>
    <r>
      <rPr>
        <sz val="8"/>
        <color indexed="8"/>
        <rFont val="Arial"/>
        <family val="2"/>
      </rPr>
      <t xml:space="preserve"> - D1) Tagen
</t>
    </r>
  </si>
  <si>
    <t xml:space="preserve">Es werden nur Nachsorgedaten berücksichtigt, die ein Datum bis zum Ende des Kennzahlenjahres (31.12.yyyy) aufweisen. </t>
  </si>
  <si>
    <t xml:space="preserve">4.  Wenn ((Q7 = 1) (Quelle letzte Follow-Up-Meldung im Kennzahlenjahr: vom Krebsregister)) 
         &amp;&amp; ((Q6 = 1 || 2 || 3 ) (Patient verstorben zwischen Erstdiagnose und Ende Kennzahlenjahr (Datum ED - 31.12.yyyy)) 
               || [(Q6 = 0 &amp;&amp; Q1 (Datum einer Follow-Up-Meldung) = Kennzahlenjahr (01.01.yyyy - 31.12.yyyy) 
                  &amp;&amp; Q2-5 ≠ 3] (Vital- und Tumorstatus)
</t>
  </si>
  <si>
    <t>3. Q1 ist die letzte Follow-Up-Zeile im Kennzahlenjahr (01.01.yyyy - 31.12.yyyy) &amp;&amp;  (Q2 – Q5 = 0) &amp;&amp;  (Q6 = 0)</t>
  </si>
  <si>
    <t>2. Letzte Follow-Up-Zeile: (Q2 = 1 || 2) || (Q3 = 1 || 2) || (Q4 = 1 || 2) &amp;&amp; (Q6 = 0) &amp;&amp; Q1 bis 31.12.yyyy (Kennzahlenjahr oder vorher)</t>
  </si>
  <si>
    <t>2. Letzte Follow-Up-Zeile: If (Q2 = 1 || 2) &amp;&amp; (Q6 = 0)  &amp;&amp; Q1 bis 31.12.yyyy (Kennzahlenjahr oder vorher)</t>
  </si>
  <si>
    <t>2. Letzte Follow-Up-Zeile: (Q3 = 1 || 2) &amp;&amp; (Q6 = 0) &amp;&amp; Q1 bis 31.12.yyyy (Kennzahlenjahr oder vorher)</t>
  </si>
  <si>
    <t>2. Letzte Follow-Up-Zeile: (Q4 = 1 || 2) &amp;&amp; (Q6 = 0) &amp;&amp; Q1 bis 31.12.yyyy (Kennzahlenjahr oder vorher)</t>
  </si>
  <si>
    <t>2. Letzte Follow-Up-Zeile: (Q2 ≠ 1 || 2) &amp;&amp; (Q3 ≠ 1 || 2) &amp;&amp; (Q4 ≠ 1 || 2) &amp;&amp; (Q5 = 1 || 2) &amp;&amp; (Q6 = 0) &amp;&amp; Q1 bis 31.12.yyyy (Kennzahlenjahr) &amp;&amp; ohne Ereignisse in Spalten P (lokoregionäres Rezidiv), Q (Lymphknotenrezidiv), Fernmetastasen)</t>
  </si>
  <si>
    <t>2. Letzte Follow-Up-Zeile: (Q6 = 1) &amp;&amp; Q1 bis 31.12.yyyy (Kennzahlenjahr oder vorher)</t>
  </si>
  <si>
    <t xml:space="preserve">2. Letzte Follow-Up-Zeile:  (Q6 = 2 || Q6 = 3) &amp;&amp; Q1 bis 31.12.yyyy (Kennzahlenjahr oder vorher) </t>
  </si>
  <si>
    <t>&lt; 2012-03-01</t>
  </si>
  <si>
    <t>Datum Erstdiagnose Primärtumor &gt; Follow-Up-Datum</t>
  </si>
  <si>
    <t>2012-03-01</t>
  </si>
  <si>
    <t>8244/3</t>
  </si>
  <si>
    <t xml:space="preserve">1 │ 2 │ 3│ 4│ 5 </t>
  </si>
  <si>
    <r>
      <t>1 │ 2 │ 3│ 4│ 5</t>
    </r>
    <r>
      <rPr>
        <sz val="8"/>
        <color rgb="FFFF0000"/>
        <rFont val="Arial"/>
        <family val="2"/>
      </rPr>
      <t xml:space="preserve"> </t>
    </r>
  </si>
  <si>
    <t>Bisher gab es nur die Unterscheidung Primärfall ja/nein. Ein
Primärfall muss zwei Kriterien erfüllen. Er muss ein Zentrumsfall sein - dies entspricht im Wesentlichen der Primärfalldefinition, jedoch ohne das Kriterium "Primärtumor". Ist ein Zentrumsfall gleichzeitig ein Primärtumor, spricht man von Primärfall.  Die XML-OncoBox überprüft, ob die vom Tumordokumentationssystem gemeldeten Primärfälle tatsächlich beides sind, Zentrumsfall und Primärerkrankung.</t>
  </si>
  <si>
    <t>Nicht alle Kennzahlen können mit der XML-OncoBox automatisch generiert werden:
Kennzahl Nr. 2: Prätherapeutische Fallvorstellen Rez./Metas.
Kennzahl Nr. 6: Rücklaufquote Patientenbefragung
Kennzahl Nr. 11/12: Hierbei handelt es sich zweimal um Kennzahlen zur Endoskopie, die eine größere Grundgesamtheit als die Tumorpatienten abbilden.
Die Kennzahl Nr. 7 (Studienquote) wird zwar berechnet; der Zähler umfasst aber nur die dokumentierten Primärfälle umfassen.</t>
  </si>
  <si>
    <t>XML-OncoBox für Darmkrebszentren</t>
  </si>
  <si>
    <t>Sind für den Patienten mehrere relevante Krebsvorerkrankungen dokumentiert worden, sind  nur das Jahr der letzten Erkrankung an die XML-OncoBox zu melden.</t>
  </si>
  <si>
    <t>Sind für den Patienten mehrere nicht relevante Krebsvorerkrankungen dokumentiert worden, sind  nur das Jahr der letzten Erkrankung an die XML-OncoBox zu melden.</t>
  </si>
  <si>
    <t xml:space="preserve">Erläuterungen Ausprägungen siehe TNM - Klassifikation maligner Tumor, 7. Auflage, 2010, S. 97
Der prätherapeutische Befund muss vor jeglicher neoadjuvanter, primärsystemischer Therapie erhoben worden sein, unabhängig von der Erhebungsart (klinisch, pathologisch, sonographisch etc.).
"T0" und "Tis" stellen keine Primärfälle dar. Die Ausprägungen wird von der XML-OncoBox eingelesen, aber nach der Plausibilitätskontrolle in der Auswertung nicht berücksichtigt.
</t>
  </si>
  <si>
    <t>Erläuterungen Ausprägungen siehe TNM - Klassifikation maligner Tumor, 7. Siebente Auflage, 2010, S. 97
In der aktuellen "TNM Klassifikation maligner Tumoren 7. Auflage" ist MX  aus der Klassifikation entfernt worden und darf NICHT mehr verwendet werden - weder für das klinische noch für das pathologische TNM.
Es gibt nur noch M0, M1a und M1b.
Da viele Zentren in der Vergangenheit MX dokumentiert haben, ist die Dokumentation von MX bis Patienten mit Erstdiagnose 01.01.2013  zulässig. Danach werden die Patienten über eine Plausibilitätskontrolle in der XML-OncoBox herausgefiltert. Das gleiche gilt für M1 statt M1a bzw. M1b.
Der prätherapeutische Befund muss vor jeglicher neoadjuvanter, primärsystemischer Therapie erhoben worden sein, unabhängig von der Erhebungsart (klinisch, pathologisch, sonographisch etc.).</t>
  </si>
  <si>
    <t>1 ist zu dokumentieren, wenn synchron zu dem hier gemeldeten Fall ein weiteres kolorektales Karzinom behandelt wird. 
Beispiel: Wird hier der Fall eines Rektumkarzinoms gemeldet und gleichzeitig ein Kolonkarzinom behandelt (das Zentrum entscheidet sich für das Rektumkarzinom als das Entscheidende), wird hier eine 1 gemeldet. Der Kolonfall wird nicht an die XML-OncoBox  gemeldet.
Erläuterungen zur Fallzählung sind im Datenblatt "Appendix - Fallzuodnung" dargestellt.</t>
  </si>
  <si>
    <t xml:space="preserve">Erläuterungen Ausprägungen siehe TNM - Klassifikation maligner Tumor, Siebente Auflage, 2010, S. 96
Beim postoperativen Befund handelt es sich immer um den pathologischen Befund nach einer Tumorresektion bzw. Ausschälung.
"T0" und "Tis" stellen in der Regel keine Primärfälle dar. Die Ausprägung wird von der XML-OncoBox eingelesen, aber nach der Plausibilitätskontrolle in der Auswertung nicht berücksichtigt.
</t>
  </si>
  <si>
    <t xml:space="preserve">Erläuterungen Ausprägungen siehe TNM - Klassifikation maligner Tumor, 7. Siebente Auflage, 2010, S. 97
In der aktuellen "TNM Klassifikation maligner Tumoren 7. Auflage" ist MX komplett aus der Klassifikation entfernt worden und darf NICHT mehr verwendet werden - weder für das klinische noch für das pathologische TNM. Es gibt nur noch M0, M1a und M1b.
Da viele Zentren in der Vergangenheit MX dokumentiert haben, ist die Dokumentation von MX bis Patienten mit Erstdiagnose 01.01.2013  zulässig. Danach werden die Patienten über eine Plausibilitätskontrolle in der XML-OncoBox herausgefiltert. Das gleiche gilt für M1 statt M1a bzw. M1b.
</t>
  </si>
  <si>
    <t>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t>
  </si>
  <si>
    <t>Wiedererkrankung: nur Primärfälle werden in der XML-OncoBox berücksichtigt</t>
  </si>
  <si>
    <t>O - U</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</si>
  <si>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das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</si>
  <si>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C1</t>
  </si>
  <si>
    <t>H2 Postoperative Histologie / Staging - pN</t>
  </si>
  <si>
    <t>H3 Postoperative Histologie / Staging - M</t>
  </si>
  <si>
    <t>Ergänzende Anmerkungen zur Verifizierung von Follow-Up-Meldungen (Q1-Q7)</t>
  </si>
  <si>
    <t>Mögliche Folgen von Follow-Up-Meldungen</t>
  </si>
  <si>
    <t xml:space="preserve">Q2
0 │ 1 │ 2 │ 3 </t>
  </si>
  <si>
    <t xml:space="preserve">Q3
0 │ 1 │ 2 │ 3 </t>
  </si>
  <si>
    <t xml:space="preserve">Q4
0 │ 1 │ 2 │ 3 </t>
  </si>
  <si>
    <t xml:space="preserve">Q5
0 │ 1 │ 2 │ 3 </t>
  </si>
  <si>
    <t xml:space="preserve">Q6
0 │ 1 │ 2 │ 3 </t>
  </si>
  <si>
    <t xml:space="preserve">Q7
1 │ 2 │ 3 │ 4 │ 5 │ 6  │7  </t>
  </si>
  <si>
    <t>0 = negativ
1 = positiv neu
2 = positiv alt 
3 = nicht bekannt</t>
  </si>
  <si>
    <t>0 = nicht verstorben
1 = tumorbedingt verstorben
2 = nicht tumorbedingt verstorben
3 = Todesursache unbekannt</t>
  </si>
  <si>
    <t>1 = Daten vom Klinischen Krebsregister
2 = Eigenes Zentrum: Nachsorge in Klinik
3 = Eigenes Zentrum Behandlungsnetzwerk (Kooperationspartner; Niedergelassener)
4 = Eigenes Zentrum: Befragung Patient (Brief/Anruf)
5 = Eigenes Zentrum: Registerabfrage
6 = sonstige
7 = unbekannt</t>
  </si>
  <si>
    <t>Nur Meldungen mit Vitalstatus "lebend" und Tumorstatus "kein Ereignis"</t>
  </si>
  <si>
    <t>2010-07-03</t>
  </si>
  <si>
    <t>Im Verlauf gibt es nur Meldungen, in dem Vital- und Tumorstatus bekannt sind.</t>
  </si>
  <si>
    <t>2010-12-04</t>
  </si>
  <si>
    <t>2011-04-04</t>
  </si>
  <si>
    <t>2013-07-13</t>
  </si>
  <si>
    <t>1 Wiedererkrankungsereignis nach Meldungen mit Vitalstatus "lebend" und Tumorstatus "kein Ereignis" als letzte vorliegende Information</t>
  </si>
  <si>
    <t>Im Verlauf gibt es nur Meldungen, in dem Vital- und Tumorstatus bekannt sind. Das erste Ereignis (diagnostiziertes Lymphknotenrezidiv) am 13.07.2013 wird mit einer "1" gemeldet. Es liegt zu diesem Zeitpunkt kein Lokoregionäres Rezidiv bzw. Fernmetastasen vor ("0"). Der Patient lebt (ebenfalls "0" für "nicht verstorben").</t>
  </si>
  <si>
    <t>2 synchrone  Wiedererkrankungsereignis nach Meldungen mit Vitalstatus "lebend" und Tumorstatus "kein Ereignis" als letzte vorliegende Information</t>
  </si>
  <si>
    <t>Im Verlauf gibt es nur Meldungen, in dem Vital- und Tumorstatus bekannt sind. Das erste Ereignis (diagnostiziertes Lokoregionäres- und Lymphknotenrezidiv) am 13.07.2013 wird jeweils mit einer "1" gemeldet. Es liegen zu diesem Zeitpunkt keine Fernmetastasen vor ("0"). Der Patient lebt (ebenfalls "0" für "nicht verstorben").</t>
  </si>
  <si>
    <t>Nach Wiedererkrankung weitere Follow-Up-Meldungen zum Tumor- bzw. Vitalstatus</t>
  </si>
  <si>
    <t>Ist in einer Kategorie (hier: Lokoregionäres Rezidiv) eine Tumorerkrankung aufgetreten, muss in allen weiteren folgenden Follow-Up-Meldungen dieser Kategorie eine 2 folgen.</t>
  </si>
  <si>
    <t>2013-10-12</t>
  </si>
  <si>
    <t>Nach Wiedererkrankung weitere Follow-Up-Meldungen zum Vitalstatus</t>
  </si>
  <si>
    <t xml:space="preserve">Ist nur der Vitalstatus bekannt, wird in allen Feldern Q2-Q5 eine "3" gemeldet, es sei denn, zuvor ist in der gleichen Kategorie Q2-Q5 ein Ereignis aufgetreten (1 oder 2).
</t>
  </si>
  <si>
    <t>Vollständige Follow-Up-Meldung (Vital- und Tumorstatus) nach Vitalstatusmeldungen</t>
  </si>
  <si>
    <t>Ist nur der Vitalstatus bekannt, wird in allen Feldern Q2-Q5 eine "3" gemeldet. Danach können wieder vollständige Meldungen (hier: 00000 --&gt; Patient lebt und hatte kein Wiedererkrankungsereignis).</t>
  </si>
  <si>
    <t>Nur Vitalstatus im Follow-Up</t>
  </si>
  <si>
    <t>Ist nur der Vitalstatus bekannt, wird in allen Feldern Q2-Q5 eine "3" gemeldet. In diesem Beispiel liegt immer nur der Vitalstatus vor (Patient lebt).</t>
  </si>
  <si>
    <t>Patient verstirbt nach Ereignis</t>
  </si>
  <si>
    <t>Patient verstirbt ohne Ereignis</t>
  </si>
  <si>
    <t>Fehlerhafte Folgen von Follow-Up-Meldungen</t>
  </si>
  <si>
    <t>"Tumorfrei"-Meldung nach Ereignis</t>
  </si>
  <si>
    <t>In der XML-OncoBox werden Follow-Up-Meldungen kumuliert. D.h., selbst wenn ein Patient eine erfolgreiche, zur Tumorfreiheit führende Therapie erhalten hat, kann die Kategorie "Lokoregionäres Rezidiv" nicht mehr "0" sein. Die 2 wird fortgeschrieben bis zur letzten Follow-Up-Meldungen</t>
  </si>
  <si>
    <t>Korrektur</t>
  </si>
  <si>
    <t>Erneute Wiedererkrankung an gleicher Stelle</t>
  </si>
  <si>
    <t>In der XML-OncoBox werden Follow-Up-Meldungen kumuliert.D.h., ein Patient kann nicht erneut ein "neues" lokoregionäres Rezidiv" haben. In dem neuen Datum steckt die Information, dass in der Vergangenheit ein Lokoregionäres Rezidiv aufgetreten ist.</t>
  </si>
  <si>
    <t>"unbekannt"-Meldung nach Ereignis (1)</t>
  </si>
  <si>
    <t>"tumorfrei"-Meldung nach Ereignis</t>
  </si>
  <si>
    <t>In der XML-OncoBox werden Follow-Up-Meldungen kumuliert. D.h., ein Kategorie, in der ein Ereignis auftrat, kann im nächsten Datum nicht "0" sein</t>
  </si>
  <si>
    <t>"Neuereignis"-Meldung nach Ereignis</t>
  </si>
  <si>
    <t>In der XML-OncoBox werden Follow-Up-Meldungen kumuliert. D.h., ein Kategorie, in der ein Ereignis auftrat, kann im nächsten Datum nicht "1" (neues Ereignis) sein</t>
  </si>
  <si>
    <t>"unbekannt"-Meldung nach Ereignis (2)</t>
  </si>
  <si>
    <t xml:space="preserve">Ereignis (2) nach "unbekannt"-Meldung </t>
  </si>
  <si>
    <t>Fehler innerhalb von Follow-Up-Meldungen</t>
  </si>
  <si>
    <t>Unvollständige Information zum Tumorstatus - Beispiel 1</t>
  </si>
  <si>
    <t>Korrekturmöglichkeit 1 (Tumorstatus nur partiell bekannt)</t>
  </si>
  <si>
    <t>Korrekturmöglichkeit 2 (Tumorstatusekannt)</t>
  </si>
  <si>
    <t>0 oder 1</t>
  </si>
  <si>
    <t>Unvollständige Information zum Tumorstatus - Beispiel 2</t>
  </si>
  <si>
    <t>Korrekturmöglichkeit 2 (Tumorstatus bekannt)</t>
  </si>
  <si>
    <t>Unvollständige Information zum Tumorstatus - Beispiel 3</t>
  </si>
  <si>
    <t>Korrekturmöglichkeit 1</t>
  </si>
  <si>
    <t>Korrekturmöglichkeit 2</t>
  </si>
  <si>
    <t>J22 + K22 + L22</t>
  </si>
  <si>
    <t>Ø Follow-Up Quote der letzten 1-3 Jahre: (Bei EZ 2012/11: leer, bei EZ 2010: M29=M26; bei EZ 2009: M29 = (M25+M26)/2); bei EZ 2008-5: M29 = (M24+M25+M26)/3)</t>
  </si>
  <si>
    <t>Summe aller Primärfälle aus dem Jahr 2007</t>
  </si>
  <si>
    <t>Falldatum = 2007</t>
  </si>
  <si>
    <t>Wenn Falldatum =  2008 || 2009 || 2010 || 2011 || 2012</t>
  </si>
  <si>
    <r>
      <t xml:space="preserve">Berechnung des Kaplan-Meier Schätzers am Beispiel der Patienten mit Erstdiagnose 2007:
</t>
    </r>
    <r>
      <rPr>
        <sz val="8"/>
        <rFont val="Arial"/>
        <family val="2"/>
      </rPr>
      <t xml:space="preserve">
</t>
    </r>
  </si>
  <si>
    <r>
      <rPr>
        <sz val="8"/>
        <rFont val="Arial"/>
        <family val="2"/>
      </rPr>
      <t>Für die Primärfallpatienten aus 2007 wird das 5-Jahres-DFS/OAS für die Zeile 22 berechnet (für die Patienten aus 2008 ein 4-Jahres-DFS/OAS, für die Primärfälle aus 2009 ein 3-Jahres-DFS/OAS etc.,). D.h., dass in jeder Zeile nur eine Patientenkohorte (keine Akkumalation verschiedener Kohorten) betrachtet wird.
Wichtig: Die Zuordnung der Fälle zu einem Jahr erfolgt nicht unbedingt über das Jahr der Erstdiagnose (z.B. bei operativem Primärfall: Datum der OP). Die Berechnung des Kaplan-Meier erfolgt aber natürlich auf Grundlage des Datums der Erstdiagnose bis zum Ereignis bzw. bis zur Zensierung !!</t>
    </r>
    <r>
      <rPr>
        <b/>
        <sz val="8"/>
        <rFont val="Arial"/>
        <family val="2"/>
      </rPr>
      <t xml:space="preserve">
</t>
    </r>
  </si>
  <si>
    <r>
      <rPr>
        <b/>
        <sz val="8"/>
        <color indexed="8"/>
        <rFont val="Arial"/>
        <family val="2"/>
      </rPr>
      <t>OAS: In Zelle Z22 wird entsprechend folgende Frage beantwortet:</t>
    </r>
    <r>
      <rPr>
        <sz val="8"/>
        <color indexed="8"/>
        <rFont val="Arial"/>
        <family val="2"/>
      </rPr>
      <t xml:space="preserve">
Wie hoch ist die Wahrscheinlichkeit, dass ein Primärfallpatient aus 2007 mit Kolon- bzw. Rektumkarzinom exakt fünf Jahre nach seiner Diagnose nicht verstorben ist? </t>
    </r>
  </si>
  <si>
    <t>5-Jahres-DFS (1826 Tage) am Beispiel von Kolon-Primärfallpatienten 2007 (Zelle Y22)</t>
  </si>
  <si>
    <t xml:space="preserve">Gesamtanzahl Primärfälle Kolon 2007
</t>
  </si>
  <si>
    <t>5-Jahres-DFS (1826 Tage) am Beispiel von Kolon-Primärfallpatienten 2007 (Zelle Z22)</t>
  </si>
  <si>
    <t>Q2 Follow-Up-Meldung 
n - Lokoregionäres Rezidiv</t>
  </si>
  <si>
    <t>Q3 Follow-Up-Meldung 
n - Lymphknotenrezidiv</t>
  </si>
  <si>
    <t>Q4 Follow-Up-Meldung 
n -  Fernmetastasen</t>
  </si>
  <si>
    <t>Q5 Follow-Up-Meldung 
n - Zweittumor</t>
  </si>
  <si>
    <t>Q1 Follow-Up-Meldung 
n - Datum</t>
  </si>
  <si>
    <t>Q7 Follow-Up-Meldung 
n - Quelle Follow-Up</t>
  </si>
  <si>
    <t>Die Meldunge "Patient verstorben" muss immer die letzte Follow-Up-Meldung sein.</t>
  </si>
  <si>
    <t>In der XML-OncoBox werden Follow-Up-Meldungen kumuliert. D.h., in einer Kategorie, in der ein Ereignis aufgetreten ist, kann im nächsten Datum nicht "unbekannt" sein</t>
  </si>
  <si>
    <r>
      <t xml:space="preserve">Es wurden weder ein lokoregionäres Rezidiv noch Zweittumor diagnostiziert.  Es ist jedoch unbekannt, ob ein Lymphknotenrezidiv bzw. Fernmetastasen diagnostiziert (oder nicht) wurden ("3"). Diese Meldung sieht die XML-OncoBox nicht vor.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</si>
  <si>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 kein Lokalrezidiv diagnostiziert. Es ist jedoch unbekannt, ob ein Lymphknotenrezidiv, Fernmetastasen oder ein Zweittumor diagnostiziert  wurde (oder nicht) ("3"). Diese Meldung sieht die XML-OncoBox </t>
    </r>
    <r>
      <rPr>
        <b/>
        <u/>
        <sz val="8"/>
        <color theme="1"/>
        <rFont val="Arial"/>
        <family val="2"/>
      </rPr>
      <t>nicht vor</t>
    </r>
    <r>
      <rPr>
        <sz val="8"/>
        <color theme="1"/>
        <rFont val="Arial"/>
        <family val="2"/>
      </rPr>
      <t>. Entweder ist der Tumorstatus in allen Ereigniskategorien bekannt (0 oder 1) oder unbekannt (bei allen 3).</t>
    </r>
  </si>
  <si>
    <r>
      <t xml:space="preserve">Es wurden weder ein lokoregionäres Rezidiv noch Fernmetastasen noch ein Zweittumor diagnostiziert. Es ist jedoch unbekannt, ob ein Lymphknotenrezidiv diagnostiziert (oder nicht) wurde ("3"). Diese Meldung sieht die XML-OncoBox </t>
    </r>
    <r>
      <rPr>
        <b/>
        <u/>
        <sz val="8"/>
        <color theme="1"/>
        <rFont val="Arial"/>
        <family val="2"/>
      </rPr>
      <t>nicht vor.</t>
    </r>
    <r>
      <rPr>
        <sz val="8"/>
        <color theme="1"/>
        <rFont val="Arial"/>
        <family val="2"/>
      </rPr>
      <t xml:space="preserve"> Entweder ist der Tumorstatus in allen Ereigniskategorien bekannt (0 oder 1) oder unbekannt (bei allen 3).</t>
    </r>
  </si>
  <si>
    <t>C2.6
0 = nein
1 = ja</t>
  </si>
  <si>
    <t xml:space="preserve">D1 Diagnose - Datum Erstdiagnose Primärtumor
</t>
  </si>
  <si>
    <r>
      <rPr>
        <b/>
        <sz val="8"/>
        <rFont val="Arial"/>
        <family val="2"/>
      </rPr>
      <t>DFS: In Zelle Y22 wird also folgende Frage beantwortet:</t>
    </r>
    <r>
      <rPr>
        <sz val="8"/>
        <rFont val="Arial"/>
        <family val="2"/>
      </rPr>
      <t xml:space="preserve">
Wie hoch ist die Wahrscheinlichkeit, dass ein Primärfallpatient aus 2007 mit Kolon- bzw. Rektumkarzinoms exakt fünf Jahre nach seiner Diagnose kein Rezidiv bzw. keine Fernmetastasen bzw. keinen Zweittumor entwickelt hat bzw. nicht erstorben ist (tumorbedingt oder nicht tumorbedingt), also tumorfrei (disease free) und am Leben ist?</t>
    </r>
  </si>
  <si>
    <r>
      <t xml:space="preserve">    - keine Vollremission </t>
    </r>
    <r>
      <rPr>
        <b/>
        <sz val="8"/>
        <rFont val="Arial"/>
        <family val="2"/>
      </rPr>
      <t xml:space="preserve">(R1/R2 </t>
    </r>
    <r>
      <rPr>
        <sz val="8"/>
        <rFont val="Arial"/>
        <family val="2"/>
      </rPr>
      <t>oder post M1a/b) erreicht</t>
    </r>
  </si>
  <si>
    <t xml:space="preserve">A  Patient mit Wiedererkrankungsereignis (Lokoregionäres Rezidiv, Lymphknotenrezidiv, Fernmetastasen, Zweitmalignom, Tod) innerhalb 1826 Tagen
</t>
  </si>
  <si>
    <t>C  Patient nur mit "tumorfrei"-Meldungen innerhalb von 1826 Tagen und einem Wiedererkrankungsereignis bzw. Tod (mit oder ohne vorherige Wiedererkrankung) unmittelbar nach 1826 Tagen</t>
  </si>
  <si>
    <r>
      <t>Zensierung nach Tagen zw. Erstdiagnose und der letzten "gesund-Meldung"
Wenn (Q1</t>
    </r>
    <r>
      <rPr>
        <vertAlign val="superscript"/>
        <sz val="8"/>
        <rFont val="Arial"/>
        <family val="2"/>
      </rPr>
      <t>Ta</t>
    </r>
    <r>
      <rPr>
        <sz val="8"/>
        <rFont val="Arial"/>
        <family val="2"/>
      </rPr>
      <t xml:space="preserve">  mit (Q2 │ Q3 │ Q4 │ Q5 │ Q6 = 0) =   T</t>
    </r>
    <r>
      <rPr>
        <vertAlign val="superscript"/>
        <sz val="8"/>
        <rFont val="Arial"/>
        <family val="2"/>
      </rPr>
      <t>CO</t>
    </r>
    <r>
      <rPr>
        <sz val="8"/>
        <rFont val="Arial"/>
        <family val="2"/>
      </rPr>
      <t>-1) &amp;&amp; (Q1</t>
    </r>
    <r>
      <rPr>
        <vertAlign val="superscript"/>
        <sz val="8"/>
        <rFont val="Arial"/>
        <family val="2"/>
      </rPr>
      <t>Tb</t>
    </r>
    <r>
      <rPr>
        <sz val="8"/>
        <rFont val="Arial"/>
        <family val="2"/>
      </rPr>
      <t xml:space="preserve">  mit (Q2 │ Q3 │ Q4 │ Q5 = 1 OR Q6 = 1 │ 2 │ 3) =   T</t>
    </r>
    <r>
      <rPr>
        <vertAlign val="superscript"/>
        <sz val="8"/>
        <rFont val="Arial"/>
        <family val="2"/>
      </rPr>
      <t>CO</t>
    </r>
    <r>
      <rPr>
        <sz val="8"/>
        <rFont val="Arial"/>
        <family val="2"/>
      </rPr>
      <t>+ 1), dann Zensierung Z (ζi  = 0) nach (SUMME = Q1</t>
    </r>
    <r>
      <rPr>
        <vertAlign val="superscript"/>
        <sz val="8"/>
        <rFont val="Arial"/>
        <family val="2"/>
      </rPr>
      <t>Ta</t>
    </r>
    <r>
      <rPr>
        <sz val="8"/>
        <rFont val="Arial"/>
        <family val="2"/>
      </rPr>
      <t xml:space="preserve"> - D1) Tagen
</t>
    </r>
  </si>
  <si>
    <t>Lokoregionäres Rezidiv, Lymphknotenrezidiv, Fernmetastasen, Tod</t>
  </si>
  <si>
    <t>B5.1
0 = nein
1 = ja</t>
  </si>
  <si>
    <t>B5.2
0 = keine positive Familienanamnese
1 = positive Familienanamnese</t>
  </si>
  <si>
    <t>B5.1 Anamnese - DKG-Fragebogen zur Familienanamnese ausgefüllt</t>
  </si>
  <si>
    <t>&lt;DKGPatientenfragebogen&gt;0&lt;/DKGPatientenfragebogen&gt;</t>
  </si>
  <si>
    <t>4a</t>
  </si>
  <si>
    <t>4b</t>
  </si>
  <si>
    <t>5a</t>
  </si>
  <si>
    <t>5b</t>
  </si>
  <si>
    <t>Nein</t>
  </si>
  <si>
    <t>7a. KRK-Patienten mit pos. Familienanamnese (EB 2.1.8)</t>
  </si>
  <si>
    <t xml:space="preserve"> - nur noch im Auditjahr 2015 (Kennzahlenjahr 2014)  darzulegen, danach nur Kennzahl 7b - </t>
  </si>
  <si>
    <t>8a. Genetische Beratung (EB 2.1.8)</t>
  </si>
  <si>
    <t xml:space="preserve">      davon Patienten ohne Follow-Up-Meldung  </t>
  </si>
  <si>
    <t xml:space="preserve">Pateinten ohne Follow-Up-Meldung </t>
  </si>
  <si>
    <t>Operative und endoskopische Primärfälle, die in der postoperativen Konferenz vorgestellt wurden</t>
  </si>
  <si>
    <t>Patienten, die prätherapeutisch in einer interdisziplinären Tumorkonferenz vorgestellt wurden</t>
  </si>
  <si>
    <t>Patienten mit der Erstdiagnose KRK &lt; 50 Jahre</t>
  </si>
  <si>
    <t>Revisionsoperationen infolge von perioperativen Komplikationen innerhalb von 30 d nach elektiver OP</t>
  </si>
  <si>
    <t>Lokale R0-Resektionen Kolon nach Abschluss der operativen Therapie</t>
  </si>
  <si>
    <t>Lokale R0-Resektionen Rektum nach Abschluss der operativen Therapie</t>
  </si>
  <si>
    <t>Patienten mit einem Kolonkarzinom UICC Stad. III, bei denen eine R0-Resektion des Primärtumors erfolgte</t>
  </si>
  <si>
    <t>Patienten, bei denen der Abstand des aboralen Tumorrandes zur aboralen Resektionsgrenze in mm und der Abstand des Tumors zur zirkumferentiellen mesorektalen Resektionsebene in mm dokumentiert wurden</t>
  </si>
  <si>
    <t xml:space="preserve"> - nur noch im Auditjahr 2015 (Kennzahlenjahr 2014)  darzulegen, danach nur Kennzahl 8b - </t>
  </si>
  <si>
    <t>Patienten mit Rezidiv bzw. neuaufgetretenen Metastasen</t>
  </si>
  <si>
    <t>Patienten mit Angabe des Abstands zur mesorektalen Faszie im Befundbericht</t>
  </si>
  <si>
    <t>Elektive Kolon-Eingriffe</t>
  </si>
  <si>
    <t>Postoperativ verstorbene Patienten nach elektiven Eingriffen innerhalb von 30d</t>
  </si>
  <si>
    <t>B5.2 Anamnese - Familienanamnese</t>
  </si>
  <si>
    <t>Patienten mit Rezidiv bzw. neuaufgetretenen Metastasen, die in der prätherapeutischen Konferenz vorgestellt wurden</t>
  </si>
  <si>
    <t>Patienten, die stationär oder ambulant durch den Sozialdienst beraten wurden</t>
  </si>
  <si>
    <t>Patienten mit immunhistochemischer Bestimmung d. MMR-Proteine</t>
  </si>
  <si>
    <t xml:space="preserve">Therapeutische Koloskopien mit Komplikationen (Blutung, die eine Re-Intervention (Rekoloskopie, Operation) oder eine Transfusion erforderlich macht u./o. Perforation) </t>
  </si>
  <si>
    <t>Primärfälle mit KRK UICC Stad. IV, die eine Lebermetastasenresektion erhalten</t>
  </si>
  <si>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Für die Patienten in Gruppe A:</t>
    </r>
    <r>
      <rPr>
        <sz val="8"/>
        <rFont val="Arial"/>
        <family val="2"/>
      </rPr>
      <t xml:space="preserve">
Datum Erstdiagnose  bis zum aktuellsten Follow-Meldung innerhalb von 1826 Tagen. 
</t>
    </r>
    <r>
      <rPr>
        <b/>
        <sz val="8"/>
        <rFont val="Arial"/>
        <family val="2"/>
      </rPr>
      <t>--&gt; Median aus diesen Werten !!</t>
    </r>
  </si>
  <si>
    <r>
      <rPr>
        <b/>
        <sz val="8"/>
        <rFont val="Arial"/>
        <family val="2"/>
      </rPr>
      <t>Für die Patienten in den Gruppen B-</t>
    </r>
    <r>
      <rPr>
        <b/>
        <strike/>
        <sz val="8"/>
        <rFont val="Arial"/>
        <family val="2"/>
      </rPr>
      <t>E</t>
    </r>
    <r>
      <rPr>
        <b/>
        <sz val="8"/>
        <rFont val="Arial"/>
        <family val="2"/>
      </rPr>
      <t>D:</t>
    </r>
    <r>
      <rPr>
        <sz val="8"/>
        <rFont val="Arial"/>
        <family val="2"/>
      </rPr>
      <t xml:space="preserve">
Tage bis Zensierung
</t>
    </r>
    <r>
      <rPr>
        <b/>
        <sz val="8"/>
        <rFont val="Arial"/>
        <family val="2"/>
      </rPr>
      <t xml:space="preserve">Für die Patienten in Gruppe A:
</t>
    </r>
    <r>
      <rPr>
        <sz val="8"/>
        <rFont val="Arial"/>
        <family val="2"/>
      </rPr>
      <t xml:space="preserve">Tage bis zum Ereignis
</t>
    </r>
    <r>
      <rPr>
        <b/>
        <sz val="8"/>
        <rFont val="Arial"/>
        <family val="2"/>
      </rPr>
      <t>--&gt; Median aus diesen Werten !!</t>
    </r>
  </si>
  <si>
    <t xml:space="preserve">P8 Prozess - Immunhistochemischer Bestimmung d. MMR-Proteine
</t>
  </si>
  <si>
    <r>
      <t xml:space="preserve">Kennzahlenjahrspezifische Auslegungshinweise:
Alle Primärfälle bis einschließlich Kennzahlenjahr  2014: 
Die immunhistochemische Untersuchung auf MSI ist ausreichend.
Alle Primärfälle ab einschließlich Kennzahlenjahr  2015: 
Pat. mit immunhistochemischer Bestimmung d. MMR-Proteine
</t>
    </r>
    <r>
      <rPr>
        <b/>
        <sz val="8"/>
        <rFont val="Arial"/>
        <family val="2"/>
      </rPr>
      <t xml:space="preserve">
!!! Um den Änderungsaufwand gering zu halten, wurde der Name des Tags von 2014 auf 2015 nicht verändert !!!</t>
    </r>
  </si>
  <si>
    <t>Immunhistochemische Bestimmung der MMR-Proteine</t>
  </si>
  <si>
    <r>
      <t xml:space="preserve">Eine präoperative Strahlentherapie ist per Definition nur bei operativen </t>
    </r>
    <r>
      <rPr>
        <b/>
        <sz val="8"/>
        <rFont val="Arial"/>
        <family val="2"/>
      </rPr>
      <t>Primär</t>
    </r>
    <r>
      <rPr>
        <sz val="8"/>
        <rFont val="Arial"/>
        <family val="2"/>
      </rPr>
      <t xml:space="preserve">fällen möglich und somit immer neoadjuvant. Eine ausschließlich palliative, bei nicht operierten Patienten durchgeführte Strahlentherapie ist immer definitiv. In diesem Fall bleibt dieses Feld leer.
Bei </t>
    </r>
    <r>
      <rPr>
        <b/>
        <sz val="8"/>
        <rFont val="Arial"/>
        <family val="2"/>
      </rPr>
      <t xml:space="preserve">nicht operierten (kurativen) / nicht endoskopisch </t>
    </r>
    <r>
      <rPr>
        <sz val="8"/>
        <rFont val="Arial"/>
        <family val="2"/>
      </rPr>
      <t>(OP geplant, neoadjuvante Radiochemotherapie durchgeführt, Patient lehnt OP bei (y)cT0 ab) wird die Therapie als "definitiv" klassifiziert. Felder K3/M3 bleibt dann leer.</t>
    </r>
  </si>
  <si>
    <r>
      <t xml:space="preserve">Eine präoperative Chemotherapie ist per defnitionem nur bei </t>
    </r>
    <r>
      <rPr>
        <b/>
        <sz val="8"/>
        <rFont val="Arial"/>
        <family val="2"/>
      </rPr>
      <t>operativen Primärfällen</t>
    </r>
    <r>
      <rPr>
        <sz val="8"/>
        <rFont val="Arial"/>
        <family val="2"/>
      </rPr>
      <t xml:space="preserve"> möglich und somit immer neoadjuvant. Eine ausschließlich palliative, bei </t>
    </r>
    <r>
      <rPr>
        <b/>
        <sz val="8"/>
        <rFont val="Arial"/>
        <family val="2"/>
      </rPr>
      <t xml:space="preserve">nicht operierten (palliativen) </t>
    </r>
    <r>
      <rPr>
        <sz val="8"/>
        <rFont val="Arial"/>
        <family val="2"/>
      </rPr>
      <t xml:space="preserve">Patienten durchgeführte Chemotherapie ist immer definitiv. In diesem Fall bleibt dieses Feld leer.
Bei </t>
    </r>
    <r>
      <rPr>
        <b/>
        <sz val="8"/>
        <rFont val="Arial"/>
        <family val="2"/>
      </rPr>
      <t>nicht operierten (kurativen) / nicht endoskopisch</t>
    </r>
    <r>
      <rPr>
        <sz val="8"/>
        <rFont val="Arial"/>
        <family val="2"/>
      </rPr>
      <t xml:space="preserve"> (OP geplant, neoadjuvante Radiochemotherapie durchgeführt, Patient lehnt OP bei (y)cT0 ab) wird die Therapie als "definitiv" klassifiziert. Feld  K3/M3 bleibt dann leer.</t>
    </r>
  </si>
  <si>
    <t xml:space="preserve">8045/3 </t>
  </si>
  <si>
    <t>C18.3
UICC III</t>
  </si>
  <si>
    <t>FAD-Z360-584930</t>
  </si>
  <si>
    <t>C20
UICC III</t>
  </si>
  <si>
    <t>FAD-Z360-695843</t>
  </si>
  <si>
    <t>C18.1
UICC III</t>
  </si>
  <si>
    <t>C18.8
UICC III</t>
  </si>
  <si>
    <t>FAD-Z360-796859</t>
  </si>
  <si>
    <t>C18.7
UICC III</t>
  </si>
  <si>
    <t>UICC-Stadium I</t>
  </si>
  <si>
    <t>T0</t>
  </si>
  <si>
    <t xml:space="preserve">M0 | MX </t>
  </si>
  <si>
    <r>
      <t>4.  Wenn ((Q7 = 2 || 3 || 4 || 5 || 6 || 7) (Quelle letzte Follow-Up-Meldung: vom Zentrum oder Quelle unbekannt)) 
        &amp;&amp;  ((Q6 = 1 || 2 || 3 ) (Patient verstorben zwischen Erstdiagnose und Ende Kennzahlenjahr (Datum ED - 31.12.yyyy)) 
               || [(Q6 = 0 &amp;&amp; Q1</t>
    </r>
    <r>
      <rPr>
        <sz val="10"/>
        <color rgb="FFFF0000"/>
        <rFont val="Arial"/>
        <family val="2"/>
      </rPr>
      <t xml:space="preserve"> (Datum einer Follow-Up-Meldung) = Kennzahlenjahr (01.01.yyyy - 31.12.yyyy) </t>
    </r>
    <r>
      <rPr>
        <sz val="10"/>
        <rFont val="Arial"/>
        <family val="2"/>
      </rPr>
      <t xml:space="preserve">
               &amp;&amp; Q2-5 ≠ 3] (Vital- und Tumorstatus)
</t>
    </r>
  </si>
  <si>
    <r>
      <t xml:space="preserve">4. Wenn [Q6 ≠ 1 || 2 || 3  (Patient nicht verstorben zwischen Erstdiagnose und Ende Kennzahlenjahr (Datum ED - 31.12.yyyy))  
              &amp;&amp;  es gibt keine andere </t>
    </r>
    <r>
      <rPr>
        <sz val="10"/>
        <color rgb="FFFF0000"/>
        <rFont val="Arial"/>
        <family val="2"/>
      </rPr>
      <t xml:space="preserve">FollowUp Meldung im Kennzahlenjahr (01.01.yyyy - 31.12.yyyy)] </t>
    </r>
    <r>
      <rPr>
        <sz val="10"/>
        <rFont val="Arial"/>
        <family val="2"/>
      </rPr>
      <t xml:space="preserve">
              || es liegt nur ein Vital-Status vor (Q6 = 0 bei Q2 || Q3 || Q4 || Q5 = 3 (Vital-Status)
</t>
    </r>
  </si>
  <si>
    <t>Matrix - Ergebnisqualität Primärbehandlung</t>
  </si>
  <si>
    <t>Summe(D21:G21)</t>
  </si>
  <si>
    <t>C22 - C26</t>
  </si>
  <si>
    <t>wie C21, nur anderes Falljahr</t>
  </si>
  <si>
    <t>D21</t>
  </si>
  <si>
    <t>E21</t>
  </si>
  <si>
    <t>wie D21, nur anderes Falljahr</t>
  </si>
  <si>
    <t>D22 - D26</t>
  </si>
  <si>
    <t>E22 – E26</t>
  </si>
  <si>
    <t>wie E21, nur anderes Falljahr</t>
  </si>
  <si>
    <t>F21</t>
  </si>
  <si>
    <t>F22 – F26</t>
  </si>
  <si>
    <t>wie F21, nur anderes Falljahr</t>
  </si>
  <si>
    <t>G21</t>
  </si>
  <si>
    <t>G22 - G26</t>
  </si>
  <si>
    <t>wie G21, nur anderes Falljahr</t>
  </si>
  <si>
    <t>I21</t>
  </si>
  <si>
    <t>J21</t>
  </si>
  <si>
    <t>K21</t>
  </si>
  <si>
    <t>wie J21, nur anderes Falljahr</t>
  </si>
  <si>
    <t>wie I21, nur anderes Falljahr</t>
  </si>
  <si>
    <t>J21 + K21 + L21</t>
  </si>
  <si>
    <t>1. nur die Fälle aus D21 + E21 + F21 (UICC I - III)</t>
  </si>
  <si>
    <t>wie L21, nur anderes Falljahr</t>
  </si>
  <si>
    <t>wie K21, nur anderes Falljahr</t>
  </si>
  <si>
    <t>M21</t>
  </si>
  <si>
    <t>M28</t>
  </si>
  <si>
    <t>Q21</t>
  </si>
  <si>
    <t>M21 = (J21 + K21) / I21</t>
  </si>
  <si>
    <t>wie O21, nur anderes Falljahr</t>
  </si>
  <si>
    <t>R21</t>
  </si>
  <si>
    <t>wie Q21, nur anderes Falljahr</t>
  </si>
  <si>
    <t>1. Nur Patienten, die in J21 und K21 gezählt werden</t>
  </si>
  <si>
    <t>wie R21, nur anderes Falljahr</t>
  </si>
  <si>
    <t>S21</t>
  </si>
  <si>
    <t>1. Nur Patienten, die in  J21 und K21 gezählt werden</t>
  </si>
  <si>
    <t>wie S21, nur anderes Falljahr</t>
  </si>
  <si>
    <t>T21</t>
  </si>
  <si>
    <t>wie T21, nur anderes Falljahr</t>
  </si>
  <si>
    <t>U21</t>
  </si>
  <si>
    <t>wie U21, nur anderes Falljahr</t>
  </si>
  <si>
    <t>V21</t>
  </si>
  <si>
    <t>W21</t>
  </si>
  <si>
    <t>wie W21, nur anderes Falljahr</t>
  </si>
  <si>
    <t>wie V21, nur anderes Falljahr</t>
  </si>
  <si>
    <t>Jeder Patient mit gültiger (siehe J21 und K21) Follow-Up-Meldung, der tumorbedingt verstorben ist.</t>
  </si>
  <si>
    <r>
      <t xml:space="preserve">2015 </t>
    </r>
    <r>
      <rPr>
        <vertAlign val="superscript"/>
        <sz val="7"/>
        <rFont val="Arial"/>
        <family val="2"/>
      </rPr>
      <t>9</t>
    </r>
  </si>
  <si>
    <t>Summe aller Primärfälle aus dem Jahr 2010</t>
  </si>
  <si>
    <t>Falldatum = 2010</t>
  </si>
  <si>
    <t>Wenn Falldatum =  2011 || 2012 || 2013 || 2014 || 2015</t>
  </si>
  <si>
    <t>wie M21, nur anderes Falljahr</t>
  </si>
  <si>
    <t>Jeder Patient mit gültiger (siehe J21 und K21 Follow-Up-Meldung, der nicht tumorbedingt verstorben bzw. bei denen die Todesursache nicht bekannt ist.</t>
  </si>
  <si>
    <t>M22 - M24</t>
  </si>
  <si>
    <t>I22 - I24</t>
  </si>
  <si>
    <t>J22 - J24</t>
  </si>
  <si>
    <t>K22 - K24</t>
  </si>
  <si>
    <t>L21</t>
  </si>
  <si>
    <t>L22 - L24</t>
  </si>
  <si>
    <t>O22 - O24</t>
  </si>
  <si>
    <t>Q22 - Q24</t>
  </si>
  <si>
    <t>R22 - R24</t>
  </si>
  <si>
    <t>S23 - S24</t>
  </si>
  <si>
    <t>T22 - T24</t>
  </si>
  <si>
    <t>U22 - U24</t>
  </si>
  <si>
    <t>V22 - V24</t>
  </si>
  <si>
    <t>W22 - W24</t>
  </si>
  <si>
    <t>Auditjahr 2016 / 
Kennzahlenjahr 2015 
--&gt; Vorkennzahlenjahr 2014</t>
  </si>
  <si>
    <t>Sind in einem Kalenderjahr mehrere Follow-Up-Meldungen, ist in der Regel die aktuellste zu betrachten.
Ausnahme ist hierbei, wenn frühere Follow-Up-Meldungen im Kalenderjahr höherwertiger sind. 
Höherwertig ist definiert hinsichtlich der Frage, ob die Meldung gültig im Sinne des Follow-Up oder nicht (keine Rückmeldung). Beispiel:
13.03.2013: tumorfrei und lebend (gültige Follow-Up-Meldung)
16.07.2013: nur Vitalstatus: lebend 
--&gt; die Meldung vom 13.03.2013 ist höchwertiger und die Meldung des Vitalstatus wird ignoriert
Höherwertig ist definiert hinsichtlich der Frage, ob die Meldung gültig im Sinne des Follow-Up oder nicht (keine Rückmeldung). Beispiel:
13.03.2013: Ereignis (1) oder fortlaufend (2) und lebend (gültige Follow-Up-Meldung)
16.07.2013: nur Vitalstatus: lebend (3/3/2/3)
20.08.2013: nur Vitalstatus: lebend (3/3/2/3)
--&gt; Meldung vom 13.03.2013 ist höherwertig und beide Vitalstatusen werden ignoriert</t>
  </si>
  <si>
    <t>4. I21 - J21 - K21</t>
  </si>
  <si>
    <t xml:space="preserve">Ø Follow-Up Quote der letzten 2-4 Jahre </t>
  </si>
  <si>
    <t>Bitte beachten Sie, dass in der Spalte Q6 die Ziffern 0-3 eine andere Bedeutung haben als in den Spalten Q2-Q5.
Wurde die Quelle der Follow-Up-Meldung nicht dokumentiert, kann standardisiert eine "7" gesendet werden.</t>
  </si>
  <si>
    <t>≠ M1 |  M1a
 |  M1b</t>
  </si>
  <si>
    <t xml:space="preserve">Ereignis (2) nach tumorfrei-Meldung </t>
  </si>
  <si>
    <t>OPS 2012
OPS 2013
OPS 2014
OPS 2015</t>
  </si>
  <si>
    <t>= J21 + K21 - Q 21 - V21 - W21 - U21</t>
  </si>
  <si>
    <t xml:space="preserve">1. nur die Fälle aus D21 + E21 + F21 (UICC I - III) </t>
  </si>
  <si>
    <t xml:space="preserve">    - Patienten mit synchroner Behandlung eines weiteren kolorektalen Primärtumors  
     </t>
  </si>
  <si>
    <t>T1 | T2 | T0</t>
  </si>
  <si>
    <t>T3 | T4 | T0</t>
  </si>
  <si>
    <t>M0 | MX |</t>
  </si>
  <si>
    <r>
      <rPr>
        <vertAlign val="superscript"/>
        <sz val="8"/>
        <rFont val="Arial"/>
        <family val="2"/>
      </rPr>
      <t>9</t>
    </r>
    <r>
      <rPr>
        <sz val="8"/>
        <rFont val="Arial"/>
        <family val="2"/>
      </rPr>
      <t xml:space="preserve"> Ausgelöst durch die Follow-Up-Strukturen der Krebsregister (Latenzzeit Vollzähligkeit der Registrierung von Zielereignissen) ist es für die letzten beiden Kalenderjahre ausreichend, die aufgeschlüsselten Primärfälle (Spalte D-G) anzugeben.</t>
    </r>
  </si>
  <si>
    <t xml:space="preserve">Wenn nur D8 vorliegt: nur D8
Wenn nur H1 vorliegt: nur H1
Wenn D8 und H1 vorliegen: D8 &amp; H1
</t>
  </si>
  <si>
    <r>
      <t>Wenn nur D8 vorliegt: nur D8; wenn nur H1 vorliegt: nur H1, wenn D8 und H1 vorliegen:</t>
    </r>
    <r>
      <rPr>
        <sz val="8"/>
        <rFont val="Arial"/>
        <family val="2"/>
      </rPr>
      <t xml:space="preserve"> H1</t>
    </r>
  </si>
  <si>
    <t>Wenn nur D8 vorliegt: nur D8; wenn nur H1 vorliegt: nur H1, wenn D8 und H1 vorliegen:  H1</t>
  </si>
  <si>
    <r>
      <t xml:space="preserve">4. Neoadjuvant vorbehandelt Fälle (operativ X = 1, (K3 ==N) || (M3 ==N)) mit postM </t>
    </r>
    <r>
      <rPr>
        <sz val="10"/>
        <rFont val="Calibri"/>
        <family val="2"/>
      </rPr>
      <t>≠</t>
    </r>
    <r>
      <rPr>
        <sz val="10"/>
        <rFont val="Arial"/>
        <family val="2"/>
      </rPr>
      <t xml:space="preserve"> M1 &amp;&amp; M1a &amp;&amp; M1b</t>
    </r>
  </si>
  <si>
    <r>
      <t>5. Quelle letzte Follow-Up-Meldung welche die folgende Bedingungen erfüllt: vom Krebsregister</t>
    </r>
    <r>
      <rPr>
        <sz val="10"/>
        <rFont val="Arial"/>
        <family val="2"/>
      </rPr>
      <t xml:space="preserve">
    ((Q7 = 1 &amp;&amp; Q6 = 1 || 2 || 3 ) (Patient verstorben zwischen Erstdiagnose und Ende Vorkennzahlenjahr (Datum ED -31.12.yyyy)) 
         || [(Q7 = 1 &amp;&amp; Q6 = 0 &amp;&amp; Q1 (Datum einer Follow-Up-Meldung) = Vorkennzahlenjahr (01.01.yyyy - 31.12.yyyy) 
                  &amp;&amp; Q2-5 ≠ 3] (Vital- und Tumorstatus)
         || [(Q7 = 1 &amp;&amp; Q6 = 0 || 1 || 2 || 3 &amp;&amp; Q1 (Datum einer Follow-Up-Meldung)</t>
    </r>
    <r>
      <rPr>
        <b/>
        <sz val="10"/>
        <rFont val="Arial"/>
        <family val="2"/>
      </rPr>
      <t xml:space="preserve"> </t>
    </r>
    <r>
      <rPr>
        <b/>
        <u/>
        <sz val="10"/>
        <rFont val="Arial"/>
        <family val="2"/>
      </rPr>
      <t>≥ 31.12.Vorkennzahlenjahr</t>
    </r>
    <r>
      <rPr>
        <sz val="10"/>
        <rFont val="Arial"/>
        <family val="2"/>
      </rPr>
      <t xml:space="preserve">
                  &amp;&amp; Q2-5 = 0] (Vital- und Tumorstatus)
         || [(Q7 = 1 &amp;&amp; Q6 = 0 || 1 || 2 || 3 &amp;&amp; Q1 (Datum einer Follow-Up-Meldung) ≥</t>
    </r>
    <r>
      <rPr>
        <b/>
        <u/>
        <sz val="10"/>
        <rFont val="Arial"/>
        <family val="2"/>
      </rPr>
      <t xml:space="preserve"> 31.12.Vorkennzahlenjahr</t>
    </r>
    <r>
      <rPr>
        <sz val="10"/>
        <rFont val="Arial"/>
        <family val="2"/>
      </rPr>
      <t xml:space="preserve">
                  &amp;&amp; Q2 = 2 || Q3 = 2 || Q4 = 2 || Q5 = 2] (Vitalstatus bei Patienten die bereits ein Ereignis hatten)</t>
    </r>
  </si>
  <si>
    <r>
      <t xml:space="preserve">5.  </t>
    </r>
    <r>
      <rPr>
        <sz val="10"/>
        <rFont val="Arial"/>
        <family val="2"/>
      </rPr>
      <t xml:space="preserve">Quelle letzte Follow-Up-Meldung welche die folgende Bedingungen erfüllt: vom Zentrum oder Quelle unbekannt
  </t>
    </r>
    <r>
      <rPr>
        <sz val="10"/>
        <rFont val="Arial"/>
        <family val="2"/>
      </rPr>
      <t xml:space="preserve"> ((Q7 = 2 || 3 || 4 || 5 || 6 || 7 &amp;&amp; Q6 = 1 || 2 || 3 ) (Patient verstorben zwischen Erstdiagnose und Ende Vorkennzahlenjahr (Datum ED-31.12.yyyy)) 
        || [(Q7 = 2 || 3 || 4 || 5 || 6 || 7 &amp;&amp; Q6 = 0 &amp;&amp; Q1 (Datum einer Follow-Up-Meldung) = Vorkennzahlenjahr (01.01.yyyy - 31.12.yyyy) 
               &amp;&amp; Q2-5 ≠ 3] (Vital- und Tumorstatus)
        || [(Q7 = 2 || 3 || 4 || 5 || 6 || 7 &amp;&amp; Q6 = 0 || 1 || 2 || 3 &amp;&amp; Q1 (Datum einer Follow-Up-Meldung) </t>
    </r>
    <r>
      <rPr>
        <b/>
        <u/>
        <sz val="10"/>
        <rFont val="Arial"/>
        <family val="2"/>
      </rPr>
      <t>≥ 31.12.Vorkennzahlenjahr</t>
    </r>
    <r>
      <rPr>
        <sz val="10"/>
        <rFont val="Arial"/>
        <family val="2"/>
      </rPr>
      <t xml:space="preserve">
                  &amp;&amp; Q2-5 = 0] (Vital- und Tumorstatus)
        || [(Q7 = 2 || 3 || 4 || 5 || 6 || 7 &amp;&amp; Q6 = 0 || 1 || 2 || 3 &amp;&amp; Q1 (Datum einer Follow-Up-Meldung) </t>
    </r>
    <r>
      <rPr>
        <b/>
        <u/>
        <sz val="10"/>
        <rFont val="Arial"/>
        <family val="2"/>
      </rPr>
      <t>≥ 31.12.Vorkennzahlenjahr</t>
    </r>
    <r>
      <rPr>
        <sz val="10"/>
        <rFont val="Arial"/>
        <family val="2"/>
      </rPr>
      <t xml:space="preserve">
                  &amp;&amp; Q2 = 2 || Q3 = 2 || Q4 = 2 || Q5 = 2] (Vitalstatus bei Patienten die bereits ein Ereignis hatten)</t>
    </r>
  </si>
  <si>
    <r>
      <t xml:space="preserve">Ø Follow-Up Quote der letzten 2-4 Jahre: (Bei EZ 2015/14: leer, bei EZ 2013: M28=M24; bei EZ 2012: M28 = (M23+M24)/2); bei EZ </t>
    </r>
    <r>
      <rPr>
        <sz val="10"/>
        <rFont val="Malgun Gothic"/>
        <family val="2"/>
        <charset val="129"/>
      </rPr>
      <t>≤</t>
    </r>
    <r>
      <rPr>
        <sz val="10"/>
        <rFont val="Arial"/>
        <family val="2"/>
      </rPr>
      <t xml:space="preserve"> 2011: M28 = (M22+M23+M24)/3)</t>
    </r>
  </si>
  <si>
    <t>2. Eine Follow-Up-Zeile: (Q2 = 1 || 2) || (Q3 = 1 || 2) || (Q4 = 1 || 2) &amp;&amp; (Q6 = 0) &amp;&amp; Q1 bis 31.12.yyyy (Vorkennzahlenjahr oder vorher)</t>
  </si>
  <si>
    <r>
      <t xml:space="preserve">2. </t>
    </r>
    <r>
      <rPr>
        <sz val="10"/>
        <rFont val="Arial"/>
        <family val="2"/>
      </rPr>
      <t>Eine Follow-Up-Zeile: If (Q2 = 1 || 2) &amp;&amp; (Q6 = 0)  &amp;&amp; Q1 bis 31.12.yyyy (Vorkennzahlenjahr oder vorher)</t>
    </r>
  </si>
  <si>
    <t>2. Eine Follow-Up-Zeile: (Q3 = 1 || 2) &amp;&amp; (Q6 = 0) &amp;&amp; Q1 bis 31.12.yyyy (Vorkennzahlenjahr oder vorher)</t>
  </si>
  <si>
    <t>2. Eine Follow-Up-Zeile: (Q4 = 1 || 2) &amp;&amp; (Q6 = 0) &amp;&amp; Q1 bis 31.12.yyyy (Vorkennzahlenjahr oder vorher)</t>
  </si>
  <si>
    <r>
      <t>2.</t>
    </r>
    <r>
      <rPr>
        <u/>
        <sz val="10"/>
        <rFont val="Arial"/>
        <family val="2"/>
      </rPr>
      <t xml:space="preserve"> Eine Follow-Up-Zeile: (Q2 ≠ 1 || 2) &amp;&amp; (Q3 ≠ 1 || 2) &amp;&amp; (Q4 ≠ 1 || 2) &amp;&amp; (Q5 = 1 || 2) &amp;&amp; (Q6 = 0) &amp;&amp; Q1 bis 31.12.yyyy (Vorkennzahlenjahr) &amp;&amp; ohne Ereignisse in Spalten P (lokoregionäres Rezidiv), Q (Lymphknotenrezidiv), Fernmetastasen)</t>
    </r>
  </si>
  <si>
    <t>2. Letzte Follow-Up-Zeile: (Q6 = 1) &amp;&amp; Q1 bis 31.12.yyyy (Vorkennzahlenjahr oder vorher)</t>
  </si>
  <si>
    <t xml:space="preserve">2. Letzte Follow-Up-Zeile:  (Q6 = 2 || Q6 = 3) &amp;&amp; Q1 bis 31.12.yyyy (Vorkennzahlenjahr oder vorher) </t>
  </si>
  <si>
    <t>Jeder Patient mit gültiger (siehe J21 und K21) Follow-Up-Meldung, die in mindestens eines der folgenden Ereignisse erlitten haben: lokoregionäres rezidiv, Lymphknotenrezidiv, Fernmetastasen; und nicht verstorben sind bis 31.12.Vorkennzahlenjahr.</t>
  </si>
  <si>
    <t>H6
R = keine Angaben
R0 | R0(wide) | R0(narrow) = kein Residualtumor
R1 = mikr. Residualtumor
R2 = makr. Residualtumor
RX = nicht beurteilbar</t>
  </si>
  <si>
    <t>H7
R = keine Angaben
R0 | R0(wide) | R0(narrow) = kein Residualtumor
R1 = mikr. Residualtumor
R2 = makr. Residualtumor
RX = nicht beurteilbar</t>
  </si>
  <si>
    <t>Patient wurde  mind. 25 min. psychoonkologisch betreut</t>
  </si>
  <si>
    <t>R  | R0 | R0(wide) | R0(narrow) | R1  | R2 | RX</t>
  </si>
  <si>
    <r>
      <t xml:space="preserve">F2
X-XXX.XX / X-XXX.X
(mind. X-XXX. muss korrekt sein)
</t>
    </r>
    <r>
      <rPr>
        <sz val="8"/>
        <color rgb="FFFF0000"/>
        <rFont val="Arial"/>
        <family val="2"/>
      </rPr>
      <t xml:space="preserve">oder </t>
    </r>
    <r>
      <rPr>
        <u/>
        <sz val="8"/>
        <color rgb="FFFF0000"/>
        <rFont val="Arial"/>
        <family val="2"/>
      </rPr>
      <t>TVE</t>
    </r>
  </si>
  <si>
    <t>Zählen Transanale Vollwandexzisionen (TVE) in den Nenner?</t>
  </si>
  <si>
    <t>R0 | R0(wide) | R0(narrow)</t>
  </si>
  <si>
    <t>Jeder Patient mit gültiger (siehe J21 und K21) Follow-Up-Meldung, der ein lokoregionäres Rezidiv entwickelt hat, und nicht verstorben ist bis 31.12.Vorkennzahlenjahr.</t>
  </si>
  <si>
    <t>Jeder Patient mit gültiger (siehe J21 und K21) Follow-Up-Meldung, der ein Lymphknotenrezidiv entwickelt hat, und nicht verstorben ist bis 31.12.Vorkennzahlenjahr.</t>
  </si>
  <si>
    <t>Jeder Patient mit gültiger (siehe J21 und K21) Follow-Up-Meldung, der Fernmetasten entwickelt hat, und nicht verstorben ist bis 31.12.Vorkennzahlenjahr.</t>
  </si>
  <si>
    <t>Jeder Patient mit gültiger (siehe J21 und K21) Follow-Up-Meldung, weder Lokoregionäresrezidiv noch Lymphknotenrezidiv noch Fernmetastasen entwickelt hat, aber der einen Zweittumor entwickelt hat und nicht verstorben ist bis 31.12.Vorkennzahlenjahr.</t>
  </si>
  <si>
    <t xml:space="preserve">    - Patienten ohne Follow-Up-Meldung bzw. nur mit Life-
      Status </t>
  </si>
  <si>
    <t>alle Q-Felder leer oder Q2-Q5 immer = 3 oder Q2-Q5 2 │3</t>
  </si>
  <si>
    <t>Berechung Zeitraum
D1 = Datum Erstdiagnose
Q1 = Datum Follow-Up
Q1W = Datum der 1. Wiedererkrankung bzw. Tod (ohne vorherige Wiedererkrankung)
Q1T = Datum einer „tumorfrei“-Meldung
TCO = Datum Cut-off (bei Patienten mit Falldatum 2010, 4 Jahres-DFS, also 1826 Tage nach D1; bei Patienten mit  Falldatum 2012, 3 Jahres-DFS, 1461 Tage nach D1 etc.)
Q1Ta = TCO - 1 (1. Follow-Up-Meldung vor Cut-Off)
Q1Tb = TCO + 1 (1. Follow-Up-Meldung nach Cut-Off)</t>
  </si>
  <si>
    <r>
      <t>Anzahl Tage zwischen Erstdiagnose und 1. Wiedererkrankung
Wenn Q1</t>
    </r>
    <r>
      <rPr>
        <vertAlign val="superscript"/>
        <sz val="8"/>
        <rFont val="Arial"/>
        <family val="2"/>
      </rPr>
      <t>W</t>
    </r>
    <r>
      <rPr>
        <sz val="8"/>
        <rFont val="Arial"/>
        <family val="2"/>
      </rPr>
      <t xml:space="preserve"> mit (Q2 = 1 │ Q3 = 1 │ Q4 = 1 │ Q5 = 1 | Q6 = 1 │ Q6 = 2 │ Q6 = 3) innerhalb von D1 bis T</t>
    </r>
    <r>
      <rPr>
        <vertAlign val="superscript"/>
        <sz val="8"/>
        <rFont val="Arial"/>
        <family val="2"/>
      </rPr>
      <t>CO</t>
    </r>
    <r>
      <rPr>
        <sz val="8"/>
        <rFont val="Arial"/>
        <family val="2"/>
      </rPr>
      <t>, dann ist Q1</t>
    </r>
    <r>
      <rPr>
        <vertAlign val="superscript"/>
        <sz val="8"/>
        <rFont val="Arial"/>
        <family val="2"/>
      </rPr>
      <t>W</t>
    </r>
    <r>
      <rPr>
        <sz val="8"/>
        <rFont val="Arial"/>
        <family val="2"/>
      </rPr>
      <t xml:space="preserve"> ein Ereignis E (ζi  =1) nach (SUMME = Q1</t>
    </r>
    <r>
      <rPr>
        <vertAlign val="superscript"/>
        <sz val="8"/>
        <rFont val="Arial"/>
        <family val="2"/>
      </rPr>
      <t>W</t>
    </r>
    <r>
      <rPr>
        <sz val="8"/>
        <rFont val="Arial"/>
        <family val="2"/>
      </rPr>
      <t xml:space="preserve">- D1) Tagen.
</t>
    </r>
  </si>
  <si>
    <r>
      <t xml:space="preserve">             -    Patienten ohne Follow-Up-Meldun</t>
    </r>
    <r>
      <rPr>
        <sz val="8"/>
        <rFont val="Arial"/>
        <family val="2"/>
      </rPr>
      <t>g bis Cut-Off Datum</t>
    </r>
    <r>
      <rPr>
        <sz val="8"/>
        <color theme="1"/>
        <rFont val="Arial"/>
        <family val="2"/>
      </rPr>
      <t xml:space="preserve"> bzw. nur mit Life-Status</t>
    </r>
  </si>
  <si>
    <t xml:space="preserve">    - Patienten ohne Follow-Up-Meldung bzw. nur mit 
      Life-Status </t>
  </si>
  <si>
    <r>
      <t>Berechnung Zeitraum
D1 = Datum Erstdiagnose
Q1 = Datum Follow-Up
T</t>
    </r>
    <r>
      <rPr>
        <i/>
        <vertAlign val="superscript"/>
        <sz val="8"/>
        <rFont val="Arial"/>
        <family val="2"/>
      </rPr>
      <t xml:space="preserve">CO </t>
    </r>
    <r>
      <rPr>
        <i/>
        <sz val="8"/>
        <rFont val="Arial"/>
        <family val="2"/>
      </rPr>
      <t>= Datum Cut-off (bei Patienten mit Falldatum 2010, 4 Jahres-DFS, also 1826 Tage nach D1; bei Patienten mit  Falldatum 2011, 3Jahres-DFS, 1461 Tage nach D1 etc.)
Q1</t>
    </r>
    <r>
      <rPr>
        <i/>
        <vertAlign val="superscript"/>
        <sz val="8"/>
        <rFont val="Arial"/>
        <family val="2"/>
      </rPr>
      <t xml:space="preserve">V </t>
    </r>
    <r>
      <rPr>
        <i/>
        <sz val="8"/>
        <rFont val="Arial"/>
        <family val="2"/>
      </rPr>
      <t xml:space="preserve">= Datum Tod
</t>
    </r>
  </si>
  <si>
    <r>
      <t xml:space="preserve">                - Patienten ohne Follow-Up-Meldung</t>
    </r>
    <r>
      <rPr>
        <strike/>
        <sz val="8"/>
        <color rgb="FFFF0000"/>
        <rFont val="Arial"/>
        <family val="2"/>
      </rPr>
      <t/>
    </r>
  </si>
  <si>
    <t>alle Q-Felder leer</t>
  </si>
  <si>
    <t xml:space="preserve">A  Patient mit Wiedererkrankungsereignis (Lokoregionäres Rezidiv, Lymphknotenrezidiv, Fernmetastasen, Zweitmalignom) 
</t>
  </si>
  <si>
    <r>
      <rPr>
        <b/>
        <sz val="8"/>
        <rFont val="Arial"/>
        <family val="2"/>
      </rPr>
      <t>Anzahl Tage zwischen Erstdiagnose und 1. Wiedererkrankung</t>
    </r>
    <r>
      <rPr>
        <sz val="8"/>
        <rFont val="Arial"/>
        <family val="2"/>
      </rPr>
      <t xml:space="preserve">
Wenn Q1 mit (Q2 │ Q3 │ Q4 │ Q5 = 1), dann ist Q1 ein Ereignis E (ζi  =1) nach (SUMME = Q1- D1) Tagen.
</t>
    </r>
  </si>
  <si>
    <r>
      <t xml:space="preserve">B  Patient nur mit "tumorfrei"-Meldungen, nicht verstorben </t>
    </r>
    <r>
      <rPr>
        <b/>
        <u/>
        <sz val="8"/>
        <rFont val="Arial"/>
        <family val="2"/>
      </rPr>
      <t>(Meldungen mit Vitalstatus können darunter sein, zählen aber nicht)</t>
    </r>
    <r>
      <rPr>
        <sz val="8"/>
        <rFont val="Arial"/>
        <family val="2"/>
      </rPr>
      <t xml:space="preserve">
</t>
    </r>
  </si>
  <si>
    <r>
      <rPr>
        <b/>
        <sz val="8"/>
        <rFont val="Arial"/>
        <family val="2"/>
      </rPr>
      <t>Anzahl Tage zwischen Erstdiagnose und aktuellster Follow-Up-Meldung "tumorfrei"</t>
    </r>
    <r>
      <rPr>
        <sz val="8"/>
        <rFont val="Arial"/>
        <family val="2"/>
      </rPr>
      <t xml:space="preserve">
Wenn (Q1 mit (Q2 │ Q3 │ Q4 │ Q5 │ Q6 = 0 &amp;&amp; Q6 = 0), dann Zensierung Z (ζi  =0) nach (SUMME = Q1 - D1) Tagen
</t>
    </r>
  </si>
  <si>
    <r>
      <rPr>
        <b/>
        <sz val="8"/>
        <rFont val="Arial"/>
        <family val="2"/>
      </rPr>
      <t>Zensierung nach Tagen zwischen Erstdiagnose und Tod</t>
    </r>
    <r>
      <rPr>
        <sz val="8"/>
        <rFont val="Arial"/>
        <family val="2"/>
      </rPr>
      <t xml:space="preserve">
Wenn (Q1</t>
    </r>
    <r>
      <rPr>
        <vertAlign val="superscript"/>
        <sz val="8"/>
        <rFont val="Arial"/>
        <family val="2"/>
      </rPr>
      <t xml:space="preserve"> </t>
    </r>
    <r>
      <rPr>
        <sz val="8"/>
        <rFont val="Arial"/>
        <family val="2"/>
      </rPr>
      <t>mit (Q2 │ Q3 │ Q4 │ Q5</t>
    </r>
    <r>
      <rPr>
        <sz val="10"/>
        <rFont val="Arial"/>
        <family val="2"/>
      </rPr>
      <t xml:space="preserve"> </t>
    </r>
    <r>
      <rPr>
        <sz val="10"/>
        <rFont val="Calibri"/>
        <family val="2"/>
      </rPr>
      <t>≠</t>
    </r>
    <r>
      <rPr>
        <sz val="8"/>
        <rFont val="Arial"/>
        <family val="2"/>
      </rPr>
      <t xml:space="preserve"> 1 | 2 </t>
    </r>
    <r>
      <rPr>
        <u/>
        <sz val="8"/>
        <rFont val="Arial"/>
        <family val="2"/>
      </rPr>
      <t>&amp;&amp;</t>
    </r>
    <r>
      <rPr>
        <sz val="8"/>
        <rFont val="Arial"/>
        <family val="2"/>
      </rPr>
      <t xml:space="preserve">  Q6 = 1 │ 2 │ 3), dann Ereignis (ζi  =</t>
    </r>
    <r>
      <rPr>
        <strike/>
        <sz val="8"/>
        <rFont val="Arial"/>
        <family val="2"/>
      </rPr>
      <t>0</t>
    </r>
    <r>
      <rPr>
        <sz val="8"/>
        <rFont val="Arial"/>
        <family val="2"/>
      </rPr>
      <t xml:space="preserve"> 1) nach (SUMME = Q1 - D1) Tagen
</t>
    </r>
  </si>
  <si>
    <t xml:space="preserve">    - Patienten ohne Follow-Up-Meldung</t>
  </si>
  <si>
    <t>Wann besteht eine positive Familienanamnese</t>
  </si>
  <si>
    <t>Wenn die Fragen 2-6 mit "ja" beantwortet wurden.</t>
  </si>
  <si>
    <t>Transanale Vollwandexzision</t>
  </si>
  <si>
    <t>keine Relevanz</t>
  </si>
  <si>
    <t>5-482.* / TVE</t>
  </si>
  <si>
    <t>F2
X-XXX.XX / X-XXX.X
(mind. X-XXX. muss korrekt sein)
oder TVE</t>
  </si>
  <si>
    <t>Prätherapeutische Vorstellung von Patienten, die eine TVE erhalten</t>
  </si>
  <si>
    <r>
      <t xml:space="preserve">Elektive Rektum-Eingriffe 
</t>
    </r>
    <r>
      <rPr>
        <sz val="8"/>
        <color rgb="FFFF0000"/>
        <rFont val="Arial"/>
        <family val="2"/>
      </rPr>
      <t>(ohne TVE)</t>
    </r>
  </si>
  <si>
    <r>
      <t xml:space="preserve">Elektiv operierte Patienten </t>
    </r>
    <r>
      <rPr>
        <sz val="8"/>
        <color rgb="FFFF0000"/>
        <rFont val="Arial"/>
        <family val="2"/>
      </rPr>
      <t>(ohne TVE)</t>
    </r>
  </si>
  <si>
    <r>
      <t xml:space="preserve">Primärfälle mit ausschließlich Lebermetastasen bei KRK UICC Stad. IV  </t>
    </r>
    <r>
      <rPr>
        <sz val="8"/>
        <color rgb="FFFF0000"/>
        <rFont val="Arial"/>
        <family val="2"/>
      </rPr>
      <t>(ohne TVE)</t>
    </r>
  </si>
  <si>
    <r>
      <t xml:space="preserve">Patienten mit RK, bei denen der Primärtumor in Form einer TME oder PME </t>
    </r>
    <r>
      <rPr>
        <sz val="8"/>
        <color rgb="FFFF0000"/>
        <rFont val="Arial"/>
        <family val="2"/>
      </rPr>
      <t>elektiv</t>
    </r>
    <r>
      <rPr>
        <sz val="8"/>
        <rFont val="Arial"/>
        <family val="2"/>
      </rPr>
      <t xml:space="preserve"> reseziert wurde </t>
    </r>
    <r>
      <rPr>
        <sz val="8"/>
        <color rgb="FFFF0000"/>
        <rFont val="Arial"/>
        <family val="2"/>
      </rPr>
      <t>(ohne TVE)</t>
    </r>
  </si>
  <si>
    <t>31. Beginn der adjuvanten systemischen Therapie (neu)</t>
  </si>
  <si>
    <t>Patienten mit einem Kolonkarzinom UICC Stad. III, die eine adjuvante Chemotherapie erhalten haben (= Zähler Kennzahl 26)</t>
  </si>
  <si>
    <t>Patienten mit Beginn der Chemotherapie innerhalb von 8 Wochen nach OP</t>
  </si>
  <si>
    <t>32. Strahlentherapiedosis pro Zeit (neu)</t>
  </si>
  <si>
    <t>in der OncoBox / Basisdaten: Watch and Wait (nicht endoskopisch kurativ)</t>
  </si>
  <si>
    <t>N0 | NX | leer</t>
  </si>
  <si>
    <t>1.2) endoskopischer Primärfall / TVE</t>
  </si>
  <si>
    <t>Anlage EB G1.1 (Auditjahr 2017 / Kennzahlenjahr 2016)</t>
  </si>
  <si>
    <t>Basisdaten Darm</t>
  </si>
  <si>
    <t xml:space="preserve">(Erläuterungen zu den Kennzahlen sind unter 
</t>
  </si>
  <si>
    <t>www.xml-oncobox.de zu finden)</t>
  </si>
  <si>
    <t>Reg.-Nr.</t>
  </si>
  <si>
    <t xml:space="preserve">                  (Muster Zertifikat)</t>
  </si>
  <si>
    <t>Standort</t>
  </si>
  <si>
    <t>Ansprechpartner</t>
  </si>
  <si>
    <t>Datum Erstzertifizierung</t>
  </si>
  <si>
    <t>Bundesland / Land</t>
  </si>
  <si>
    <r>
      <t xml:space="preserve">Zusammenarbeit mit </t>
    </r>
    <r>
      <rPr>
        <sz val="10"/>
        <color rgb="FFFF0000"/>
        <rFont val="Arial"/>
        <family val="2"/>
      </rPr>
      <t>KFRG-</t>
    </r>
    <r>
      <rPr>
        <sz val="10"/>
        <rFont val="Arial"/>
        <family val="2"/>
      </rPr>
      <t>Krebsregister</t>
    </r>
  </si>
  <si>
    <t>Tumordokumentationssystem</t>
  </si>
  <si>
    <t>XML-OncoBox Darm</t>
  </si>
  <si>
    <r>
      <t xml:space="preserve">Primärfälle Darmkrebs
</t>
    </r>
    <r>
      <rPr>
        <sz val="8"/>
        <color indexed="8"/>
        <rFont val="Arial"/>
        <family val="2"/>
      </rPr>
      <t>Def. gemäß EB</t>
    </r>
  </si>
  <si>
    <t>Nicht operativ</t>
  </si>
  <si>
    <t>Gesamt</t>
  </si>
  <si>
    <t>Transanale Vollwand-exzision (TVE)</t>
  </si>
  <si>
    <r>
      <t xml:space="preserve">palliativ </t>
    </r>
    <r>
      <rPr>
        <sz val="6"/>
        <rFont val="Arial"/>
        <family val="2"/>
      </rPr>
      <t>1)</t>
    </r>
  </si>
  <si>
    <t>Primärfälle</t>
  </si>
  <si>
    <r>
      <t xml:space="preserve">Kolon </t>
    </r>
    <r>
      <rPr>
        <sz val="6"/>
        <color indexed="8"/>
        <rFont val="Arial"/>
        <family val="2"/>
      </rPr>
      <t>3)</t>
    </r>
  </si>
  <si>
    <r>
      <t xml:space="preserve">Rektum </t>
    </r>
    <r>
      <rPr>
        <sz val="6"/>
        <color indexed="8"/>
        <rFont val="Arial"/>
        <family val="2"/>
      </rPr>
      <t>3)</t>
    </r>
  </si>
  <si>
    <t xml:space="preserve">
</t>
  </si>
  <si>
    <t xml:space="preserve">OncoBox </t>
  </si>
  <si>
    <t>OncoBox für Darmkrebszentren</t>
  </si>
  <si>
    <t>wenn C1 = 2 und 
F2 =5-482.* oder TVE</t>
  </si>
  <si>
    <t>Bezieht sich die Kennzahl nur auf Polypektomien mittels Schlinge?</t>
  </si>
  <si>
    <t xml:space="preserve">Nein, es werden auch Zangenabtragungen anerkannt. </t>
  </si>
  <si>
    <t>Nein, Indikationskonferenzen sollen die Ausnahme mit Begründungserfordernis bleiben.</t>
  </si>
  <si>
    <t>Müssen postoperativ verstorbene Patienten in der postoperativen Tumorkonferenz vorgestellt werden?</t>
  </si>
  <si>
    <t>Postoperativ verstorbene Patienten werden für den Nenner gezählt, müssen aber nicht in der Tumorkonferenz vorgestellt werden, d.h. sie werden nicht für den Zähler gezählt. Postoperativ/-interventionell verstorbene Patienten sind in jedem Fall in der Morbiditäts-/ Mortalitätskonferenz zu besprechen.</t>
  </si>
  <si>
    <t>Werden auch die Lebermetastasenresektionen anerkannt, die primär im Zentrum therapiert werden, aber deren Lebermetastasenresektion auf Grundlage unserer Empfehlung in einem anderen Haus durchgeführt wurde?</t>
  </si>
  <si>
    <t>Kann ein posttherapeutisches MRT für den Zähler der Kennzahl angerechnet werden?</t>
  </si>
  <si>
    <r>
      <t>2015</t>
    </r>
    <r>
      <rPr>
        <vertAlign val="superscript"/>
        <sz val="8"/>
        <rFont val="Arial"/>
        <family val="2"/>
      </rPr>
      <t xml:space="preserve"> </t>
    </r>
    <r>
      <rPr>
        <vertAlign val="superscript"/>
        <sz val="9"/>
        <rFont val="Arial"/>
        <family val="2"/>
      </rPr>
      <t>9</t>
    </r>
  </si>
  <si>
    <r>
      <t>2016</t>
    </r>
    <r>
      <rPr>
        <sz val="9"/>
        <rFont val="Arial"/>
        <family val="2"/>
      </rPr>
      <t xml:space="preserve"> </t>
    </r>
    <r>
      <rPr>
        <vertAlign val="superscript"/>
        <sz val="9"/>
        <rFont val="Arial"/>
        <family val="2"/>
      </rPr>
      <t>9</t>
    </r>
  </si>
  <si>
    <r>
      <t xml:space="preserve">Für das Auditjahr 2017 ergeben sich hinsichtlich der Matrix Ergebnisqualität </t>
    </r>
    <r>
      <rPr>
        <u/>
        <sz val="9"/>
        <color rgb="FFFF0000"/>
        <rFont val="Arial"/>
        <family val="2"/>
      </rPr>
      <t>keine</t>
    </r>
    <r>
      <rPr>
        <sz val="9"/>
        <color rgb="FFFF0000"/>
        <rFont val="Arial"/>
        <family val="2"/>
      </rPr>
      <t xml:space="preserve"> Änderungen gegenüber dem Auditjahr 2016.</t>
    </r>
  </si>
  <si>
    <r>
      <t xml:space="preserve">4  </t>
    </r>
    <r>
      <rPr>
        <sz val="8"/>
        <rFont val="Arial"/>
        <family val="2"/>
      </rPr>
      <t>Die Daten müssen patientenbezogen rückverfolgbar sein. Es werden Follow-Up-Daten aus dem vorletzten Kalenderjahr vor dem Auditjahr betrachtet (Auditjahr 2017 =&gt; Follow-Up Daten aus dem Zeitraum 01.01.2014-31.12.2014).</t>
    </r>
  </si>
  <si>
    <r>
      <t xml:space="preserve">2016 </t>
    </r>
    <r>
      <rPr>
        <vertAlign val="superscript"/>
        <sz val="7"/>
        <rFont val="Arial"/>
        <family val="2"/>
      </rPr>
      <t>9</t>
    </r>
  </si>
  <si>
    <t>Transanale Vollwandexzision als Teilmenge von operativem Primärfall (Kategorisierung erfolgt durch Tumordokumentationssystem)</t>
  </si>
  <si>
    <t>Datenqualität Kennzahlen</t>
  </si>
  <si>
    <t>Plausibel</t>
  </si>
  <si>
    <t>Bearbeitungs-qualität</t>
  </si>
  <si>
    <t>Fehlerhaft</t>
  </si>
  <si>
    <t>KN</t>
  </si>
  <si>
    <t>EB</t>
  </si>
  <si>
    <t>Kennzahlenziel</t>
  </si>
  <si>
    <t>Grundgesamtheit 
(= Nenner)</t>
  </si>
  <si>
    <t>Plausi unklar</t>
  </si>
  <si>
    <t>Daten-qualität</t>
  </si>
  <si>
    <t>Verifizierung Zentrum</t>
  </si>
  <si>
    <t>-----</t>
  </si>
  <si>
    <t>≥ 95%</t>
  </si>
  <si>
    <t>%</t>
  </si>
  <si>
    <t>&lt; 0,01%</t>
  </si>
  <si>
    <t>&lt; 90%</t>
  </si>
  <si>
    <t>Psychoonkologische Betreuung</t>
  </si>
  <si>
    <t>Adäquate Rate an psychoonkologischer Betreuung</t>
  </si>
  <si>
    <t>1.5.2</t>
  </si>
  <si>
    <t>Beratung Sozialdienst</t>
  </si>
  <si>
    <t>Studienteilnahme</t>
  </si>
  <si>
    <t>≥ 5%</t>
  </si>
  <si>
    <t>≥ 70%</t>
  </si>
  <si>
    <t>≤ 5%</t>
  </si>
  <si>
    <t>Kennzahlenbogen Darm</t>
  </si>
  <si>
    <r>
      <t>Die jeweilige Eingabe oder Änderung  "Anzahl / Zähler / Nenner" (gepunktete Felder) ist nur im Tabellenblatt "Basisdaten" möglich, die Übertragung erfolgt automatisch. 
Der Zähler ist immer eine Teilmenge des Nenners (Ausnahme: Kennzahl 6 - Studienteilnahme).</t>
    </r>
    <r>
      <rPr>
        <sz val="8"/>
        <color rgb="FFFF0000"/>
        <rFont val="Arial"/>
        <family val="2"/>
      </rPr>
      <t xml:space="preserve">
Bei den „rot“ gekennzeichneten Angaben handelt es sich um Neuerungen im Auditjahr 2017  (Änderungen gegenüber Auditjahr 2016). </t>
    </r>
  </si>
  <si>
    <t>Kennzahldefinition</t>
  </si>
  <si>
    <t>Soll-vorgabe</t>
  </si>
  <si>
    <t>Ist-Wert</t>
  </si>
  <si>
    <r>
      <t xml:space="preserve">Begründung/Ursache
</t>
    </r>
    <r>
      <rPr>
        <sz val="8"/>
        <color indexed="8"/>
        <rFont val="Arial"/>
        <family val="2"/>
      </rPr>
      <t>(min. 30 Zeichen / max. 500 Zeichen)</t>
    </r>
  </si>
  <si>
    <r>
      <t xml:space="preserve">Eingeleitete/geplante Aktionen
</t>
    </r>
    <r>
      <rPr>
        <sz val="8"/>
        <color indexed="8"/>
        <rFont val="Arial"/>
        <family val="2"/>
      </rPr>
      <t>(bei plausibler Begründung keine Aktion erforderlich)</t>
    </r>
  </si>
  <si>
    <t>1.2.3
LL QI 5</t>
  </si>
  <si>
    <t>Prätherapeutische Fallvorstellung</t>
  </si>
  <si>
    <t>Prätherapeutische Vorstellung aller Patienten mit einem Rektumkarzinom u. Kolonkarzinom UICC Stad. IV</t>
  </si>
  <si>
    <r>
      <rPr>
        <sz val="8"/>
        <color rgb="FFFF0000"/>
        <rFont val="Arial"/>
        <family val="2"/>
      </rPr>
      <t>Elektive</t>
    </r>
    <r>
      <rPr>
        <sz val="8"/>
        <color indexed="8"/>
        <rFont val="Arial"/>
        <family val="2"/>
      </rPr>
      <t xml:space="preserve"> Patienten mit RK</t>
    </r>
    <r>
      <rPr>
        <sz val="8"/>
        <color rgb="FF00B0F0"/>
        <rFont val="Arial"/>
        <family val="2"/>
      </rPr>
      <t xml:space="preserve"> </t>
    </r>
    <r>
      <rPr>
        <sz val="8"/>
        <color indexed="8"/>
        <rFont val="Arial"/>
        <family val="2"/>
      </rPr>
      <t xml:space="preserve">und alle </t>
    </r>
    <r>
      <rPr>
        <sz val="8"/>
        <color rgb="FFFF0000"/>
        <rFont val="Arial"/>
        <family val="2"/>
      </rPr>
      <t>elektiven</t>
    </r>
    <r>
      <rPr>
        <sz val="8"/>
        <color indexed="8"/>
        <rFont val="Arial"/>
        <family val="2"/>
      </rPr>
      <t xml:space="preserve"> Patienten mit KK Stad. IV</t>
    </r>
  </si>
  <si>
    <t>1.2.3</t>
  </si>
  <si>
    <t>Prätherapeutische Fallvorstellung Rezidiv / metachrone Metastasen</t>
  </si>
  <si>
    <t>Prätherapeutische Vorstellung aller Patienten mit Rezidiv / metachronen Metastasen</t>
  </si>
  <si>
    <t>Postoperative Fallvorstellung</t>
  </si>
  <si>
    <t>Postoperative Vorstellung aller Primärfallpatienten</t>
  </si>
  <si>
    <r>
      <t xml:space="preserve">Operative </t>
    </r>
    <r>
      <rPr>
        <sz val="8"/>
        <color indexed="8"/>
        <rFont val="Arial"/>
        <family val="2"/>
      </rPr>
      <t xml:space="preserve">und endoskopische Primärfälle </t>
    </r>
  </si>
  <si>
    <t>1.4.2</t>
  </si>
  <si>
    <t>Patienten, die stationär oder ambulant psychoonkologisch betreut wurden (Gesprächsdauer ≥ 25 Min.)</t>
  </si>
  <si>
    <t xml:space="preserve">Primärfälle Gesamt + Patienten mit Rezidiv bzw. neuaufgetretenen Metastasen </t>
  </si>
  <si>
    <t>&lt; 20%</t>
  </si>
  <si>
    <t>Derzeit keine Vorgaben</t>
  </si>
  <si>
    <t>&gt; 95%</t>
  </si>
  <si>
    <t>Möglichst hohe Rate an Patienten, die durch den Sozialdienst beraten wurden</t>
  </si>
  <si>
    <t>&lt; 45%</t>
  </si>
  <si>
    <t>1.7.6</t>
  </si>
  <si>
    <t>Einbringen von möglichst vielen Patienten in Studien</t>
  </si>
  <si>
    <t xml:space="preserve">Patienten des DZ, die in eine Studie oder kolorektale Präventionsstudie eingebracht wurden </t>
  </si>
  <si>
    <t>&gt; 50%</t>
  </si>
  <si>
    <r>
      <t xml:space="preserve">7
</t>
    </r>
    <r>
      <rPr>
        <strike/>
        <sz val="8"/>
        <color rgb="FFFF0000"/>
        <rFont val="Arial"/>
        <family val="2"/>
      </rPr>
      <t/>
    </r>
  </si>
  <si>
    <t>2.1.8</t>
  </si>
  <si>
    <t>KRK-Patienten mit Erfassung Familienanamnese</t>
  </si>
  <si>
    <t>Möglichst häufig Erfassung der Familienanamnese</t>
  </si>
  <si>
    <t>Primärfälle mit einem KRK und ausgefüllten Pat.fragebogen (http://www.krebsgesellschaft.de/deutsche-krebsgesellschaft-wtrl/deutsche-krebsgesellschaft/zertifizierung/erhebungsboegen/organkrebszentren.html unter dem Punkt Darmkrebs)</t>
  </si>
  <si>
    <t>Prmärfälle gesamt</t>
  </si>
  <si>
    <t>&lt; 5%</t>
  </si>
  <si>
    <r>
      <t xml:space="preserve">8
</t>
    </r>
    <r>
      <rPr>
        <strike/>
        <sz val="8"/>
        <color rgb="FFFF0000"/>
        <rFont val="Arial"/>
        <family val="2"/>
      </rPr>
      <t/>
    </r>
  </si>
  <si>
    <t>Genetische Beratung</t>
  </si>
  <si>
    <t>Möglichst häufig Beratung bei pos. Familienanamnese</t>
  </si>
  <si>
    <r>
      <t xml:space="preserve">Primärfälle mit pos. Patientenfragebogen, denen eine Vorstellung </t>
    </r>
    <r>
      <rPr>
        <sz val="8"/>
        <color rgb="FFFF0000"/>
        <rFont val="Arial"/>
        <family val="2"/>
      </rPr>
      <t>zur genetischen Beratung</t>
    </r>
    <r>
      <rPr>
        <sz val="8"/>
        <color theme="1"/>
        <rFont val="Arial"/>
        <family val="2"/>
      </rPr>
      <t xml:space="preserve"> empfohlen wurde</t>
    </r>
  </si>
  <si>
    <t>Primärfälle mit pos. Patientenfragebogen</t>
  </si>
  <si>
    <t>Möglichst hohe Rate an immunhistochemischer Bestimmung d. MMR-Proteine bei Patienten mit KRK &lt; 50 Jahre</t>
  </si>
  <si>
    <t>≥ 90%</t>
  </si>
  <si>
    <t>2.2.3</t>
  </si>
  <si>
    <t>Komplikationsrate therapeutische  Koloskopien</t>
  </si>
  <si>
    <t>Möglichst geringe Komplikationsrate bei therapeutischen Koloskopien</t>
  </si>
  <si>
    <t>Therapeutische Koloskopien je koloskopierende Einheit (nicht nur Patienten DZ)</t>
  </si>
  <si>
    <t>≤ 1%</t>
  </si>
  <si>
    <t xml:space="preserve">Möglichst vollständige elektive Koloskopien des Darmkrebszentrums </t>
  </si>
  <si>
    <t>Elektive Koloskopien je koloskopierende Einheit des Darmkrebszentrums (nicht nur Patienten DZ)
(Gezählt werden: Intention: Koloskopie vollständig)</t>
  </si>
  <si>
    <t>3.3 
LLQI 1</t>
  </si>
  <si>
    <t>Angabe Abstand mesorektale Faszie bei RK im unteren und mittleren Drittel</t>
  </si>
  <si>
    <t>Möglichst häufig Angabe im Befundbericht</t>
  </si>
  <si>
    <t>Patienten mit RK im unteren und mittleren Drittel und MRT oder Dünnschicht-CT des Beckens</t>
  </si>
  <si>
    <t>5.2.4</t>
  </si>
  <si>
    <t>Operative Primärfälle Kolon</t>
  </si>
  <si>
    <t>siehe Sollvorgabe</t>
  </si>
  <si>
    <t xml:space="preserve">Operative Primärfälle Kolon </t>
  </si>
  <si>
    <t>≥ 30</t>
  </si>
  <si>
    <t>Operative Primärfälle Rektum</t>
  </si>
  <si>
    <r>
      <t xml:space="preserve">Operative Primärfälle Rektum 
</t>
    </r>
    <r>
      <rPr>
        <sz val="8"/>
        <color rgb="FFFF0000"/>
        <rFont val="Arial"/>
        <family val="2"/>
      </rPr>
      <t>(inkl. TVE)</t>
    </r>
  </si>
  <si>
    <t>≥ 20</t>
  </si>
  <si>
    <t>5.2.7</t>
  </si>
  <si>
    <t>Revisions-OP's Kolon</t>
  </si>
  <si>
    <t>Möglichst niedrige Rate an Revisionsoperationen nach elektiven Operationen</t>
  </si>
  <si>
    <t>≤ 15%</t>
  </si>
  <si>
    <t>&gt;10%</t>
  </si>
  <si>
    <t xml:space="preserve">Revisions-OP's Rektum </t>
  </si>
  <si>
    <t>Postoperative Wundinfektion</t>
  </si>
  <si>
    <t>Möglichst niedrige Rate an postoperativen Wundinfektionen mit Notwendigkeit der chirurgischen Wundrevision (Spülung, Spreizung, VAC-Verband)</t>
  </si>
  <si>
    <t>Postoperative Wundinfektionen innerhalb von 30 d nach elektiver OP mit Notwendigkeit der chirurgischen Wundrevision (Spülung, Spreizung, VAC-Verband)</t>
  </si>
  <si>
    <r>
      <rPr>
        <sz val="8"/>
        <color rgb="FFFF0000"/>
        <rFont val="Arial"/>
        <family val="2"/>
      </rPr>
      <t>Elektive</t>
    </r>
    <r>
      <rPr>
        <sz val="8"/>
        <color indexed="8"/>
        <rFont val="Arial"/>
        <family val="2"/>
      </rPr>
      <t xml:space="preserve"> operative Eingriffe des DZ </t>
    </r>
    <r>
      <rPr>
        <sz val="8"/>
        <color rgb="FFFF0000"/>
        <rFont val="Arial"/>
        <family val="2"/>
      </rPr>
      <t>(ohne TVE)</t>
    </r>
  </si>
  <si>
    <t>&gt; 15%</t>
  </si>
  <si>
    <t>5.2.7
LL QI 9</t>
  </si>
  <si>
    <t xml:space="preserve">Anastomosen-insuffizienzen Kolon </t>
  </si>
  <si>
    <t>Möglichst niedrige Rate an Anastomoseninsuff. nach elektiven Eingriffen am Kolon</t>
  </si>
  <si>
    <r>
      <t xml:space="preserve">Patienten mit KK, bei denen in einer elektiven Tumorresektion eine Anastomose angelegt wurde </t>
    </r>
    <r>
      <rPr>
        <sz val="8"/>
        <color rgb="FFFF0000"/>
        <rFont val="Arial"/>
        <family val="2"/>
      </rPr>
      <t xml:space="preserve"> </t>
    </r>
  </si>
  <si>
    <t>≤ 6%</t>
  </si>
  <si>
    <t>5.2.7
LL QI 8</t>
  </si>
  <si>
    <t>Anastomosen-insuffizienzen Rektum</t>
  </si>
  <si>
    <t>Möglichst niedrige Rate an Anastomoseninsuff. nach elektiven Eingriffen am Rektum</t>
  </si>
  <si>
    <t>Patienten mit Anastomoseninsuffizienz Grad B (mit Antibiotikagabe o. interventioneller Drainage o. transanaler Lavage / Drainage) oder C ((Re-) Laparotomie)</t>
  </si>
  <si>
    <r>
      <t>Patienten mit RK, bei denen in einer elektiven Tumorresektion eine Anastomose angelegt wurde</t>
    </r>
    <r>
      <rPr>
        <sz val="8"/>
        <color rgb="FFFF0000"/>
        <rFont val="Arial"/>
        <family val="2"/>
      </rPr>
      <t xml:space="preserve"> (ohne TVE)</t>
    </r>
  </si>
  <si>
    <t>Mortalität postoperativ</t>
  </si>
  <si>
    <t>Möglichst niedrige Rate an postoperativ verstorbenen Patienten nach elektiven Eingriffen</t>
  </si>
  <si>
    <t>Lokale R0-Resektionen Kolon</t>
  </si>
  <si>
    <t>Möglichst hohe Rate an lokalen R0-Resektionen</t>
  </si>
  <si>
    <r>
      <rPr>
        <sz val="8"/>
        <color rgb="FFFF0000"/>
        <rFont val="Arial"/>
        <family val="2"/>
      </rPr>
      <t>Elektive</t>
    </r>
    <r>
      <rPr>
        <sz val="8"/>
        <color indexed="8"/>
        <rFont val="Arial"/>
        <family val="2"/>
      </rPr>
      <t xml:space="preserve"> operative Kolon-OP's gemäß Primärfalldefinition (operativ)</t>
    </r>
  </si>
  <si>
    <t>Lokale R0-Resektionen Rektum</t>
  </si>
  <si>
    <r>
      <rPr>
        <sz val="8"/>
        <color rgb="FFFF0000"/>
        <rFont val="Arial"/>
        <family val="2"/>
      </rPr>
      <t>Elektive</t>
    </r>
    <r>
      <rPr>
        <sz val="8"/>
        <color indexed="8"/>
        <rFont val="Arial"/>
        <family val="2"/>
      </rPr>
      <t xml:space="preserve"> operative Rektum-OP's gemäß Primärfalldefinition (operativ) </t>
    </r>
    <r>
      <rPr>
        <sz val="8"/>
        <color rgb="FFFF0000"/>
        <rFont val="Arial"/>
        <family val="2"/>
      </rPr>
      <t>(ohne TVE)</t>
    </r>
  </si>
  <si>
    <t>5.2.7
LL QI 10</t>
  </si>
  <si>
    <t>Anzeichnung Stomaposition</t>
  </si>
  <si>
    <t>Möglichst häufig präoperative Anzeichnung Stomaposition</t>
  </si>
  <si>
    <t>Patienten mit präoperativer Anzeichnung der Stomaposition</t>
  </si>
  <si>
    <r>
      <t xml:space="preserve">Patienten mit RK, bei denen eine </t>
    </r>
    <r>
      <rPr>
        <sz val="8"/>
        <color rgb="FFFF0000"/>
        <rFont val="Arial"/>
        <family val="2"/>
      </rPr>
      <t>elektive</t>
    </r>
    <r>
      <rPr>
        <sz val="8"/>
        <color indexed="8"/>
        <rFont val="Arial"/>
        <family val="2"/>
      </rPr>
      <t xml:space="preserve"> Operation mit Stomaanlage durchgeführt wurde </t>
    </r>
    <r>
      <rPr>
        <sz val="8"/>
        <color rgb="FFFF0000"/>
        <rFont val="Arial"/>
        <family val="2"/>
      </rPr>
      <t xml:space="preserve"> (ohne TVE)</t>
    </r>
  </si>
  <si>
    <t>&lt; 40%</t>
  </si>
  <si>
    <t>5.2.8</t>
  </si>
  <si>
    <t>Primäre Leber-metastasenresektion (KRK UICC Stad. IV)</t>
  </si>
  <si>
    <t>≥15% primäre Lebermetastasenresektion bei Patienten mit KRK UICC Stad. IV</t>
  </si>
  <si>
    <t>≥ 15%</t>
  </si>
  <si>
    <t>Sekundäre Leber-metastasenresektionen (KRK UICC Stad. IV)</t>
  </si>
  <si>
    <t>≥ 10% sekundäre Lebermetastasenresektion bei Patienten mit KRK UICC Stad. IV</t>
  </si>
  <si>
    <t>Primärfälle mit KRK im UICC Stad. IV, bei denen nach Chemotherapie eine sekundäre Lebermetastasenresektion durchgeführt wurde</t>
  </si>
  <si>
    <r>
      <t xml:space="preserve">Primärfälle mit KRK UICC Stad. IV mit primär nicht resektablen, ausschließlichen Lebermetastasen, die eine Chemotherapie erhalten haben </t>
    </r>
    <r>
      <rPr>
        <sz val="8"/>
        <color rgb="FFFF0000"/>
        <rFont val="Arial"/>
        <family val="2"/>
      </rPr>
      <t>(ohne TVE)</t>
    </r>
  </si>
  <si>
    <t>≥ 10%</t>
  </si>
  <si>
    <t>6.2.8
LL QI 6</t>
  </si>
  <si>
    <t>Adjuvante Chemotherapien Kolon (UICC Stad. III)</t>
  </si>
  <si>
    <t>Möglichst hohe Rate an Chemotherapien bei Patienten mit einem Kolonkarzinom UICC Stad. III</t>
  </si>
  <si>
    <t>Patienten mit einem Kolonkarzinom UICC Stad. III, die eine adjuvante Chemotherapie erhalten haben</t>
  </si>
  <si>
    <t>6.2.8/ 7.13
LL QI 7</t>
  </si>
  <si>
    <t>Neoadjuvante Radio- o. Radiochemotherapien Rektum (klinisches UICC Stad. II u. III)</t>
  </si>
  <si>
    <t>Möglichst hohe Rate an neoadj. Radio- o. Radiochemotherapien bei Patienten mit einem Rektumkarzinom  UICC Stad. II u. III (klinisch)</t>
  </si>
  <si>
    <t xml:space="preserve">Patienten, die eine neoadjuvante Radio- u. Radiochemotherapie erhalten haben </t>
  </si>
  <si>
    <r>
      <t xml:space="preserve">Patienten mit RK des mittleren und unteren Drittels (= bis 12 cm ab ano) und den TNM-Kategorien  cT3, 4/cM0 und/oder cN1, 2/cM0, die </t>
    </r>
    <r>
      <rPr>
        <sz val="8"/>
        <color rgb="FFFF0000"/>
        <rFont val="Arial"/>
        <family val="2"/>
      </rPr>
      <t>elektiv</t>
    </r>
    <r>
      <rPr>
        <sz val="8"/>
        <color indexed="8"/>
        <rFont val="Arial"/>
        <family val="2"/>
      </rPr>
      <t xml:space="preserve"> operiert wurden (= klinisches UICC-Stadium II u. III) </t>
    </r>
    <r>
      <rPr>
        <sz val="8"/>
        <color rgb="FFFF0000"/>
        <rFont val="Arial"/>
        <family val="2"/>
      </rPr>
      <t>(ohne TVE)</t>
    </r>
  </si>
  <si>
    <t>≥ 80%</t>
  </si>
  <si>
    <t>8.10
LL QI 3</t>
  </si>
  <si>
    <t xml:space="preserve">Qualität des TME-Rektumpräparates (Angabe Pathologie) </t>
  </si>
  <si>
    <r>
      <t>Möglichst</t>
    </r>
    <r>
      <rPr>
        <sz val="8"/>
        <color indexed="8"/>
        <rFont val="Arial"/>
        <family val="2"/>
      </rPr>
      <t xml:space="preserve"> viele Patienten mit TME-Rektumpräparaten mit guter o. moderater Qualität</t>
    </r>
  </si>
  <si>
    <t>Patienten mit guter o. moderater Qualität (Grad 1: Mesorektale Faszie erhalten o. Grad 2: Intramesorektale Einrisse) der TME</t>
  </si>
  <si>
    <r>
      <t xml:space="preserve">Patienten mit </t>
    </r>
    <r>
      <rPr>
        <sz val="8"/>
        <color rgb="FFFF0000"/>
        <rFont val="Arial"/>
        <family val="2"/>
      </rPr>
      <t>elektiv</t>
    </r>
    <r>
      <rPr>
        <sz val="8"/>
        <color indexed="8"/>
        <rFont val="Arial"/>
        <family val="2"/>
      </rPr>
      <t xml:space="preserve"> radikal operiertem RK </t>
    </r>
    <r>
      <rPr>
        <sz val="8"/>
        <color rgb="FFFF0000"/>
        <rFont val="Arial"/>
        <family val="2"/>
      </rPr>
      <t>(ohne TVE)</t>
    </r>
  </si>
  <si>
    <t>8.10 
LL QI 4</t>
  </si>
  <si>
    <t>Angabe Resektionsrand</t>
  </si>
  <si>
    <t>Möglichst häufig Angabe Resektionsrand</t>
  </si>
  <si>
    <t>&lt; 15%</t>
  </si>
  <si>
    <t>8.13 
LL QI 2</t>
  </si>
  <si>
    <t>Lymphknoten-untersuchung</t>
  </si>
  <si>
    <r>
      <t xml:space="preserve">Bei ≥ 95% der Patienten mit Lymphadenektomie </t>
    </r>
    <r>
      <rPr>
        <sz val="8"/>
        <color indexed="8"/>
        <rFont val="Arial"/>
        <family val="2"/>
      </rPr>
      <t xml:space="preserve"> werden ≥ 12 Lymphknoten pathologisch untersucht</t>
    </r>
  </si>
  <si>
    <t xml:space="preserve">Patienten mit ≥ 12 pathologisch untersuchten Lymphknoten </t>
  </si>
  <si>
    <r>
      <t>Patienten mit KRK, die</t>
    </r>
    <r>
      <rPr>
        <sz val="8"/>
        <color rgb="FFFF0000"/>
        <rFont val="Arial"/>
        <family val="2"/>
      </rPr>
      <t xml:space="preserve"> eine elektive OP mit</t>
    </r>
    <r>
      <rPr>
        <sz val="8"/>
        <color indexed="8"/>
        <rFont val="Arial"/>
        <family val="2"/>
      </rPr>
      <t xml:space="preserve"> Lymphadenektomie erhalten </t>
    </r>
    <r>
      <rPr>
        <sz val="8"/>
        <color rgb="FFFF0000"/>
        <rFont val="Arial"/>
        <family val="2"/>
      </rPr>
      <t>haben (ohne TVE)</t>
    </r>
  </si>
  <si>
    <t xml:space="preserve">≥ 95% </t>
  </si>
  <si>
    <t xml:space="preserve">Optionale Kennzahlen Darm für Auditjahr 2017 / Kennzahlenjahr 2016 - verbindliche Abbildung Auditjahr 2018 / Kennzahlenjahr 2017 </t>
  </si>
  <si>
    <r>
      <t xml:space="preserve">31
</t>
    </r>
    <r>
      <rPr>
        <sz val="6"/>
        <color rgb="FFFF0000"/>
        <rFont val="Arial"/>
        <family val="2"/>
      </rPr>
      <t>NEU</t>
    </r>
  </si>
  <si>
    <t>Beginn der adjuvanten systemischen Therapie</t>
  </si>
  <si>
    <t>Möglichst häufig Beginn der adjuvanten systemischen Therapie innerhalb der vorgegebenen Zeit</t>
  </si>
  <si>
    <t>&lt; 70%</t>
  </si>
  <si>
    <r>
      <t xml:space="preserve">32
</t>
    </r>
    <r>
      <rPr>
        <sz val="6"/>
        <color rgb="FFFF0000"/>
        <rFont val="Arial"/>
        <family val="2"/>
      </rPr>
      <t>NEU</t>
    </r>
  </si>
  <si>
    <t>Strahlentherapiedosis pro Zeit</t>
  </si>
  <si>
    <t>Möglichst häufig komplette Durchführung der Strahlentherapie in der geplanten Dosis und Zeit</t>
  </si>
  <si>
    <t>Wenn die Datenqualität nicht "I.O." ist, ist in Spalte "Begründung/Ursache" der Kennzahlenwert zu begründen bzw. eine kurze Ursachenanalyse mit max. 500 Zeichen vorzunehmen. Ergeben sich aus der Ursachenanalyse konkrete Aktionen zur Verbesserung des Kennzahlenwertes, sind diese in Spalte "Eingeleitete/geplante Aktionen" zu beschreiben.</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</si>
  <si>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„Unterschreitung Sollvorgabe“ zum Zwecke der Verbesserung gezielte Aktionen definiert und durchgeführt werden.
2) Sollvorgabe nicht erfüllt
Die betroffenen Kennzahlen sind zu analysieren. Das Ergebnis ist im Tabellenblatt Kennzahlenbogen_(KB) zu dokumentieren. Nähere Informationen hierzu sind dem Dokument „Bestimmungen Datenqualität“ zu entnehmen.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</si>
  <si>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t xml:space="preserve">Abstand 
</t>
    </r>
    <r>
      <rPr>
        <sz val="8"/>
        <color indexed="8"/>
        <rFont val="Calibri"/>
        <family val="2"/>
      </rPr>
      <t>≤</t>
    </r>
    <r>
      <rPr>
        <sz val="8"/>
        <color indexed="8"/>
        <rFont val="Arial"/>
        <family val="2"/>
      </rPr>
      <t xml:space="preserve"> 56 Tage</t>
    </r>
  </si>
  <si>
    <r>
      <t xml:space="preserve">Operativ </t>
    </r>
    <r>
      <rPr>
        <sz val="6"/>
        <rFont val="Arial"/>
        <family val="2"/>
      </rPr>
      <t>1)</t>
    </r>
  </si>
  <si>
    <r>
      <t xml:space="preserve">Endoskopisch </t>
    </r>
    <r>
      <rPr>
        <sz val="8"/>
        <rFont val="Arial"/>
        <family val="2"/>
      </rPr>
      <t>(außer TVE)</t>
    </r>
    <r>
      <rPr>
        <sz val="10"/>
        <rFont val="Arial"/>
        <family val="2"/>
      </rPr>
      <t xml:space="preserve"> </t>
    </r>
    <r>
      <rPr>
        <sz val="6"/>
        <rFont val="Arial"/>
        <family val="2"/>
      </rPr>
      <t>1)</t>
    </r>
  </si>
  <si>
    <r>
      <t xml:space="preserve">E </t>
    </r>
    <r>
      <rPr>
        <sz val="6"/>
        <rFont val="Arial"/>
        <family val="2"/>
      </rPr>
      <t>2)</t>
    </r>
  </si>
  <si>
    <r>
      <t xml:space="preserve">N </t>
    </r>
    <r>
      <rPr>
        <sz val="6"/>
        <rFont val="Arial"/>
        <family val="2"/>
      </rPr>
      <t>2)</t>
    </r>
  </si>
  <si>
    <r>
      <t xml:space="preserve">Watch and Wait </t>
    </r>
    <r>
      <rPr>
        <sz val="8"/>
        <rFont val="Arial"/>
        <family val="2"/>
      </rPr>
      <t>(nicht endoskopisch
 kurativ)</t>
    </r>
    <r>
      <rPr>
        <sz val="10"/>
        <rFont val="Arial"/>
        <family val="2"/>
      </rPr>
      <t xml:space="preserve"> </t>
    </r>
    <r>
      <rPr>
        <sz val="6"/>
        <rFont val="Arial"/>
        <family val="2"/>
      </rPr>
      <t>1) 4)</t>
    </r>
  </si>
  <si>
    <t xml:space="preserve">Keine Verbindlichkeit im Auditjahr 2017
Kennzahl wird aktuell organübergreifend definiert. Eine verbindliche Darlegung der Kennzahl in dem Auditjahr 2017 ist unabhg. der geführten Diskussionen nicht vorgesehen. 
</t>
  </si>
  <si>
    <t xml:space="preserve">Keine Verbindlichkeit im Auditjahr 2017
Kennzahl wird aktuell organübergreifend definiert. Eine verbindliche Darlegung der Kennzahl in dem Auditjahr 2017 ist unabhg. der geführten Diskussionen nicht vorgesehen. </t>
  </si>
  <si>
    <t>Grundlage ist QI 1 der S3-LL für das CRC, der sich wiederum auf Empfehlungen für die prätherapeutische Diagnostik bezieht (Kap. 7.17 der LL). Daher können hier für den Zähler nur prätherapeutische MRTs angerechnet werden.</t>
  </si>
  <si>
    <t xml:space="preserve">Notes for completing </t>
  </si>
  <si>
    <r>
      <t xml:space="preserve">Patienten, die prätherapeutisch in einer interdisziplinären Tumorkonferenz vorgestellt wurden
</t>
    </r>
    <r>
      <rPr>
        <sz val="8"/>
        <color theme="2" tint="-0.749992370372631"/>
        <rFont val="Arial"/>
        <family val="2"/>
      </rPr>
      <t>(Patients who were presented at an interdisciplinary tumour board before treatment)</t>
    </r>
  </si>
  <si>
    <r>
      <t xml:space="preserve">Alle Fälle im Nenner, die in der prätherapeutischen Konferenz vorgestellt wurden
</t>
    </r>
    <r>
      <rPr>
        <sz val="8"/>
        <color theme="2" tint="-0.749992370372631"/>
        <rFont val="Arial"/>
        <family val="2"/>
      </rPr>
      <t>(All cases in the denominator who were presented at the pre-therapeutic tumour board)</t>
    </r>
  </si>
  <si>
    <t>Patient-independent information  - date of XML generation from the tumour documentation system</t>
  </si>
  <si>
    <t>To be completed automatically by the tumour documentation producer at the time of generation.</t>
  </si>
  <si>
    <t>Values</t>
  </si>
  <si>
    <t>Content</t>
  </si>
  <si>
    <r>
      <t xml:space="preserve">siehe oben
</t>
    </r>
    <r>
      <rPr>
        <sz val="8"/>
        <color theme="2" tint="-0.749992370372631"/>
        <rFont val="Arial"/>
        <family val="2"/>
      </rPr>
      <t>(See above)</t>
    </r>
  </si>
  <si>
    <r>
      <t xml:space="preserve">A1 - Pat.ID
</t>
    </r>
    <r>
      <rPr>
        <sz val="8"/>
        <color theme="2" tint="-0.749992370372631"/>
        <rFont val="Arial"/>
        <family val="2"/>
      </rPr>
      <t>(A1 - Patient ID)</t>
    </r>
  </si>
  <si>
    <r>
      <t xml:space="preserve">KRK-Primärfälle (operative, nicht operierte palliative und kurative)
</t>
    </r>
    <r>
      <rPr>
        <sz val="8"/>
        <color rgb="FF494529"/>
        <rFont val="Arial"/>
        <family val="2"/>
      </rPr>
      <t>(CRC primary cases (surgical, nonsurgical palliative, and curative))</t>
    </r>
  </si>
  <si>
    <r>
      <t xml:space="preserve">elektiv therapierte Primärfälle
</t>
    </r>
    <r>
      <rPr>
        <sz val="8"/>
        <color rgb="FF494529"/>
        <rFont val="Arial"/>
        <family val="2"/>
      </rPr>
      <t>(Electively treated primary cases)</t>
    </r>
  </si>
  <si>
    <r>
      <t xml:space="preserve">Notfall-operiert
</t>
    </r>
    <r>
      <rPr>
        <sz val="8"/>
        <color rgb="FF494529"/>
        <rFont val="Arial"/>
        <family val="2"/>
      </rPr>
      <t>(Emergency surgery)</t>
    </r>
  </si>
  <si>
    <r>
      <t xml:space="preserve">Rektum
</t>
    </r>
    <r>
      <rPr>
        <sz val="8"/>
        <color rgb="FF494529"/>
        <rFont val="Arial"/>
        <family val="2"/>
      </rPr>
      <t>(Rectum)</t>
    </r>
  </si>
  <si>
    <r>
      <t xml:space="preserve">Kolon
</t>
    </r>
    <r>
      <rPr>
        <sz val="8"/>
        <color rgb="FF494529"/>
        <rFont val="Arial"/>
        <family val="2"/>
      </rPr>
      <t>(Colon)</t>
    </r>
  </si>
  <si>
    <r>
      <t xml:space="preserve">Rektum UICC I-IV * 
</t>
    </r>
    <r>
      <rPr>
        <sz val="8"/>
        <color rgb="FF494529"/>
        <rFont val="Arial"/>
        <family val="2"/>
      </rPr>
      <t>(Rectum UICC I-IV *)</t>
    </r>
  </si>
  <si>
    <r>
      <t xml:space="preserve">Kolon UICC IV * 
</t>
    </r>
    <r>
      <rPr>
        <sz val="8"/>
        <color rgb="FF494529"/>
        <rFont val="Arial"/>
        <family val="2"/>
      </rPr>
      <t>(Colon UICC IV *)</t>
    </r>
  </si>
  <si>
    <r>
      <t xml:space="preserve"> andere Kolon UICC-Stadien * 
</t>
    </r>
    <r>
      <rPr>
        <sz val="8"/>
        <color rgb="FF494529"/>
        <rFont val="Arial"/>
        <family val="2"/>
      </rPr>
      <t>(Other UICC stages in the colon)</t>
    </r>
  </si>
  <si>
    <r>
      <t xml:space="preserve">prätherapeutisch vorgestellt
</t>
    </r>
    <r>
      <rPr>
        <sz val="8"/>
        <color rgb="FF494529"/>
        <rFont val="Arial"/>
        <family val="2"/>
      </rPr>
      <t>(Presented before treatment)</t>
    </r>
  </si>
  <si>
    <r>
      <t xml:space="preserve">n. vorgestellt
</t>
    </r>
    <r>
      <rPr>
        <sz val="8"/>
        <color rgb="FF494529"/>
        <rFont val="Arial"/>
        <family val="2"/>
      </rPr>
      <t>(Not presented)</t>
    </r>
  </si>
  <si>
    <r>
      <t xml:space="preserve">Nenner Nr. 1
</t>
    </r>
    <r>
      <rPr>
        <sz val="8"/>
        <color rgb="FF494529"/>
        <rFont val="Arial"/>
        <family val="2"/>
      </rPr>
      <t>(Denominator No. 1)</t>
    </r>
  </si>
  <si>
    <r>
      <t xml:space="preserve">Adenokarzinom o.n.A. *
</t>
    </r>
    <r>
      <rPr>
        <sz val="10"/>
        <color rgb="FF494529"/>
        <rFont val="Arial"/>
        <family val="2"/>
      </rPr>
      <t>(Adenocarcinoma, not otherwise specified (NOS))</t>
    </r>
  </si>
  <si>
    <r>
      <rPr>
        <b/>
        <u/>
        <sz val="9"/>
        <color indexed="8"/>
        <rFont val="Arial"/>
        <family val="2"/>
      </rPr>
      <t>Grundregel:</t>
    </r>
    <r>
      <rPr>
        <b/>
        <u/>
        <sz val="10"/>
        <color indexed="8"/>
        <rFont val="Arial"/>
        <family val="2"/>
      </rPr>
      <t xml:space="preserve">
</t>
    </r>
    <r>
      <rPr>
        <sz val="9"/>
        <color indexed="8"/>
        <rFont val="Arial"/>
        <family val="2"/>
      </rPr>
      <t xml:space="preserve">Bei Mehrfacherkrankungen gilt, dass bei synchron diagnostizierten und behandelten Karzinomen nur 1 Fall der OncoBox gemeldet wird (1 Primärfall). Der die Therapie vorrangig bestimmende Primärfall soll gezählt werden. Bei metachron behandelten Primärtumoren (Kolon → Rektum; Rektum  → Kolon) werden immer zwei Fälle gezählt. Eine Neu-/Wiedererkrankung im Kolon kann ein neuer Fall oder ein Rezidiv sein.
</t>
    </r>
    <r>
      <rPr>
        <b/>
        <u/>
        <sz val="9"/>
        <color rgb="FF494529"/>
        <rFont val="Arial"/>
        <family val="2"/>
      </rPr>
      <t xml:space="preserve">Basic rule: </t>
    </r>
    <r>
      <rPr>
        <sz val="9"/>
        <color indexed="8"/>
        <rFont val="Arial"/>
        <family val="2"/>
      </rPr>
      <t xml:space="preserve">
</t>
    </r>
    <r>
      <rPr>
        <sz val="9"/>
        <color rgb="FF494529"/>
        <rFont val="Arial"/>
        <family val="2"/>
      </rPr>
      <t>In patients with multiple lesions, the practice when carcinomas are diagnosed and treated simultaneously is to report only one case to the OncoBox  (1 primary case). The primary case  that predominantly determines the treatment should be counted. With primary tumours that are treated metachronously (colon → rectum; rectum → colon), two cases are always counted. New disease or recurrent disease in the colon may represent a new case or a recurrence.</t>
    </r>
    <r>
      <rPr>
        <sz val="9"/>
        <color indexed="8"/>
        <rFont val="Arial"/>
        <family val="2"/>
      </rPr>
      <t xml:space="preserve">
</t>
    </r>
    <r>
      <rPr>
        <b/>
        <u/>
        <sz val="10"/>
        <color indexed="8"/>
        <rFont val="Arial"/>
        <family val="2"/>
      </rPr>
      <t xml:space="preserve">
</t>
    </r>
  </si>
  <si>
    <r>
      <t xml:space="preserve">Patient
</t>
    </r>
    <r>
      <rPr>
        <sz val="9"/>
        <color rgb="FF494529"/>
        <rFont val="Arial"/>
        <family val="2"/>
      </rPr>
      <t>(Patient)</t>
    </r>
  </si>
  <si>
    <r>
      <t xml:space="preserve">Metachrone Behandlung
Beispiel
Kolon-Rektum
</t>
    </r>
    <r>
      <rPr>
        <sz val="9"/>
        <color rgb="FF494529"/>
        <rFont val="Arial"/>
        <family val="2"/>
      </rPr>
      <t>(Metachronous treatment
example: colon–rectum)</t>
    </r>
  </si>
  <si>
    <r>
      <t xml:space="preserve">Fall-ID XML
</t>
    </r>
    <r>
      <rPr>
        <sz val="9"/>
        <color rgb="FF494529"/>
        <rFont val="Arial"/>
        <family val="2"/>
      </rPr>
      <t>(Case ID XML)</t>
    </r>
  </si>
  <si>
    <t>Letzte Aktualisierung (Latest update)</t>
  </si>
  <si>
    <r>
      <t xml:space="preserve">In dem Tabellenblatt "Datenfelder" sind alle für die automatische Generierung notwendigen Datenfelder spezifiziert. Dort finden sich sowohl alle Ausprägungen als auch die Ausfüllhinweise. 
</t>
    </r>
    <r>
      <rPr>
        <sz val="8"/>
        <color theme="1" tint="0.249977111117893"/>
        <rFont val="Arial"/>
        <family val="2"/>
      </rPr>
      <t>All of the data fields needed for automatic generation are specified in the chapter “Data fields.” All variants and tips on completing the fields are included in it.</t>
    </r>
  </si>
  <si>
    <r>
      <t xml:space="preserve">Beispiel-XML-Struktur entsprechend der Spezifikation Datenfelder
</t>
    </r>
    <r>
      <rPr>
        <sz val="8"/>
        <color theme="1" tint="0.249977111117893"/>
        <rFont val="Arial"/>
        <family val="2"/>
      </rPr>
      <t>Sample XML structure in accordance with the data field specification.</t>
    </r>
    <r>
      <rPr>
        <sz val="8"/>
        <color theme="1"/>
        <rFont val="Arial"/>
        <family val="2"/>
      </rPr>
      <t xml:space="preserve">
</t>
    </r>
  </si>
  <si>
    <t xml:space="preserve">Kennzahlenbogen
Indicator sheet  </t>
  </si>
  <si>
    <t>Inhalt 
Content</t>
  </si>
  <si>
    <t xml:space="preserve">Datenfelder 
Data fields
</t>
  </si>
  <si>
    <t xml:space="preserve">XML-Struktur
XML structure
</t>
  </si>
  <si>
    <t>KB - Basisdaten
Indicator sheet - basic data</t>
  </si>
  <si>
    <t>Basisdaten / Kennzahlenbogen
Basic data / indicator sheet</t>
  </si>
  <si>
    <t>KB - Verifizierung
Indicator sheet - verification</t>
  </si>
  <si>
    <t>Kennzahlenbogen - Definitionen
Indicator sheet - definitions</t>
  </si>
  <si>
    <t>KB - Operativer Primärfall
Indicator sheet - surgical primary case</t>
  </si>
  <si>
    <t>KB - Endoskopischer Primärfall
Indicator sheet - endoscopic primary case</t>
  </si>
  <si>
    <t>KB - nicht operiert (palliativ)
Indicator sheet - not surgical (palliative)</t>
  </si>
  <si>
    <t>KB - nicht operiert (kurativ)
Indicator sheet - not surgical (curative) not endoscopic
nicht endoskopisch</t>
  </si>
  <si>
    <r>
      <t xml:space="preserve">In diesem Tabellenblättern sind die Definitionen der vier wichtigsten Grundgesamtheiten - mithilfe der "Datenfelder" - dargestellt. In der XML-OncoBox wird anhand dieser Definition überprüft, ob der Fall seitens des Zentrums bzw. Tumordokumentationssystems richtig kategorisiert worden ist.
</t>
    </r>
    <r>
      <rPr>
        <sz val="8"/>
        <color theme="1" tint="0.249977111117893"/>
        <rFont val="Arial"/>
        <family val="2"/>
      </rPr>
      <t>These chapters present the definitions of the four most important basic statistical populations - using the "data fields". In the XML OncoBox, this definition is used to check whether the case has been correctly categorised by the centre or tumour documentation system.</t>
    </r>
  </si>
  <si>
    <t>Kennzahlenbogen - Kennzahlen
Indicator sheet - indicators</t>
  </si>
  <si>
    <t>KB - Kennzahl Nr. 1
Indicator no. 1</t>
  </si>
  <si>
    <t>KB - Kennzahl Nr. 2
Indicator no. 2</t>
  </si>
  <si>
    <t>KB - Kennzahl Nr. 3
Indicator no. 3</t>
  </si>
  <si>
    <t>KB - Kennzahl Nr. 4a
Indicator no. 4a</t>
  </si>
  <si>
    <t>KB - Kennzahl Nr. 4b
Indicator no. 4b</t>
  </si>
  <si>
    <t>KB - Kennzahl Nr. 5a
Indicator no. 5a</t>
  </si>
  <si>
    <t>KB - Kennzahl Nr. 5b
Indicator no. 5b</t>
  </si>
  <si>
    <t>KB - Kennzahl Nr. 6a
Indicator no. 6a</t>
  </si>
  <si>
    <t>KB - Kennzahl Nr. 6b
Indicator no. 6b</t>
  </si>
  <si>
    <t>KB - Kennzahl Nr. 7
Indicator no. 7</t>
  </si>
  <si>
    <t>KB - Kennzahl Nr. 8
Indicator no. 8</t>
  </si>
  <si>
    <t>KB - Kennzahl Nr. 9
Indicator no. 9</t>
  </si>
  <si>
    <t>KB - Kennzahl Nr. 10
Indicator no. 10</t>
  </si>
  <si>
    <t>KB - Kennzahl Nr. 11
Indicator no. 11</t>
  </si>
  <si>
    <t>KB - Kennzahl Nr. 12
Indicator no. 12</t>
  </si>
  <si>
    <t>KB - Kennzahl Nr. 13
Indicator no. 13</t>
  </si>
  <si>
    <t>KB - Kennzahl Nr. 14
Indicator no. 14</t>
  </si>
  <si>
    <t>KB - Kennzahl Nr. 15
Indicator no. 15</t>
  </si>
  <si>
    <t>KB - Kennzahl Nr. 16
Indicator no. 16</t>
  </si>
  <si>
    <t>KB - Kennzahl Nr. 17
Indicator no. 17</t>
  </si>
  <si>
    <t>KB - Kennzahl Nr. 18
Indicator no. 18</t>
  </si>
  <si>
    <t>KB - Kennzahl Nr. 19
Indicator no. 19</t>
  </si>
  <si>
    <t>KB - Kennzahl Nr. 20
Indicator no. 20</t>
  </si>
  <si>
    <t>KB - Kennzahl Nr. 21
Indicator no. 21</t>
  </si>
  <si>
    <t>KB - Kennzahl Nr. 22
Indicator no. 22</t>
  </si>
  <si>
    <t>KB - Kennzahl Nr. 23
Indicator no. 23</t>
  </si>
  <si>
    <t>KB - Kennzahl Nr. 24
Indicator no. 24</t>
  </si>
  <si>
    <t>KB - Kennzahl Nr. 25
Indicator no. 25</t>
  </si>
  <si>
    <t>KB - Kennzahl Nr. 26
Indicator no. 26</t>
  </si>
  <si>
    <t>KB - Kennzahl Nr. 27
Indicator no. 27</t>
  </si>
  <si>
    <t>KB - Kennzahl Nr. 28
Indicator no. 28</t>
  </si>
  <si>
    <t>KB - Kennzahl Nr. 29
Indicator no. 29</t>
  </si>
  <si>
    <t>KB - Kennzahl Nr. 30
Indicator no. 30</t>
  </si>
  <si>
    <t>KB - Kennzahl Nr. 31 (neu)
Indicator no. 31 (new)</t>
  </si>
  <si>
    <t>KB - Kennzahl Nr. 32 (neu)
Indicator no. 32 (new)</t>
  </si>
  <si>
    <r>
      <t xml:space="preserve">Prätherapeutische Fallvorstellung (EB 1.2.3) - Primärfälle
</t>
    </r>
    <r>
      <rPr>
        <sz val="8"/>
        <color theme="1" tint="0.249977111117893"/>
        <rFont val="Arial"/>
        <family val="2"/>
      </rPr>
      <t>Pretherapeutic case presentation (EB1.2.3) - primary case</t>
    </r>
  </si>
  <si>
    <r>
      <t xml:space="preserve">Prätherapeutische Fallvorstellung (EB 1.2.3) - Rezidive / Fernmetastasierung
</t>
    </r>
    <r>
      <rPr>
        <sz val="8"/>
        <color theme="1" tint="0.249977111117893"/>
        <rFont val="Arial"/>
        <family val="2"/>
      </rPr>
      <t>Pretherapeutic case presentation (EB 1.2.3) - relapses / metachronous metastases</t>
    </r>
  </si>
  <si>
    <r>
      <t xml:space="preserve">Postoperative Fallvorstellung (EB 1.2.3)
</t>
    </r>
    <r>
      <rPr>
        <sz val="8"/>
        <color theme="1" tint="0.249977111117893"/>
        <rFont val="Arial"/>
        <family val="2"/>
      </rPr>
      <t>Post-operative case presentation (EB 1.2.3)</t>
    </r>
  </si>
  <si>
    <r>
      <t xml:space="preserve">Psychoonkologische Betreuung (EB 1.4.2)
</t>
    </r>
    <r>
      <rPr>
        <sz val="8"/>
        <color theme="1" tint="0.249977111117893"/>
        <rFont val="Arial"/>
        <family val="2"/>
      </rPr>
      <t>Psycho-oncologic counselling (EB 1.4.2)</t>
    </r>
  </si>
  <si>
    <r>
      <t xml:space="preserve">Beratung Sozialdienst (EB 1.5.2)
</t>
    </r>
    <r>
      <rPr>
        <sz val="8"/>
        <color theme="1" tint="0.249977111117893"/>
        <rFont val="Arial"/>
        <family val="2"/>
      </rPr>
      <t>Social services counselling (EB 1.5.2)</t>
    </r>
  </si>
  <si>
    <r>
      <t xml:space="preserve">Psychoonkologische Betreuung
Berechnung durch OncoBox auf die Primärfälle beschränkt
</t>
    </r>
    <r>
      <rPr>
        <sz val="8"/>
        <color theme="1" tint="0.249977111117893"/>
        <rFont val="Arial"/>
        <family val="2"/>
      </rPr>
      <t>Psycho-oncologic counselling</t>
    </r>
    <r>
      <rPr>
        <sz val="8"/>
        <rFont val="Arial"/>
        <family val="2"/>
      </rPr>
      <t xml:space="preserve">
</t>
    </r>
    <r>
      <rPr>
        <sz val="8"/>
        <color theme="1" tint="0.249977111117893"/>
        <rFont val="Arial"/>
        <family val="2"/>
      </rPr>
      <t>Calculation by the OncoBox, limited to primary cases</t>
    </r>
  </si>
  <si>
    <r>
      <t xml:space="preserve">Beratung Sozialdienst
Berechnung durch XML-OncoBox auf die Primärfälle beschränkt
</t>
    </r>
    <r>
      <rPr>
        <sz val="8"/>
        <color theme="1" tint="0.249977111117893"/>
        <rFont val="Arial"/>
        <family val="2"/>
      </rPr>
      <t>Social services counselling</t>
    </r>
    <r>
      <rPr>
        <sz val="8"/>
        <rFont val="Arial"/>
        <family val="2"/>
      </rPr>
      <t xml:space="preserve">
</t>
    </r>
    <r>
      <rPr>
        <sz val="8"/>
        <color theme="1" tint="0.249977111117893"/>
        <rFont val="Arial"/>
        <family val="2"/>
      </rPr>
      <t>Calculation by the OncoBox, limited to primary cases</t>
    </r>
  </si>
  <si>
    <r>
      <t xml:space="preserve">Studienteilnahme (EB 1.7.6) - keine Berechnung durch OncoBox
</t>
    </r>
    <r>
      <rPr>
        <sz val="8"/>
        <color theme="1" tint="0.249977111117893"/>
        <rFont val="Arial"/>
        <family val="2"/>
      </rPr>
      <t>Study participation (EB 1.7.6) - not calculated by the OncoBox</t>
    </r>
  </si>
  <si>
    <r>
      <t xml:space="preserve">Studienteilnahme (EB 1.7.6)
Berechnung durch OncoBox nur für die in Studien eingebrachten Primärfälle
</t>
    </r>
    <r>
      <rPr>
        <sz val="8"/>
        <color theme="1" tint="0.249977111117893"/>
        <rFont val="Arial"/>
        <family val="2"/>
      </rPr>
      <t>Study participation (EB 1.7.6)
Calculation by the OncoBox only for primary cases included in research studies</t>
    </r>
  </si>
  <si>
    <r>
      <t xml:space="preserve">KRK-Patienten mit Erfassung Familienanamnese (EB 2.1.8)
</t>
    </r>
    <r>
      <rPr>
        <sz val="8"/>
        <color theme="1" tint="0.249977111117893"/>
        <rFont val="Arial"/>
        <family val="2"/>
      </rPr>
      <t>CRC patients with recorded family history (EB 2.1.8)</t>
    </r>
  </si>
  <si>
    <r>
      <t xml:space="preserve">Genetische Beratung (EB 2.1.8)
</t>
    </r>
    <r>
      <rPr>
        <sz val="8"/>
        <color theme="1" tint="0.249977111117893"/>
        <rFont val="Arial"/>
        <family val="2"/>
      </rPr>
      <t>Genetic counselling (EB 2.1.8)</t>
    </r>
  </si>
  <si>
    <r>
      <t xml:space="preserve">Immunhistochemische Bestimmung der MMR-Proteine
</t>
    </r>
    <r>
      <rPr>
        <sz val="8"/>
        <color theme="1" tint="0.249977111117893"/>
        <rFont val="Arial"/>
        <family val="2"/>
      </rPr>
      <t>Immunohistochemical assessment of MMR proteins</t>
    </r>
  </si>
  <si>
    <r>
      <t xml:space="preserve">Komplikationsrate therapeutische  Koloskopien (EB 2.2.3)
keine Berechnung durch OncoBox, da nicht nur Zentrumspatienten
</t>
    </r>
    <r>
      <rPr>
        <sz val="8"/>
        <color theme="1" tint="0.249977111117893"/>
        <rFont val="Arial"/>
        <family val="2"/>
      </rPr>
      <t>Complication rate with therapeutic coloscopies (EB 2.2.3)
Not calculated by OncoBox, as not only centre patients are included</t>
    </r>
  </si>
  <si>
    <r>
      <t xml:space="preserve">Vollständige elektive Koloskopien (EB 2.2.3) 
keine Berechnung durch OncoBox, da nicht nur Zentrumspatienten
</t>
    </r>
    <r>
      <rPr>
        <sz val="8"/>
        <color theme="1" tint="0.249977111117893"/>
        <rFont val="Arial"/>
        <family val="2"/>
      </rPr>
      <t>Complete elective colonoscopies (EB 2.2.3)
Not calculated by OncoBox, as not only centre patients are included</t>
    </r>
  </si>
  <si>
    <r>
      <t xml:space="preserve">Angabe Abstand mesorektale Faszie bei RK im unteren und mittleren Drittel (EB 3.3)
</t>
    </r>
    <r>
      <rPr>
        <sz val="8"/>
        <color theme="1" tint="0.249977111117893"/>
        <rFont val="Arial"/>
        <family val="2"/>
      </rPr>
      <t>Information on distance to mesorectal fascia in the diagnostic report (rectal cancer of the lower and middle third) (EB 3.3)</t>
    </r>
  </si>
  <si>
    <r>
      <t xml:space="preserve">Operative Primärfälle Kolon (EB 5.2.4)
</t>
    </r>
    <r>
      <rPr>
        <sz val="8"/>
        <color theme="1" tint="0.249977111117893"/>
        <rFont val="Arial"/>
        <family val="2"/>
      </rPr>
      <t>Surgical primary cases: colon (EB 5.2.4)</t>
    </r>
  </si>
  <si>
    <r>
      <t xml:space="preserve">Operative Primärfälle Rektum (EB 5.2.4)
</t>
    </r>
    <r>
      <rPr>
        <sz val="8"/>
        <color theme="1" tint="0.249977111117893"/>
        <rFont val="Arial"/>
        <family val="2"/>
      </rPr>
      <t>Surgical primary cases: rectum (EB 5.2.4)</t>
    </r>
  </si>
  <si>
    <r>
      <t xml:space="preserve">Revisions-OPs Kolon (EB 5.2.7)
</t>
    </r>
    <r>
      <rPr>
        <sz val="8"/>
        <color theme="1" tint="0.249977111117893"/>
        <rFont val="Arial"/>
        <family val="2"/>
      </rPr>
      <t>Revision surgery: colon (EB 5.2.7)</t>
    </r>
  </si>
  <si>
    <r>
      <t xml:space="preserve">Revisions-OPs Rektum (EB 5.2.7)
</t>
    </r>
    <r>
      <rPr>
        <sz val="8"/>
        <color theme="1" tint="0.249977111117893"/>
        <rFont val="Arial"/>
        <family val="2"/>
      </rPr>
      <t>Revision surgery: rectum (EB 5.2.7)</t>
    </r>
  </si>
  <si>
    <r>
      <t xml:space="preserve">Postoperative Wundinfektion (EB 5.2.7)
</t>
    </r>
    <r>
      <rPr>
        <sz val="8"/>
        <color theme="1" tint="0.249977111117893"/>
        <rFont val="Arial"/>
        <family val="2"/>
      </rPr>
      <t>Post-operative wound infection (EB 5.2.7)</t>
    </r>
  </si>
  <si>
    <r>
      <t xml:space="preserve">Anastomoseinsuffizienzen Kolon (EB 5.2.7)
</t>
    </r>
    <r>
      <rPr>
        <sz val="8"/>
        <color theme="1" tint="0.249977111117893"/>
        <rFont val="Arial"/>
        <family val="2"/>
      </rPr>
      <t>Anastomotic insufficiency: colon (EB 5.2.7)</t>
    </r>
  </si>
  <si>
    <r>
      <t xml:space="preserve">Anastomoseinsuffizienzen Rektum (EB 5.2.7)
</t>
    </r>
    <r>
      <rPr>
        <sz val="8"/>
        <color theme="1" tint="0.249977111117893"/>
        <rFont val="Arial"/>
        <family val="2"/>
      </rPr>
      <t>Anastomotic insufficiency: rectum (EB 5.2.7)</t>
    </r>
  </si>
  <si>
    <r>
      <t xml:space="preserve">Mortalität postoperativ (EB 5.2.7)
</t>
    </r>
    <r>
      <rPr>
        <sz val="8"/>
        <color theme="1" tint="0.249977111117893"/>
        <rFont val="Arial"/>
        <family val="2"/>
      </rPr>
      <t>Post-operative mortality (EB 5.2.7)</t>
    </r>
  </si>
  <si>
    <r>
      <t xml:space="preserve">Lokale R0-Resektion Kolon (EB 5.2.7)
</t>
    </r>
    <r>
      <rPr>
        <sz val="8"/>
        <color theme="1" tint="0.249977111117893"/>
        <rFont val="Arial"/>
        <family val="2"/>
      </rPr>
      <t>Local R0 resection: colon (EB 5.2.7)</t>
    </r>
  </si>
  <si>
    <r>
      <t xml:space="preserve">Lokale R0-Resektion Rektum (EB 5.2.7)
</t>
    </r>
    <r>
      <rPr>
        <sz val="8"/>
        <color theme="1" tint="0.249977111117893"/>
        <rFont val="Arial"/>
        <family val="2"/>
      </rPr>
      <t>Local R0 resection: rectum (EB 5.2.7)</t>
    </r>
  </si>
  <si>
    <r>
      <t xml:space="preserve">Anzeichnung Stoma-Position (EB 5.2.7)
</t>
    </r>
    <r>
      <rPr>
        <sz val="8"/>
        <color theme="1" tint="0.249977111117893"/>
        <rFont val="Arial"/>
        <family val="2"/>
      </rPr>
      <t>Marking of stoma position (EB 5.2.7) (new)</t>
    </r>
  </si>
  <si>
    <r>
      <t xml:space="preserve">Primäre Lebermetastasenresektion (KRK UICC Stad. IV) (EB 5.2.8)
</t>
    </r>
    <r>
      <rPr>
        <sz val="8"/>
        <color theme="1" tint="0.249977111117893"/>
        <rFont val="Arial"/>
        <family val="2"/>
      </rPr>
      <t>Primary resection of liver metastases (UICC stage IV CRC) (EB 5.2.8)</t>
    </r>
  </si>
  <si>
    <r>
      <t xml:space="preserve">Sekundäre Lebermetastasenresektion (KRK UICC Stad. IV) (EB 5.2.8)
</t>
    </r>
    <r>
      <rPr>
        <sz val="8"/>
        <color theme="1" tint="0.249977111117893"/>
        <rFont val="Arial"/>
        <family val="2"/>
      </rPr>
      <t>Secondary resection of liver metastases (UICC stage IV CRC) (EB 5.2.8)</t>
    </r>
  </si>
  <si>
    <r>
      <t xml:space="preserve">Adjuvante Chemotherapien Kolon (UICC Stad. III) (EB 6.2.8)
</t>
    </r>
    <r>
      <rPr>
        <sz val="8"/>
        <color theme="1" tint="0.249977111117893"/>
        <rFont val="Arial"/>
        <family val="2"/>
      </rPr>
      <t>Adjuvant chemotherapies: colon (UICC stage III) (EB 6.2.8)</t>
    </r>
  </si>
  <si>
    <r>
      <t xml:space="preserve">Neoadjuvante Radio- o. Radiochemo. Rektum (UICC Stad. II u. III) (EB 6.2.8 / 7.12)
</t>
    </r>
    <r>
      <rPr>
        <sz val="8"/>
        <color theme="1" tint="0.249977111117893"/>
        <rFont val="Arial"/>
        <family val="2"/>
      </rPr>
      <t>Neoadjuvant radiotherapies or radiochemotherapies: rectum (clinical UICC stages II and III) (EB 6.2.8/7.12)</t>
    </r>
  </si>
  <si>
    <r>
      <t xml:space="preserve">Qualität des TME-Rektumpräparates (Angabe Pathologie) (EB 8.10)
</t>
    </r>
    <r>
      <rPr>
        <sz val="8"/>
        <color theme="1" tint="0.249977111117893"/>
        <rFont val="Arial"/>
        <family val="2"/>
      </rPr>
      <t>Quality of the TME rectum specimen (information from pathology) (EB 8.10)</t>
    </r>
  </si>
  <si>
    <r>
      <t xml:space="preserve">Abstand Resektionsrand (EB 8.10)
</t>
    </r>
    <r>
      <rPr>
        <sz val="8"/>
        <color theme="1" tint="0.249977111117893"/>
        <rFont val="Arial"/>
        <family val="2"/>
      </rPr>
      <t>Information on resection margin (EB 8.10) (new)</t>
    </r>
  </si>
  <si>
    <r>
      <t xml:space="preserve">Lymphknotenuntersuchung (EB 8.13)
</t>
    </r>
    <r>
      <rPr>
        <sz val="8"/>
        <color theme="1" tint="0.249977111117893"/>
        <rFont val="Arial"/>
        <family val="2"/>
      </rPr>
      <t>Lymph-node examination (EB 8.13)</t>
    </r>
  </si>
  <si>
    <t>Matrix Ergebnisqualität
Quality of matrix results</t>
  </si>
  <si>
    <t xml:space="preserve">Matrix - Kolon
Matrix - colon
</t>
  </si>
  <si>
    <t>Matrix - Rektum
Matrix - rectum</t>
  </si>
  <si>
    <t xml:space="preserve">Matrix - Verifizierung
Matrix - verification
</t>
  </si>
  <si>
    <t>Matrix - Follow-Up-Meldungen
Matrix - follow up reports</t>
  </si>
  <si>
    <t>Matrix - Berechnung Zellen
Matrix - calculation for cells</t>
  </si>
  <si>
    <t>Matrix - KM - Zellen allg.
Matrix - KM cells, general</t>
  </si>
  <si>
    <t xml:space="preserve">Matrix - KM-Zellen DFS I
Matrix - KM cells, DFS I
</t>
  </si>
  <si>
    <t>Matrix - KM-Zellen DFS II
Matrix - KM cells, DFS II</t>
  </si>
  <si>
    <t xml:space="preserve">Matrix - KM-Zellen OAS II
Matrix - KM cells, OAS II
</t>
  </si>
  <si>
    <t xml:space="preserve">Matrix - KM-Zellen OAS I
Matrix - KM cells, OAS I
</t>
  </si>
  <si>
    <t>Kaplan-Meier-Kurve
Kaplan-Meier curve</t>
  </si>
  <si>
    <t xml:space="preserve">Appendix - Adenokarzinome
Appendix - adenocarcinomas
</t>
  </si>
  <si>
    <t xml:space="preserve">Appendix Fallzuordnung
Appendix - case assignment
</t>
  </si>
  <si>
    <r>
      <t xml:space="preserve">Die Matrix Ergebnisqualität im EXCEL-Format als Teil des Erhebungsbogens für das Auditjahr 2016.
</t>
    </r>
    <r>
      <rPr>
        <sz val="8"/>
        <color theme="1" tint="0.249977111117893"/>
        <rFont val="Arial"/>
        <family val="2"/>
      </rPr>
      <t>The quality of the matrix results in Excel format as part of the questionnaire sheet for the audit-year 2016</t>
    </r>
  </si>
  <si>
    <r>
      <t xml:space="preserve">Hier ist dargestellt, wie die XML auf Vollständigkeit und Korrektheit überprüft wird, wenn die XML zur Berechnung der Matrix Ergebnisqualität eingelesen wird.
</t>
    </r>
    <r>
      <rPr>
        <sz val="8"/>
        <color theme="1" tint="0.249977111117893"/>
        <rFont val="Arial"/>
        <family val="2"/>
      </rPr>
      <t>This shows how the XML is checked for completeness and correctness when the XML is being read in to calculate the quality of the matrix results.</t>
    </r>
  </si>
  <si>
    <r>
      <t xml:space="preserve">Ergänzende Anmerkungen zur Verifizierung von Follow-Up-Meldungen (Q1-Q7)
</t>
    </r>
    <r>
      <rPr>
        <sz val="8"/>
        <color theme="1" tint="0.249977111117893"/>
        <rFont val="Arial"/>
        <family val="2"/>
      </rPr>
      <t>Supplementary notes to verify follow-up reports (Q1-Q7)</t>
    </r>
  </si>
  <si>
    <r>
      <t xml:space="preserve">Darstellung des Algorithmus zur Berechnung der Zellen (absolute Zahlen) der Matrix Ergebnisqualität (Spalten B-W).
</t>
    </r>
    <r>
      <rPr>
        <sz val="8"/>
        <color theme="1" tint="0.249977111117893"/>
        <rFont val="Arial"/>
        <family val="2"/>
      </rPr>
      <t>Presentation of the algorithm used to calculate the cells (absolute numbers) of the matix for the quality of results (columns B-W).</t>
    </r>
  </si>
  <si>
    <r>
      <t xml:space="preserve">Darstellung und Erläuterungen der Algorithmen für die Spalten Y (DFS) und Z (OAS) zur Berechnung des Kaplan-Meier-Schätzers in der Matrix Ergebnisqualität für eine spezifischen Zeitpunkt (am Beispiel Auditjahr 2013: 5-Jahresüberleben für Primärfallpatienten aus 2007, 4-Jahresüberleben für Primärfallpatienten aus 2008 etc.).
</t>
    </r>
    <r>
      <rPr>
        <sz val="8"/>
        <color theme="1" tint="0.249977111117893"/>
        <rFont val="Arial"/>
        <family val="2"/>
      </rPr>
      <t>Presentation and explanation of the algorithms for columns Y (disease-free survival, DFS) and Z (overall survival, OAS) to calculate the Kaplan-Meier estimator in the matrix for quality of results for a specific point in time (e.g., for auditing year 2013: 5-year survival rate for primary cases from 2007, 4-year survival rate for primary cases from 2008, etc.)</t>
    </r>
  </si>
  <si>
    <r>
      <t xml:space="preserve">Darstellung und Erläuterungen der Algorithmen für die Berechnung der Kaplan-Meier-Kurven über alle Primärfälle eines Zentrums seit Beginn der Erstzertifizierung. 
</t>
    </r>
    <r>
      <rPr>
        <sz val="8"/>
        <color theme="1" tint="0.249977111117893"/>
        <rFont val="Arial"/>
        <family val="2"/>
      </rPr>
      <t>Presentation and explanation of the algorithms used to calculate the Kaplan-Meier curves for all primary cases at a centre since the start of the first certification process.</t>
    </r>
  </si>
  <si>
    <r>
      <t xml:space="preserve">In dieser Liste sind alle gültigen Histologie-Codes von Karzinomen die als Primärfall zählen (Adenokarzinome).
</t>
    </r>
    <r>
      <rPr>
        <sz val="8"/>
        <color theme="1" tint="0.249977111117893"/>
        <rFont val="Arial"/>
        <family val="2"/>
      </rPr>
      <t>This list includes all valid histology codes for carcinomas that count as primary cases.</t>
    </r>
  </si>
  <si>
    <r>
      <t xml:space="preserve">In diesem Tabellenblatt wird die Zählweise von Fällen bei Patienten mit mehreren kolorektalen Karzinomen erläutert.
</t>
    </r>
    <r>
      <rPr>
        <sz val="8"/>
        <color theme="1" tint="0.249977111117893"/>
        <rFont val="Arial"/>
        <family val="2"/>
      </rPr>
      <t>This chapter explains the method used to count cases in patients with several colorectal carcinomas.</t>
    </r>
  </si>
  <si>
    <t>DatumXML
DateXML</t>
  </si>
  <si>
    <t>Patient-independent information - Name of the tumour documentation system</t>
  </si>
  <si>
    <t>No restrictions</t>
  </si>
  <si>
    <t>Patient-independant information - version status of the tumour documentation system</t>
  </si>
  <si>
    <t>A1  Master data - patient ID</t>
  </si>
  <si>
    <t>A1
No restrictions</t>
  </si>
  <si>
    <t>Each patient ha a fixed paient ID. However, one patient may have several case Ids. In other words, e.g. a patient with a colon carcinoma in 2007 and a rectal carcinoma in 2009 has two different case Ids (with assigment to a location) or case numbers. However, these two cases have the same patient ID (see also the table document "Case assignment".</t>
  </si>
  <si>
    <t>GeburtsTag
BirthDay</t>
  </si>
  <si>
    <t>A2 Master data - date of birth, day</t>
  </si>
  <si>
    <t>self-explanatory</t>
  </si>
  <si>
    <t>GeburtsMonat
BirthMonth</t>
  </si>
  <si>
    <t>A3 Master data - date of birth, month</t>
  </si>
  <si>
    <t>A3
Mn</t>
  </si>
  <si>
    <t>GeburtsJahr
BirthYear</t>
  </si>
  <si>
    <t>A4 Master data - date of birth, year</t>
  </si>
  <si>
    <t>A4 yyyy</t>
  </si>
  <si>
    <t>Geschlecht
sex</t>
  </si>
  <si>
    <t>A5 Master data - sex</t>
  </si>
  <si>
    <t>A5 M I F</t>
  </si>
  <si>
    <t>EinwilligungTumordoku
ConsentTumourDocu</t>
  </si>
  <si>
    <t>A6
0 = no consent
1 = consent given</t>
  </si>
  <si>
    <t>Has the patient consented to the treatment data being stored in the internal hospital tumour documentation system?</t>
  </si>
  <si>
    <t>EinwilligungExterneStelle
ConsentExternalAuthority</t>
  </si>
  <si>
    <t>A7 Master data - declaration of consent to sending of anonymised patient datasets to external authorities?</t>
  </si>
  <si>
    <t>A7
0 = no consent
1 = consent given</t>
  </si>
  <si>
    <t>Has the patient consented to the dataset being sent to an external authority?</t>
  </si>
  <si>
    <t>RelevanteKrebsvorerkrankungen
RelevantPreviousCancers</t>
  </si>
  <si>
    <t>B1 Patient history - relevant previous cancers at the time of first diagnosis</t>
  </si>
  <si>
    <t>B1
0 = no
1 = yes
9 = not known</t>
  </si>
  <si>
    <r>
      <rPr>
        <b/>
        <sz val="8"/>
        <rFont val="Arial"/>
        <family val="2"/>
      </rPr>
      <t>Relevant</t>
    </r>
    <r>
      <rPr>
        <sz val="8"/>
        <rFont val="Arial"/>
        <family val="2"/>
      </rPr>
      <t xml:space="preserve"> previous cancers: invasive carcinomas. Basal cell cancers (C4, ICD-O 809-811) and neoplasm of uncertain or unknown behaviour (D.37-D.48) do not count as a previous tumour.</t>
    </r>
  </si>
  <si>
    <t>JahrRelevanteKrebsvorerkrankungen
YearRelevantPreviousCancer</t>
  </si>
  <si>
    <t>B2 Patient history - year of relevant previous cancer at the time of first diagnosis of the case</t>
  </si>
  <si>
    <t>If several relevant previous cancers are documented for the patient, only the year of the last cancer should be reported to the XML OncoBox.</t>
  </si>
  <si>
    <t>NichtRelevanteKrebsvorerkrankungen
NonrelevantPreviousCancer</t>
  </si>
  <si>
    <r>
      <t xml:space="preserve">B3 Patient history - </t>
    </r>
    <r>
      <rPr>
        <b/>
        <sz val="8"/>
        <rFont val="Arial"/>
        <family val="2"/>
      </rPr>
      <t>nonrelevant</t>
    </r>
    <r>
      <rPr>
        <sz val="8"/>
        <rFont val="Arial"/>
        <family val="2"/>
      </rPr>
      <t xml:space="preserve"> previous cancer at the time of first diagnosis of the case</t>
    </r>
  </si>
  <si>
    <t>B3
0 = no
1 = yes
9 = not known</t>
  </si>
  <si>
    <r>
      <rPr>
        <b/>
        <sz val="8"/>
        <rFont val="Arial"/>
        <family val="2"/>
      </rPr>
      <t>Nonrelevant</t>
    </r>
    <r>
      <rPr>
        <sz val="8"/>
        <rFont val="Arial"/>
        <family val="2"/>
      </rPr>
      <t xml:space="preserve"> previous cancers: basal-cell cancers (C44, ICD-O 809-811) and neoplasia of uncertain or unknown behavior (D.37-D.48).</t>
    </r>
  </si>
  <si>
    <t>JahrNichtRelevanteKrebsvorerkrankungen
YearNonrelevantPreviousCancer</t>
  </si>
  <si>
    <r>
      <t xml:space="preserve">B4 Patient history - of </t>
    </r>
    <r>
      <rPr>
        <b/>
        <sz val="8"/>
        <rFont val="Arial"/>
        <family val="2"/>
      </rPr>
      <t>nonrelevant</t>
    </r>
    <r>
      <rPr>
        <sz val="8"/>
        <rFont val="Arial"/>
        <family val="2"/>
      </rPr>
      <t xml:space="preserve"> previous cancer at the time of first diagnosis of the case</t>
    </r>
  </si>
  <si>
    <t>If several nonrelevant previous cancers are documentated for the patient, only the year of the last cancer should be reported to the XML OncoBox.</t>
  </si>
  <si>
    <t>DKGPatientenfragebogen
DKGPatientQuestionnaire</t>
  </si>
  <si>
    <t>B5.1 Patient history - DKG questionaire on family history completed</t>
  </si>
  <si>
    <t>B5.1
0 = no
1 = yes</t>
  </si>
  <si>
    <t>DKG-questionaire is available under http://www.onkozert.de/hinweise_zertifizierung_genetische_beratung.htm</t>
  </si>
  <si>
    <t>PositiveFamilienanamnese
PositiveFamilialHistory</t>
  </si>
  <si>
    <t>B5.2 Patient history - family history</t>
  </si>
  <si>
    <t>B5.2
0 = no positive family history
1 = positve family history</t>
  </si>
  <si>
    <r>
      <t xml:space="preserve">Definition of a positive family history:
</t>
    </r>
    <r>
      <rPr>
        <u/>
        <sz val="8"/>
        <rFont val="Arial"/>
        <family val="2"/>
      </rPr>
      <t xml:space="preserve">All primary cases until including indicator year 2014
</t>
    </r>
    <r>
      <rPr>
        <sz val="8"/>
        <rFont val="Arial"/>
        <family val="2"/>
      </rPr>
      <t xml:space="preserve">A positive family history is present if one first-degree relative of the patient has ever had a colorectal cancer.
</t>
    </r>
    <r>
      <rPr>
        <u/>
        <sz val="8"/>
        <rFont val="Arial"/>
        <family val="2"/>
      </rPr>
      <t xml:space="preserve">All primary cases starting from indicator year 2015
</t>
    </r>
    <r>
      <rPr>
        <sz val="8"/>
        <rFont val="Arial"/>
        <family val="2"/>
      </rPr>
      <t xml:space="preserve">Patients with a positive patient questionnaire (see B5.1) Eine positive Familienanamnese liegt vor, wenn eine Verwandte / ein Verwandter 1. Grades des Patienten jemals an einem  Darmkrebs erkrankt war.
</t>
    </r>
  </si>
  <si>
    <t>Grundgesamtheiten
BasicStatisticalPopulations</t>
  </si>
  <si>
    <t>C1  Basic statistical population - categorisation of the tumour documentation system</t>
  </si>
  <si>
    <t>C1
1 = surgical primary case
2 = endoscopic primary case
3 = non surgical (palliative) primary case
4 = non surgical (curative) / non endoscopic primary case
5 = not a primary case</t>
  </si>
  <si>
    <t>Zentrumsfall
CentreCase</t>
  </si>
  <si>
    <t>C2.1 General case information - centre case</t>
  </si>
  <si>
    <t>C2.1
0 = no
1 = yes</t>
  </si>
  <si>
    <t>Corresponds to a primary case in relation to treatment planning, documentation, follow-up; however, the primary disease is not in itself a requirement (may also be a recurrent disease (see D4).</t>
  </si>
  <si>
    <t>Organ
organ</t>
  </si>
  <si>
    <t>C2.2 General case information - case ID; organ</t>
  </si>
  <si>
    <t>C2.2 DZ</t>
  </si>
  <si>
    <t>The complete case identification number is composed of the affiliation of a case to a specific organ cancer centre (e.g., DZ-304-2) and a case number added by the centre itself.</t>
  </si>
  <si>
    <t>RegNr
RegNo</t>
  </si>
  <si>
    <t>C2.3 General case information - case ID, part 1 of registration no.</t>
  </si>
  <si>
    <t>HauptNebenStandort
MainSubsidiarySite</t>
  </si>
  <si>
    <t>C.2.4 General case information - case ID; main/subsidiary site</t>
  </si>
  <si>
    <t>C2.3
001 I 002 I … I nnn</t>
  </si>
  <si>
    <t>The complete case identification number is composed of the affiliation of a case to a specific organ cancer centre (e.g., DZ-304-2) and a case number added by the centre itself.
The information on the main/subsidiary site is derived from the centre`s registration numbers;
Example: "Solitary centre = site" with the registration no. FAD-560: the 0 here codes for the fact that there is no subsidiary site in this case.
Example: "Main site of a collaborative centre" with the registration no. FAD-560-1 is definded with the code 1 whereas all other subsidiary sites are coded with 2,3 etc..</t>
  </si>
  <si>
    <t>C2.4
0 I 1 I … I n</t>
  </si>
  <si>
    <t>FallNummer
CaseNumber</t>
  </si>
  <si>
    <t>C2.5 General case information - case ID; case number</t>
  </si>
  <si>
    <t xml:space="preserve">C2.5 
numerical
</t>
  </si>
  <si>
    <r>
      <t xml:space="preserve">The case number can be freely assigned by the tumour documentation producer / centre /cancer registry. Only </t>
    </r>
    <r>
      <rPr>
        <u/>
        <sz val="8"/>
        <rFont val="Arial"/>
        <family val="2"/>
      </rPr>
      <t>one</t>
    </r>
    <r>
      <rPr>
        <sz val="8"/>
        <rFont val="Arial"/>
        <family val="2"/>
      </rPr>
      <t xml:space="preserve"> number may be assigned to each case. Only numerals may appear in the number (not letters or special characters).</t>
    </r>
  </si>
  <si>
    <t>EingabeFalldaten
EnteringCaseData</t>
  </si>
  <si>
    <t>C2.6 General case information - case dataset completely entered?</t>
  </si>
  <si>
    <t>C2.6 
0 = no
1 = yes</t>
  </si>
  <si>
    <t xml:space="preserve">Has the treatment dataset (with primary therapy or completed recurrence therapy) been entered in its entirety?
Example: a UICC stage III colon carcinoma has been removed, and adjuvant chemotherapy has been completed. All of the data on diagnosis, treatment, and process are entered. </t>
  </si>
  <si>
    <t>DatumErstdiagnosePrimaertumor
DateFirstDiagnosisPrimaryTumour</t>
  </si>
  <si>
    <t>D1 Diagnosis - date of first diagnosis of the primary tumour</t>
  </si>
  <si>
    <t>In accordance with the recommendations of the European Network of Cancer Registers (ENCR)*
The time point of the first event that occurs chronologically (among the six events listed below) should be selected as the incidence time point. If a higher-priority event occurs within 3 months after the time point initially selected, the time point of the higher -priority event is preferred.
Events in declining order of priority:
1. Time point of the first histological or cytological confirmation of the presence of a malignant tumour (excluding histology or cytology at autopsy). This means one of the following time points, the sequence of which should be noted:
a) Time of biopsy sampling
b) Time of receipt by pathologist
c) Date of the histopathology report
2. Time point of admission to hospital due to the presence of a malignant tumour.
3. Only for outpatient evaluation: time point of the first consultation in the outpatient department due to the presence of a malignant tumour.
4. Time point of diagnosis differing from 1, 2, and 3.
5. Time of death, if no other information is available than the fact that the patient has died of a malignant tumour. 
6. Time of death, if the malignant tumour is found at autopsy.
No matter which time point is selected, the incidence time point must not be later than the time point of the start of treatment or the decision not to undertake treatment, or the time of death. The incidence time point is selected independently of the encoding of the "diagnostic basis" characteristic.</t>
  </si>
  <si>
    <t>DatumHistologischeSicherung
DateHistologicalConfimation</t>
  </si>
  <si>
    <t>D2 Diagnosis - date of histological confirmation</t>
  </si>
  <si>
    <t>Time point of the first histological or cytological confirmation of the presence of a malignant tumour.</t>
  </si>
  <si>
    <t>ICDOHistologieDiagnose
ICDOHistologyDiagnosis</t>
  </si>
  <si>
    <t>D3 Diagnosis - ICD - O histology</t>
  </si>
  <si>
    <t>D3 
XXXX/X</t>
  </si>
  <si>
    <t>Only adenocarcinomas are counted as primary cases. A list of the codes is included in this file in the data sheet "Appendix - adenocarcinoma".</t>
  </si>
  <si>
    <t>D4 Diagnosis - tumour characteristics</t>
  </si>
  <si>
    <t>Tumorauspraegung
TumourCharacteristics</t>
  </si>
  <si>
    <t xml:space="preserve">D4
1 = primary tumour
2 = recurrent disease 
(recurrence and/or distant metastases)
</t>
  </si>
  <si>
    <t>1 also includes patients with primary metastases ; 2 includes distant metastases during the subsequent course and local or lymph-node recurrences (also those appearing simultaneously). 
Along with the field "Centre case", this field serves to specify the primary case.</t>
  </si>
  <si>
    <t>ICDOLokalisation
ICDOLocalisation</t>
  </si>
  <si>
    <t>D5 Diagnosis - ICD-O location</t>
  </si>
  <si>
    <t>D5
C18 I C180 I C181 I C182 I C183 I C 184 I C 185 I C186 I C187 I C188 I C189 I C19 I C199 I C20 I C209 I C2091 I C2092 I C2093</t>
  </si>
  <si>
    <t>It should be noted that code C19 is no longer permissible, as there is a clear distinction using the measurement from the anocutaneous line (&gt;16cm: colon; before that: rectum).</t>
  </si>
  <si>
    <t>KolonRektum
ColonRectum</t>
  </si>
  <si>
    <t>D6 Diagnosis - colon or rectum</t>
  </si>
  <si>
    <t>D6
C = colon, R = rectum</t>
  </si>
  <si>
    <t>The assignment is made by the centre / tumour documentation system. It should be noted that code C19 is no longer permissible, as there is a clear distinction using the measurement from the anocutaneous line (&gt;16cm: colon; before that: rectum).</t>
  </si>
  <si>
    <t>TumorlokalisationRektum
TumourLocationRectum</t>
  </si>
  <si>
    <t>D7
1 = rectal carcinoma, upper third
2 = rectal carcinoma, middle third
3 = rectal carcinoma, lower third</t>
  </si>
  <si>
    <t>ICD-O2 ICD-O-3</t>
  </si>
  <si>
    <t>D7 Diagnosis - specification of tumour location in the rectum</t>
  </si>
  <si>
    <r>
      <t>Usually measured with rigid rectoscopy starting from the anocutaneous line (with palpable findings, this is sometimes dispensed with; a global statement "lower thrid" can be documented and reported here): 
Lower third (&gt;0&lt;6cm)
Middle thrid (</t>
    </r>
    <r>
      <rPr>
        <sz val="8"/>
        <rFont val="Calibri"/>
        <family val="2"/>
      </rPr>
      <t>≥6</t>
    </r>
    <r>
      <rPr>
        <sz val="8"/>
        <rFont val="Arial"/>
        <family val="2"/>
      </rPr>
      <t>&lt;12cm)
Upper third (</t>
    </r>
    <r>
      <rPr>
        <sz val="8"/>
        <rFont val="Calibri"/>
        <family val="2"/>
      </rPr>
      <t>≥12-16cm)</t>
    </r>
  </si>
  <si>
    <t>TumourLocationRectum</t>
  </si>
  <si>
    <t>PraeT
PreT</t>
  </si>
  <si>
    <t>TNM Classification of Malignant Tumours, 7th ed., 2010, p.97</t>
  </si>
  <si>
    <t>D8
T0 I T1 I T2 I T3 I T4 I T4a I T4b I TX
(suffixes - e.g., T3A or T1MS1, T1MS2, etc., are permissible)</t>
  </si>
  <si>
    <t>D8 Diagnosis - pre-therapeutic tomour status T</t>
  </si>
  <si>
    <t>For explanations of characteristics, see the TNM Classification of Malignat Tumours, 7th ed., 2010, p. 97.
The pre-therapeutic findings must be obtained (clinically, pathologically, using ultrasound, etc.)
"T0" and "Tis" do not represent primary cases. The characteristics are read in by the XML OncoBox, but are not taken into account in the evaluation after the plausibility check.</t>
  </si>
  <si>
    <t xml:space="preserve">PraeN
PreN
</t>
  </si>
  <si>
    <t>D9 Diagnosis - pre-therapeutic tumour status N</t>
  </si>
  <si>
    <t>D9
N0 I N1 I N1a I N1b I N1c I N2 I N2a I N2b I N+ I NX
(suffixes - e.g., N1a are permissible)</t>
  </si>
  <si>
    <t xml:space="preserve">For explanations of characteristics, see the TNM Classification of Malignat Tumours, 7th ed., 2010, p. 97.
"N+" is not included in the TNM Classification of Malignant Tumours, 7th ed., although it was sometimes used by the centers (and is therefore permitted here). 
During the plausibility check, however, all cases including "N+" details are filtered out starting from patients with a first diagnosis on Jan. 1, 2013.
The pre-therapeutic findings must be obtained before any neoadjuvant primary systemic therapy, independently of the way in which they are obtained (clinically, pathologically, using ultrasound, etc.).
</t>
  </si>
  <si>
    <t>PraeM
PreM</t>
  </si>
  <si>
    <t>D10 Diagnosis - pretherapeutic tumour status M</t>
  </si>
  <si>
    <t>D10
MO I M1 I M1a I M1b I MX</t>
  </si>
  <si>
    <t>For explanations of characteristics, see the TNM Classification of Malignat Tumours, 7th ed., 2010, p. 97.
In the current "TNM Classififcation of Malignant Tumours", 7th ed., MX has been removed from the classification and must NOT be used any longer - either for the clinical or for the pathological TNM. Only M0, M1a, and M1b are now used. 
As many centres documented MX in the past, documentation of MX is permissible for patients with first diagnosis up to Jan. 1, 2013. After that date, the patients are filtered out using a plausibility check in der XML Oncobox. The same also applies to M1 instead of M1a or M1b.
The pre-therapeutic findings must be obtained before any neoadjuvant primary systemic therapy, independently of the way in which they are obtained (clinically, pathologically, using ultrasound, etc.).</t>
  </si>
  <si>
    <t>UICCStadium
UICCStage</t>
  </si>
  <si>
    <t xml:space="preserve">D13
1 = UICC I
2 = UICC II
3 = UICC III
4 = UICC IV
9 = UICC stage not obtainable
</t>
  </si>
  <si>
    <t>The tumour documentation producer here reports the global pre-therapeutic tumour stage
(for a calculation model, see "Indicator sheet - verification").</t>
  </si>
  <si>
    <t>SynchroneBehandlungKolorektalerPrimaertumoren
SynchronousTreatmentColorectalPrimaryTumors</t>
  </si>
  <si>
    <t xml:space="preserve">D13 Diagnosis — pre-therapeutic treatment UICC tumour stage
</t>
  </si>
  <si>
    <t>D14 Diagnosis — synchronous treatment of one or several primary colorectal tumours</t>
  </si>
  <si>
    <t xml:space="preserve">D14
0 = no
1 = yes
</t>
  </si>
  <si>
    <t>1 should be documented if another colorectal carcinoma is being treated synchronously with the case registered here.
Example: if a case of rectal carcinoma is registered and a colon carcinoma is being treated at the same time (the centre decides that the rectal carcinoma is the decisive  lesion), 1 is registered here. The colon case is not reported to the XML OncoBox.
Explanations of case countin are given in the data sheet "Appendix - case assignment".</t>
  </si>
  <si>
    <t xml:space="preserve">MRTBecken
MRIPelvis
</t>
  </si>
  <si>
    <t>D15 Diagnosis - MRI of the pelvis carried out</t>
  </si>
  <si>
    <t>D15
0 = no
1 = yes</t>
  </si>
  <si>
    <t>This represents MRI before any form of therapy (including before neoadjuvant radiochemotherapy, for example).</t>
  </si>
  <si>
    <t>CTBecken
CTPelvis</t>
  </si>
  <si>
    <t>D16 Diagnosis - thin-section CT of the pelvis carried out</t>
  </si>
  <si>
    <t xml:space="preserve">D16
0 = no
1 = yes
</t>
  </si>
  <si>
    <t>This represents thin-section CT before any form of therapy (including before neoadjuvant radiochemotherapy, for example).</t>
  </si>
  <si>
    <t>AbstandFaszie
DistanceFascia</t>
  </si>
  <si>
    <t>D17 Diagnosis - distance from the mesorectal fascia, in mm</t>
  </si>
  <si>
    <t xml:space="preserve">D17
Numerical
</t>
  </si>
  <si>
    <t>Provision of the shortest distance measured, in mm</t>
  </si>
  <si>
    <t>VorstellungPraetherapeutischeTumorkonferenz
PresentationPretherapeuticTumourConference</t>
  </si>
  <si>
    <t>E1 Pre-therapeutic tumour conference - presentation</t>
  </si>
  <si>
    <t xml:space="preserve">E1
0 = not presented at the pre-therapeutic tumour conference
1 = presented at the pre-therapeutic tumour conference
</t>
  </si>
  <si>
    <t>EmpfehlungPraetherapeutischeTumorkonferenz
RecommendationPretherapeuticTumourConference</t>
  </si>
  <si>
    <t xml:space="preserve">E2
0 = guideline-compliant treatment is not recommended for other reasons (age, comorbidity, contraindication, etc.)
1 = guideline-compliant treatment was recommended
</t>
  </si>
  <si>
    <r>
      <t xml:space="preserve">Example 1: Patient with rectum carcinoma, UICC III, age 87. Hemato-oncology convinces the tumour board that neoadjuvant radiochemotherapy is no longer useful in view of the patient´s age. The tumour board accepts this suggestion (=0).
Example 2: The tumour board note that there is a contraindication and therefore does not recommend guideline-compliant therapy (=0).
</t>
    </r>
    <r>
      <rPr>
        <b/>
        <sz val="8"/>
        <rFont val="Arial"/>
        <family val="2"/>
      </rPr>
      <t xml:space="preserve">But! </t>
    </r>
    <r>
      <rPr>
        <sz val="8"/>
        <rFont val="Arial"/>
        <family val="2"/>
      </rPr>
      <t xml:space="preserve">
Example 3: At the time of the tumour board, guideline compliant neoadjuvant radiochemotherapy was recommended, since at that time point it was not yet known that the patient would decline the treatment or that the patient  would die before the start of chemotherapy (=1). </t>
    </r>
  </si>
  <si>
    <t>DatumTherapeutischeKoloskopie
DateTherapeuticColonoscopy</t>
  </si>
  <si>
    <t>E2 Pre-therapeutic tumour board - recommendation in accordance with guidelines?</t>
  </si>
  <si>
    <t>F1 Endoscopic primary  therapy - date of therapeutic colonoscopy
(endoscopic resection)</t>
  </si>
  <si>
    <t xml:space="preserve">F1
yyyy-mm-dd
</t>
  </si>
  <si>
    <t>Date of endocopic resection of primary case. If transanal full-wall excision is carried out after he polypectomy, the date of the latter procedure is used here.</t>
  </si>
  <si>
    <t>OPSCodeEndoskopischePrimaertherapie
OPSCodeEndoscopicPrimaryTherapy</t>
  </si>
  <si>
    <t>F2 Endoscopic primary therapy - OPS code</t>
  </si>
  <si>
    <t>ASAKlassifikation
ASAClassification</t>
  </si>
  <si>
    <t xml:space="preserve">G1 Surgical treatment - Categorisation using the ASA classification
</t>
  </si>
  <si>
    <t xml:space="preserve">G1
1 = normal, otherwise healthy patient
2 = patient with mild systemic disease
3 = patient with severe systemic disease and substantive functional limitation 
4 = patient with disabling systemic disease that is a constant threat to life
5 = moribund patient
9 = unknown
</t>
  </si>
  <si>
    <t xml:space="preserve">The American Society of Anesthesiologists (ASA) score is used to estimate the surgical risk.
ASA 1: healthy patient
ASA 2: patient with mild systemic disease without functional limitations — moderate hypertension; moderate, non–insulin-dependent diabetes mellitus
ASA 3: Patient with severe systemic disease with functional limitations — compensated and decompensated cardiac insufficiency; chronic respiratory insufficiency; severe diabetes mellitus with complications; liver cirrhosis; chronic renal insufficiency
ASA 4: Patient with severe systemic disease that is life-threatening with or without surgery — marked decompensated cardiac insufficiency; severe malignant hypertension; shock and coma of various causes; advanced hepatic and renal insufficiency
ASA 5: moribund patient who will not survive the next 24 h with or without surgery — severe systemic disease with immediate risk of death (e.g., fulminant pulmonary embolism; extensive cardiac infarction with cardiogenic shock)
</t>
  </si>
  <si>
    <t>DatumOperativeTumorentfernung
DateSurgicalTumourRemoval</t>
  </si>
  <si>
    <t>G2 Surgical primary therapy — date of surgical tumour removal (1st op.)</t>
  </si>
  <si>
    <t xml:space="preserve">G2
yyyy-mm-dd
</t>
  </si>
  <si>
    <t>Date of the 1st operation in a tumour resection (only surgical primary cases; see C1); no revision or repeat resection, no endoscopic removal, etc.</t>
  </si>
  <si>
    <t xml:space="preserve">F2
X-XXX.XX / X-XXX.X
(at least X–XXX. must be correct)
or TVE
</t>
  </si>
  <si>
    <t>G3 Surgical primary therapy — OPS codes (1st op.)</t>
  </si>
  <si>
    <t>OPSCodesChirurgischePrimaertherapie
OPSCodesSurgicalPrimaryTherapy</t>
  </si>
  <si>
    <t xml:space="preserve">OPS 2012
OPS 2013
OPS 2014
OPS 2015
</t>
  </si>
  <si>
    <t xml:space="preserve">G3
X-XXX.XX / X-XXX.X
(at least X-XXX. must be correct)
</t>
  </si>
  <si>
    <t>NotfallOderElektiveingriff
EmergencyOrElectiveProcedure</t>
  </si>
  <si>
    <t>G4 Surgical primary therapy - emergency or elective procedure</t>
  </si>
  <si>
    <t xml:space="preserve">G4
N = emergency
E = elective
</t>
  </si>
  <si>
    <t>The centre needs to document its own assessment here of what is evaluated as an emergency or elective procedure, since including a time aspect does not usually do justice to the matter. Cases that are classed as urgent (usually 6–48 h after diagnosis) can be documented as emergency or elective depending on the situation. A sign of an emergency is not carrying out a preoperative colonoscopy.</t>
  </si>
  <si>
    <t>Erstoperateur
FirstSurgeon</t>
  </si>
  <si>
    <t>G5 Surgical primary therapy — first surgeon</t>
  </si>
  <si>
    <t>G5
Numerical symbols permitted</t>
  </si>
  <si>
    <t>Each surgeon should have an unmistakable number assigned to him or her.</t>
  </si>
  <si>
    <t>Zweitoperateur
SecondSurgeon</t>
  </si>
  <si>
    <t>G6 Surgical primary therapy — second surgeon</t>
  </si>
  <si>
    <t>G6
Numerical symbols permitted</t>
  </si>
  <si>
    <t>AnastomoseDurchgefuehrt
AnastomosisCarriedOut</t>
  </si>
  <si>
    <t>G7 Surgical primary therapy — anastomosis created (1st op.)</t>
  </si>
  <si>
    <t xml:space="preserve">G7
0 = no
1 = yes
</t>
  </si>
  <si>
    <t>TMEDurchgefuehrt
TMECarriedOut</t>
  </si>
  <si>
    <t>G8 Surgical primary therapy — TME or PME carried out (1st op.)</t>
  </si>
  <si>
    <t xml:space="preserve">G8
1 = TME
2 = PME
3 = other / unknown
</t>
  </si>
  <si>
    <t>Was a TME carried out during the tumour resection? TME is always carried out during abdominoperineal rectectomy. In this case, a 1 is reported.</t>
  </si>
  <si>
    <t>PostoperativeWundinfektion
PostoperativeWoundInfection</t>
  </si>
  <si>
    <t>G9 Surgical primary therapy - postoperative wound infection</t>
  </si>
  <si>
    <t xml:space="preserve">G9
0 = no postoperative wound infection
1 = postoperative wound infection
</t>
  </si>
  <si>
    <t>Postoperative wound infection is present if it is diagnosed within 30 days and requires surgical intervention (with at least retraction/irrigation/VAC dressing).</t>
  </si>
  <si>
    <t>DatumPostoperativeWundinfektion
DatePostoperativeWoundInfection</t>
  </si>
  <si>
    <t>G10 Surgical primary therapy - date of postoperative wound infection</t>
  </si>
  <si>
    <t xml:space="preserve">G10
yyyy-mm-dd
</t>
  </si>
  <si>
    <t>AufgetretenAnastomoseninsuffizienz
OccurringAnastomoticInsufficiency</t>
  </si>
  <si>
    <t>G11 Surgical primary therapy - anastomotic insufficiency developing?</t>
  </si>
  <si>
    <t xml:space="preserve">G11
0 = no
1 = yes
</t>
  </si>
  <si>
    <t>This statement should be documented with “yes” if an anastomotic insufficiency occurs within 30 days postoperatively.</t>
  </si>
  <si>
    <t>AnastomoseninsuffizienzInterventionspflichtig
AnastomoticInsufficiencyRequiringIntervention</t>
  </si>
  <si>
    <t>G13 Surgical primary therapy - anastomotic insufficiency requiring intervention?</t>
  </si>
  <si>
    <t xml:space="preserve">G13
A = grade A / no intervention
B = grade B
C = grade C
D = intervention necessary (not otherwise specified)
</t>
  </si>
  <si>
    <r>
      <t xml:space="preserve">Anastomotic insufficiency developing within 30 days after resection of the primary tumour:
Grade A: without intervention
Grade B: with administration of antibiotics or interventional drainage or transanal lavage/drainage
Grade C: (re)laparotomy
Grades B and C are </t>
    </r>
    <r>
      <rPr>
        <b/>
        <sz val="8"/>
        <rFont val="Arial"/>
        <family val="2"/>
      </rPr>
      <t>only</t>
    </r>
    <r>
      <rPr>
        <sz val="8"/>
        <rFont val="Arial"/>
        <family val="2"/>
      </rPr>
      <t xml:space="preserve"> relevant in cases with rectum carcinoma. Anastomotic insufficiencies requiring intervention in the colon should be documented as “D.” Grade A (no intervention necessary) can be used for both the colon and rectum.
</t>
    </r>
  </si>
  <si>
    <t>DatumInterventionspflichtigeAnastomoseninsuffizienz
DateAnastomoticInsufficiencyRequiringIntervention</t>
  </si>
  <si>
    <t>G14 Surgical primary therapy - date of anastomotic insufficiency requiring intervention</t>
  </si>
  <si>
    <t xml:space="preserve">G14
yyyy-mm-dd
</t>
  </si>
  <si>
    <t>Revisionseingriff
Revision procedure</t>
  </si>
  <si>
    <t>G15 Surgical primary therapy - revision procedure</t>
  </si>
  <si>
    <t xml:space="preserve">G15
0 = no
1 = yes
</t>
  </si>
  <si>
    <t xml:space="preserve">This statement is to be documented as “yes” if a revision procedure was required within 30 days postoperatively, either with surgery or interventionally (e.g., endoscopically). </t>
  </si>
  <si>
    <t>DatumRevisionseingriff
DateRevisionProcedure</t>
  </si>
  <si>
    <t>G16 surgical primary therapy - date of revision procedure</t>
  </si>
  <si>
    <t xml:space="preserve">G16
yyyy-mm-dd
</t>
  </si>
  <si>
    <t>OPmitStoma
SurgeryWithStoma</t>
  </si>
  <si>
    <t>G17 Surgical primary therapy - surgery with stoma creation carried out</t>
  </si>
  <si>
    <t xml:space="preserve">G17
0 = no
1 = yes
</t>
  </si>
  <si>
    <t>All operations involving stoma creation (protective and definitive) count.</t>
  </si>
  <si>
    <t>Stomaangezeichnet
StomaMarked</t>
  </si>
  <si>
    <t xml:space="preserve">For explanations of characteristics, see TNM Classification of Malignant Tumors, 7th ed., 2010, p. 96
The postoperative status is the pathological  findings after tumour resection or enucleation. 
"T0" and "Tis" don't constitute primary cases. These characteristics are registered by the XML OncoBox, but are not taken into account in the evaluation after the plausibility check.
</t>
  </si>
  <si>
    <t>H1 Postoperative histology / staging - pT</t>
  </si>
  <si>
    <t xml:space="preserve">G18 Surgical primary therapy - stoma marked preoperatively
</t>
  </si>
  <si>
    <t>H1
T0 | Tis | T1 | T2 | T3 | T4 | T4a | T4b | TX
(suffixes — e.g., T3A or T1MS1, T1MS2, etc. — are permitted)</t>
  </si>
  <si>
    <t xml:space="preserve">G18
0 = no
1 = yes
</t>
  </si>
  <si>
    <t>TNM Classification of Malignant Tumors, 7th ed., 2010, p. 96</t>
  </si>
  <si>
    <t>H2 Postoperative histology / staging - pN</t>
  </si>
  <si>
    <t>H2
N0 | N1 | N1a | N1b | N1c | N2 | N2a | N2b | N+ | NX
(suffixes — e.g., N1a — are permitted)</t>
  </si>
  <si>
    <t xml:space="preserve">For explanations of characteristics, see TNM Classification of Malignant Tumours, 7th ed., 2010, p. 97
Postoperative findings always involve the pathological findings after a tumour resection.
“N+” is not included in the “TNM Classification of Malignant Tumours,” 7th ed., but was sometimes documented in the centres (and is therefore permitted here). However, in a plausibility check, all cases reporting “N+” are filtered out for patients with a first diagnosis later than Jan. 1, 2013.
</t>
  </si>
  <si>
    <t>TNM Classification of Malignant Tumours, 7th ed., 2010, p. 96</t>
  </si>
  <si>
    <t>H3 Postoperative histology / staging - postM</t>
  </si>
  <si>
    <t xml:space="preserve">H3
M0 | M1 | M1a | M1b |MX
</t>
  </si>
  <si>
    <t xml:space="preserve">For explanations of characteristics, see TNM Classification of Malignant Tumours, 7th ed., 2010, p. 97
MX has been completely removed from the current “TNM Classification of Malignant Tumours,” 7th ed., and may NOT be used any longer - either for clinical or pathological TNM. Only M0, M1a, and M1b are now permissible.
As many centres documented MX in the past, documentation of MX for patients with a first diagnosis up to Jan. 1, 2013, is permissible. Thereafter, the patients are filtered out using a plausibility check in the XML OncoBox. The same applies to M1 instead of M1a or M1b.
</t>
  </si>
  <si>
    <t>H4 Postoperative histology / staging - grading</t>
  </si>
  <si>
    <t xml:space="preserve">H4
GX | G1 | G2 | G3 | G4
</t>
  </si>
  <si>
    <t>ICDOHistologiePostoperative
ICDOHistologyPostoperative</t>
  </si>
  <si>
    <t>H5 Postoperative histology / staging - ICD-O histology</t>
  </si>
  <si>
    <t>H5 XXXX/X</t>
  </si>
  <si>
    <t>Only adenocarcinomas are counted as primary cases. A list of the codes is included in this file in the data sheet “Appendix - adenocarcinomas”.</t>
  </si>
  <si>
    <t>PSRLokalNachAllenOPs
PSRLocalAfterAllOperations</t>
  </si>
  <si>
    <t>H6 Postoperative histology / staging - postoperative status of the residual tumour (local) after all operations</t>
  </si>
  <si>
    <t xml:space="preserve">H6
R = no details
R0 | R0 (wide) | R0 (narrow) = no residual tumour
R1 = microscopic residual tumour
R2 = macroscopic residual tumour
RX = not assessable
</t>
  </si>
  <si>
    <t xml:space="preserve">Information from the pathologist about the R status of the primary tumour after all operations - i.e., after a revision operation the R0 status then achieved is reported and not the R1 status after the first operation that made the revision necessary. The statement “R2” can also be made by the surgeon himself or herself.
For distinction between H6 and H7, cf. TNM Classification of Malignant Tumors, 7th ed., 2010, p.19.
</t>
  </si>
  <si>
    <t>TNM Classification of Malignant Tumours, 7th ed., 2010, p. 19</t>
  </si>
  <si>
    <t xml:space="preserve">PSRGesamtNachPrimaertherapie
PSRGeneralAfterPrimaryTherapy </t>
  </si>
  <si>
    <t>H7 Postoperative histology / staging - postoperative status of residual tumour (overall) after primary therapy</t>
  </si>
  <si>
    <t xml:space="preserve">H7
R = no details
R0 | R0 (wide) | R0 (narrow) = no residual tumour
R1 = microscopic residual tumour
R2 = macroscopic residual tumour
RX = not assessable
</t>
  </si>
  <si>
    <t xml:space="preserve">Statement of whether the patient has R0 status both locally (removal of the primary tumour) and also generally (possible hepatic metastases or bone metastases), i.e. is tumor-free. The statement can only be made jointly by the treating physician (distant metastases) and pathologist (primary tumour and region).
For distinction between H6 and H7, cf. TNM Classification of Malignant Tumours, 7th ed., 2010, p.19.
</t>
  </si>
  <si>
    <t>GueteDerMesorektumresektion
QualityOfMesorectalResection</t>
  </si>
  <si>
    <t>H8 Postoperative histology / staging - quality of mesorectal resection</t>
  </si>
  <si>
    <t xml:space="preserve">H8
1 = grade 1: mesorectal fascia preserved
2 = grade 2: intramesorectal lacerations in the TME
3 = grade 3: reaching the muscularis propria or tumour
4 = no details
</t>
  </si>
  <si>
    <t>AnzahlDerUntersuchtenLymphknoten
NoOfLymphNodesExamined</t>
  </si>
  <si>
    <t>H9 Postoperative histology / staging - no. of lymph nodes examined</t>
  </si>
  <si>
    <t xml:space="preserve">H9
Numerical
</t>
  </si>
  <si>
    <t>AbstandAboralerTumorrand
DistanceAboralTumorMargin</t>
  </si>
  <si>
    <t>H10 Postoperative histology / staging - documentation of distance between aboral tumour margin and aboral resection margin, in mm</t>
  </si>
  <si>
    <t xml:space="preserve">H10
0 = no
1 = yes
</t>
  </si>
  <si>
    <t>AbstandZirkumferentiellerTumorrand
DistanceCircumferentialTumorMargin</t>
  </si>
  <si>
    <t>H11 Postoperative histology / staging - documentation of distance of tumour from the circumferential mesorectal resection level, in mm</t>
  </si>
  <si>
    <t xml:space="preserve">H11
0 = no
1 = yes
</t>
  </si>
  <si>
    <r>
      <t xml:space="preserve">Circumferential = details of oral, aboral, </t>
    </r>
    <r>
      <rPr>
        <u/>
        <sz val="8"/>
        <rFont val="Arial"/>
        <family val="2"/>
      </rPr>
      <t>and</t>
    </r>
    <r>
      <rPr>
        <sz val="8"/>
        <rFont val="Arial"/>
        <family val="2"/>
      </rPr>
      <t xml:space="preserve"> lateral distance.</t>
    </r>
  </si>
  <si>
    <t>VorstellungPostoperativeTumorkonferenz
PresentationPostoperativeTumorConference</t>
  </si>
  <si>
    <t>I1 Postoperative tumour board - presentation</t>
  </si>
  <si>
    <t xml:space="preserve">I1
0 = no presentation at postoperative tumour board
1 = presented at postoperative tumour board
</t>
  </si>
  <si>
    <t>Also includes post-treatment presentation of endoscopic primary cases (in cases of transanal full-thickness excision: presentation after the procedure, not after the prior polypectomy).</t>
  </si>
  <si>
    <t xml:space="preserve">I2 Postoperative tumour board
 - recommendation in accordance with guidelines?
</t>
  </si>
  <si>
    <t xml:space="preserve">EmpfehlungPostoperativeTumorkonferenz
RecommendationPostoperativeTumorconference
</t>
  </si>
  <si>
    <t xml:space="preserve">I2
0 = guideline-compliant treatment is not recommended for other reasons (age, comorbidity, contraindication, etc.)
1 = guideline-compliant treatment was recommmended
</t>
  </si>
  <si>
    <r>
      <t xml:space="preserve">Example 1: patient with colon carcinoma, UICC III, age 87. Hemato-oncology convinces the tumour board
 that adjuvant chemotherapy is no longer useful in view of the patient’s age. The tumour board
 accepts this suggestion (= 0)
</t>
    </r>
    <r>
      <rPr>
        <b/>
        <sz val="8"/>
        <rFont val="Arial"/>
        <family val="2"/>
      </rPr>
      <t xml:space="preserve">
BUT!</t>
    </r>
    <r>
      <rPr>
        <sz val="8"/>
        <rFont val="Arial"/>
        <family val="2"/>
      </rPr>
      <t xml:space="preserve">
Example 2: At the time of the tumour board, guideline-compliant adjuvant chemotherapy is recommended, since at that time point it was not yet known that the patient would decline the treatment or that the patient would die before the start of chemotherapy. The recommendation is then guideline-compliant, but it was not carried out for other reasons (= 1). See data field “Reasons for nonimplementation despite recommendation” in radiotherapy and chemotherapy.
</t>
    </r>
  </si>
  <si>
    <t>LebermetastasenVorhanden
HepaticMetastasesPresent</t>
  </si>
  <si>
    <t>J1.1 Hepatic mestastases - hepatic metastases present</t>
  </si>
  <si>
    <t xml:space="preserve">J1.1
0 = no
1 = yes
</t>
  </si>
  <si>
    <t>LebermetastasenAusschliesslich
HepaticMetastasesExclusively</t>
  </si>
  <si>
    <t>J1.2 Hepatic metastases - exclusively hepatic metastases?</t>
  </si>
  <si>
    <t xml:space="preserve">J1.2
0 = no
1 = yes
</t>
  </si>
  <si>
    <t xml:space="preserve">At the time of diagnosis, metastases can only be found in the liver. </t>
  </si>
  <si>
    <t>PrimaereLebermetastasenresektion
PrimaryHepaticMetastasesResection</t>
  </si>
  <si>
    <t>J2.1 Hepatic metastases - primary resection of hepatic metastases carried out</t>
  </si>
  <si>
    <t xml:space="preserve">J2
0 = no
1 = yes
</t>
  </si>
  <si>
    <t>Resection of the hepatic metastases without prior chemotherapy aimed explicitly at the metastases.</t>
  </si>
  <si>
    <t>BedingungenSenkundaereLebermetastasenresektion
ConditionsSecondaryHepaticMetastasesResection</t>
  </si>
  <si>
    <t>J3 Hepatic metastases - conditions for secondary resection of hepatic metastases</t>
  </si>
  <si>
    <t xml:space="preserve">J3
0 = conditions for secondary resection of hepatic metastases not met
1 = conditions for secondary resection of hepatic metastases met
</t>
  </si>
  <si>
    <t xml:space="preserve">Conditions for secondary resection of hepatic metastases:
Resection of hepatic metastases can only be secondary if chemotherapy explicitly aimed at the metastases has previously been carried out.
</t>
  </si>
  <si>
    <t>SekundaereLebermetastasenresektion
SecondaryHepatic MetastasesResection</t>
  </si>
  <si>
    <t>J4 Hepatic metastases - Hepatic metastases - secondary resection of hepatic metastases carried out</t>
  </si>
  <si>
    <t xml:space="preserve">J4
0 = no
1 = yes
</t>
  </si>
  <si>
    <t>Resection of hepatic metastases after prior chemotherapy aimed explicitly at the metastases.</t>
  </si>
  <si>
    <t>EmpfehlungPraeoperativeStrahlentherapie
RecommendationPreoperativeRadiotherapy</t>
  </si>
  <si>
    <t>K1 Preoperative / definitive radiotherapy - recommendation yes/no</t>
  </si>
  <si>
    <t xml:space="preserve">K1
0 = no
1 = yes
</t>
  </si>
  <si>
    <r>
      <t xml:space="preserve">In </t>
    </r>
    <r>
      <rPr>
        <b/>
        <sz val="8"/>
        <rFont val="Arial"/>
        <family val="2"/>
      </rPr>
      <t>surgical primary cases</t>
    </r>
    <r>
      <rPr>
        <sz val="8"/>
        <rFont val="Arial"/>
        <family val="2"/>
      </rPr>
      <t xml:space="preserve">, was pre-therapeutic radiotherapy recommended by the pre-therapeutic tumour board
 - including as part of combined radiochemotherapyradiochemotherapy?
In </t>
    </r>
    <r>
      <rPr>
        <b/>
        <sz val="8"/>
        <rFont val="Arial"/>
        <family val="2"/>
      </rPr>
      <t>non surgical (palliative) primary cases</t>
    </r>
    <r>
      <rPr>
        <sz val="8"/>
        <rFont val="Arial"/>
        <family val="2"/>
      </rPr>
      <t xml:space="preserve">, was radiotherapy recommended - including as part of combined radiochemotherapy — without a planned subsequent operation?
</t>
    </r>
  </si>
  <si>
    <t>DatumEmpfehlungPraeoperativeStrahlentherapie
DateRecommendationPreoperativeRadiotherapy</t>
  </si>
  <si>
    <t>K2 Preoperative/definitive radiotherapy - date of recommendation</t>
  </si>
  <si>
    <t xml:space="preserve">K2
yyyy-mm-dd
</t>
  </si>
  <si>
    <t>TherapiezeitpunktPraeoperativeStrahlentherapie
TreatmentTimePointPreoperativeRadiotherapy</t>
  </si>
  <si>
    <t>K3 Preoperative/definitive radiotherapy - treatment time point</t>
  </si>
  <si>
    <t xml:space="preserve">K3
N = neoadjuvant
</t>
  </si>
  <si>
    <r>
      <t xml:space="preserve">Preoperative radiotherapy is by definition only possible in surgical </t>
    </r>
    <r>
      <rPr>
        <b/>
        <sz val="8"/>
        <rFont val="Arial"/>
        <family val="2"/>
      </rPr>
      <t>primary</t>
    </r>
    <r>
      <rPr>
        <sz val="8"/>
        <rFont val="Arial"/>
        <family val="2"/>
      </rPr>
      <t xml:space="preserve"> cases, and it is thus always neoadjuvant. Exclusively palliative radiotherapy carried out in non surgical patients is always definitive. In that case, this field is left empty.
In </t>
    </r>
    <r>
      <rPr>
        <b/>
        <sz val="8"/>
        <rFont val="Arial"/>
        <family val="2"/>
      </rPr>
      <t>non surgical (curative)/non endoscopic</t>
    </r>
    <r>
      <rPr>
        <sz val="8"/>
        <rFont val="Arial"/>
        <family val="2"/>
      </rPr>
      <t xml:space="preserve"> cases (surgery planned, neoadjuvant radiochemotherapy carried out, patient declines surgery with (y)cT0), the treatment is classed as “definitive.” Fields K3/M3 are then left empty.
</t>
    </r>
  </si>
  <si>
    <t>TherapieintentionPraeoperativeStrahlentherapie
TreatmentIntentionPreoperativeRadiotherapy</t>
  </si>
  <si>
    <t>K4 Preoperative / definitive radiotherapy - treatment intention</t>
  </si>
  <si>
    <t xml:space="preserve">K4
K = curative| P = palliative
</t>
  </si>
  <si>
    <t>At the time of the treatment decision, is the intention curative or palliative?</t>
  </si>
  <si>
    <t>GruendeFuerNichtdurchfuehrungPraeoperativeStrahlentherapie
ReasonsForNotImplementingPreoperativeRadiotherapy</t>
  </si>
  <si>
    <r>
      <t xml:space="preserve">K5 Preoperative / definitive radiotherapy - reasons for nonimplementation </t>
    </r>
    <r>
      <rPr>
        <b/>
        <sz val="8"/>
        <rFont val="Arial"/>
        <family val="2"/>
      </rPr>
      <t>despite recommendation</t>
    </r>
  </si>
  <si>
    <t xml:space="preserve">K5
1 = patient declined
2 = patient died before start
3 = other
</t>
  </si>
  <si>
    <t>Explanation of 3, other: the tumour board recommends radiotherapy, e.g. despite the patient’s advanced age or despite comorbidity. However, the radio-oncologist decides not to start the radiotherapy after all for these reasons.</t>
  </si>
  <si>
    <t>DatumBeginnPraeoperativeStrahlentherapie
DateStartPreoperativeRadiotherapy</t>
  </si>
  <si>
    <t>K6 Preoperative / definitive radiotherapy - start</t>
  </si>
  <si>
    <t xml:space="preserve">K6
yyyy-mm-dd
</t>
  </si>
  <si>
    <t>DatumEndePraeoperativeStrahlentherapie
DateEndPreoperativeRadiotherapy</t>
  </si>
  <si>
    <t>K7 Preoperative / definitive radiotherapy - end</t>
  </si>
  <si>
    <t xml:space="preserve">K7
yyyy-mm-dd
</t>
  </si>
  <si>
    <t>GrundDerBeendigungDerPraeoperativeStrahlentherapie
ReasonForEndingPreoperativeRadiotherapy</t>
  </si>
  <si>
    <t>K8 Preoperative / definitive radiotherapy - reason for ending radiotherapy</t>
  </si>
  <si>
    <t xml:space="preserve">K8
0 = patient declined to continue the treatment
1 = regular end
2 = abandoned due to side effects
3 = other
</t>
  </si>
  <si>
    <t>Self-explanatory</t>
  </si>
  <si>
    <t>EmpfehlungPostoperativeStrahlentherapie
RecommendationPostoperativeRadiotherapy</t>
  </si>
  <si>
    <t>L1 Postoperative radiotherapy - recommendation yes/ no</t>
  </si>
  <si>
    <t xml:space="preserve">L1
0 = no
1 = yes
</t>
  </si>
  <si>
    <r>
      <t xml:space="preserve">In </t>
    </r>
    <r>
      <rPr>
        <b/>
        <sz val="8"/>
        <rFont val="Arial"/>
        <family val="2"/>
      </rPr>
      <t>surgical primary cases</t>
    </r>
    <r>
      <rPr>
        <sz val="8"/>
        <rFont val="Arial"/>
        <family val="2"/>
      </rPr>
      <t>, was postoperative radiotherapy recommended by the postoperative tumour board - including as part of combined radiochemotherapy?</t>
    </r>
  </si>
  <si>
    <t>DatumEmpfehlungPostoperativeStrahlentherapie
DateRecommendationPostoperativeRadiotherapy</t>
  </si>
  <si>
    <t>L2 Postoperative radiotherapy - date of recommendation</t>
  </si>
  <si>
    <t xml:space="preserve">L2
yyyy-mm-dd
</t>
  </si>
  <si>
    <t>TherapiezeitpunktPostoperativeStrahlentherapie
TreatmentTimePointPostoperativeRadiotherapy</t>
  </si>
  <si>
    <t>L3 Postoperative radiotherapy - treatment time point</t>
  </si>
  <si>
    <t xml:space="preserve">L3
A = adjuvant
</t>
  </si>
  <si>
    <r>
      <t xml:space="preserve">Postoperative radiotherapy is by definition only possible in surgical </t>
    </r>
    <r>
      <rPr>
        <b/>
        <sz val="8"/>
        <rFont val="Arial"/>
        <family val="2"/>
      </rPr>
      <t>primary</t>
    </r>
    <r>
      <rPr>
        <sz val="8"/>
        <rFont val="Arial"/>
        <family val="2"/>
      </rPr>
      <t xml:space="preserve"> cases and is thus always adjuvant.</t>
    </r>
  </si>
  <si>
    <t>TherapieintentionPostoperativeStrahlentherapie
TreatmentIntentionPostoperativeRadiotherapy</t>
  </si>
  <si>
    <t>L4 Postoperative radiotherapy - treatment intention</t>
  </si>
  <si>
    <t xml:space="preserve">L4
K = curative| P = palliative
</t>
  </si>
  <si>
    <t>Is the intention at the time of the treatment decision curative or palliative?</t>
  </si>
  <si>
    <t>GruendeFuerNichtdurchfuehrungPostoperativeStrahlentherapie
ReasonsForNotImplementingPostoperativeRadiotherapy</t>
  </si>
  <si>
    <r>
      <t xml:space="preserve">L5 Postoperative radiotherapy - reasons for nonimplementation </t>
    </r>
    <r>
      <rPr>
        <b/>
        <sz val="8"/>
        <rFont val="Arial"/>
        <family val="2"/>
      </rPr>
      <t>despite recommendation</t>
    </r>
  </si>
  <si>
    <t xml:space="preserve">L5
1 = patient declined
2 = patient died before start
3 = other
</t>
  </si>
  <si>
    <t>Explanation of 3, other: the tumour board recommends adjuvant radiotherapy, e.g. despite the patient’s advanced age or despite comorbidity. However, the radio-oncologist decides not to start the radiotherapy after all for these reasons.</t>
  </si>
  <si>
    <t>DatumBeginnPostoperativeStrahlentherapie
DateStartPostoperativeRadiotherapy</t>
  </si>
  <si>
    <t>L6 Postoperative radiotherapy - start</t>
  </si>
  <si>
    <t xml:space="preserve">L6
yyyy-mm-dd
</t>
  </si>
  <si>
    <t>DatumEndePostoperativeStrahlentherapie
DateEndPostoperativeRadiotherapy</t>
  </si>
  <si>
    <t>L7 Postoperative radiotherapy - end</t>
  </si>
  <si>
    <t xml:space="preserve">L7
yyyy-mm-dd
</t>
  </si>
  <si>
    <t>GrundDerBeendigungDerPostoperativeStrahlentherapie
L8 Postoperative radiotherapy - reasons for ending the radiotherapy</t>
  </si>
  <si>
    <t>EmpfehlungPraeoperativeChemotherapie
RecommendationPreoperativeChemotherapy</t>
  </si>
  <si>
    <t>L8
0 = patient declined to continue the treatment
1 = regular end
2 = abandoned due to side effects
3 = other</t>
  </si>
  <si>
    <t>L8 Postoperative radiotherapy - reasons for ending the radiotherapy</t>
  </si>
  <si>
    <t>M1 Preoperative / definitive chemotherapy - recommendation yes / no</t>
  </si>
  <si>
    <t xml:space="preserve">M1
0 = no
1 = yes
</t>
  </si>
  <si>
    <r>
      <t xml:space="preserve">In </t>
    </r>
    <r>
      <rPr>
        <b/>
        <sz val="8"/>
        <rFont val="Arial"/>
        <family val="2"/>
      </rPr>
      <t>surgical primary cases</t>
    </r>
    <r>
      <rPr>
        <sz val="8"/>
        <rFont val="Arial"/>
        <family val="2"/>
      </rPr>
      <t xml:space="preserve">, was pre-therapeutic chemotherapy - including as part of combined radiochemotherapy - recommended by the pre-therapeutic tumour board?
In </t>
    </r>
    <r>
      <rPr>
        <b/>
        <sz val="8"/>
        <rFont val="Arial"/>
        <family val="2"/>
      </rPr>
      <t>nonsurgical (palliative) primary cases</t>
    </r>
    <r>
      <rPr>
        <sz val="8"/>
        <rFont val="Arial"/>
        <family val="2"/>
      </rPr>
      <t xml:space="preserve">, was a chemotherapy - including as part of combined radiochemotherapy - recommended, without a planned subsequent operation?
</t>
    </r>
  </si>
  <si>
    <t>DatumEmpfehlungPraeoperativeChemotherapie
DateRecommendationPreoperativeChemotherapy</t>
  </si>
  <si>
    <t>M2 Preoperative / definitive chemotherapy - date of recommendation</t>
  </si>
  <si>
    <t xml:space="preserve">M2
yyyy-mm-dd
</t>
  </si>
  <si>
    <t>TherapiezeitpunktPraeoperativeChemotherapie
TreatmentTimePointPreoperativeChemotherapy</t>
  </si>
  <si>
    <t>M3 Preoperative / definitive chemotherapy - treatment time point</t>
  </si>
  <si>
    <t xml:space="preserve">M3
N = neoadjuvant
</t>
  </si>
  <si>
    <r>
      <t xml:space="preserve">Preoperative chemotherapy is by definition only possible in </t>
    </r>
    <r>
      <rPr>
        <b/>
        <sz val="8"/>
        <rFont val="Arial"/>
        <family val="2"/>
      </rPr>
      <t>surgical primary</t>
    </r>
    <r>
      <rPr>
        <sz val="8"/>
        <rFont val="Arial"/>
        <family val="2"/>
      </rPr>
      <t xml:space="preserve"> cases and is thus always neoadjuvant. Exclusively palliative chemotherapy administered in </t>
    </r>
    <r>
      <rPr>
        <b/>
        <sz val="8"/>
        <rFont val="Arial"/>
        <family val="2"/>
      </rPr>
      <t>non surgical (palliative)</t>
    </r>
    <r>
      <rPr>
        <sz val="8"/>
        <rFont val="Arial"/>
        <family val="2"/>
      </rPr>
      <t xml:space="preserve"> patients is always definitive. In that case, this field is left empty.
In </t>
    </r>
    <r>
      <rPr>
        <b/>
        <sz val="8"/>
        <rFont val="Arial"/>
        <family val="2"/>
      </rPr>
      <t>non surgical (curative) / non endoscopic</t>
    </r>
    <r>
      <rPr>
        <sz val="8"/>
        <rFont val="Arial"/>
        <family val="2"/>
      </rPr>
      <t xml:space="preserve"> patients (surgery planned, neoadjuvant radiochemotherapy carried out, patient declines surgery with (y)cT0), the treatment is defined as “definitive.” The K3/M3 fields are then left empty.
</t>
    </r>
  </si>
  <si>
    <t>M4 Preoperative / definitive chemotherapy - treatment intention</t>
  </si>
  <si>
    <t>TherapieintentionPraeoperativeChemotherapie
TreatmentIntentionPreoperativeChemotherapy</t>
  </si>
  <si>
    <t xml:space="preserve">M4
K = curative| P = palliative
</t>
  </si>
  <si>
    <t>GruendeFuerNichtdurchfuehrungPraeoperativeChemotherapie
ReasonsForNotImplementingPreoperativeChemotherapy</t>
  </si>
  <si>
    <r>
      <t xml:space="preserve">M5 Preoperative / definitive chemotherapy - reasons for nonimplementation </t>
    </r>
    <r>
      <rPr>
        <b/>
        <sz val="8"/>
        <rFont val="Arial"/>
        <family val="2"/>
      </rPr>
      <t>despite recommendation</t>
    </r>
  </si>
  <si>
    <t xml:space="preserve">M5
1 = patient declines
2 = patient dies before start
3 = other
</t>
  </si>
  <si>
    <t>Explanation of 3, other: the tumour board recommends chemotherapy, e.g. despite the patient’s advanced age or despite comorbidity. However, the hemato-oncologist decides not to start the chemotherapy after all for these reasons.</t>
  </si>
  <si>
    <t>DatumBeginnPraeoperativeChemotherapie
DateStartPreoperativeChemotherapy</t>
  </si>
  <si>
    <t>M6 Preoperative / definitive chemotherapy - start</t>
  </si>
  <si>
    <t xml:space="preserve">M6
yyyy-mm-dd
</t>
  </si>
  <si>
    <t>DatumEndePraeoperativeChemotherapie
DateEndPreoperativeChemotherapy</t>
  </si>
  <si>
    <t>M7 Preoperative / definitive chemotherapy - end</t>
  </si>
  <si>
    <t xml:space="preserve">M7
yyyy-mm-dd
</t>
  </si>
  <si>
    <t>GrundDerBeendigungDerPraeoperativeChemotherapie
ReasonsForEndingPreoperativeChemotherapy</t>
  </si>
  <si>
    <t xml:space="preserve">M8 Preoperative / definitive
Chemotherapy — reasons for ending chemotherapy
</t>
  </si>
  <si>
    <t xml:space="preserve">M8
0 = patient declines to continue treatment
1 = regular end
2 = abandonment due to side effects
3 = other
</t>
  </si>
  <si>
    <t>EmpfehlungPostoperativeChemotherapie
RecommendationPostoperativeChemotherapy</t>
  </si>
  <si>
    <t>N1 Postoperative chemotherapy - recommendation yes / no</t>
  </si>
  <si>
    <t xml:space="preserve">N1
0 = no
1 = yes
</t>
  </si>
  <si>
    <r>
      <t xml:space="preserve">In </t>
    </r>
    <r>
      <rPr>
        <b/>
        <sz val="8"/>
        <rFont val="Arial"/>
        <family val="2"/>
      </rPr>
      <t>surgical primary cases</t>
    </r>
    <r>
      <rPr>
        <sz val="8"/>
        <rFont val="Arial"/>
        <family val="2"/>
      </rPr>
      <t>, was postoperative chemotherapy recommended — including as part of combined radiochemotherapy?</t>
    </r>
  </si>
  <si>
    <t>DatumEmpfehlungPostoperativeChemotherapie
DateRecommendationPostoperativeChemotherapy</t>
  </si>
  <si>
    <t>N2 Postoperative chemotherapy - date of recommendation</t>
  </si>
  <si>
    <t xml:space="preserve">N2
yyyy-mm-dd
</t>
  </si>
  <si>
    <t>TherapiezeitpunktPostoperativeChemotherapie
TreatmentTimePointPostoperativeChemotherapy</t>
  </si>
  <si>
    <t>N3 Postoperative chemotherapy - treatment time point</t>
  </si>
  <si>
    <t xml:space="preserve">N3
A = adjuvant
</t>
  </si>
  <si>
    <r>
      <t>Postoperative chemotherapy is by definition only possible in</t>
    </r>
    <r>
      <rPr>
        <b/>
        <sz val="8"/>
        <rFont val="Arial"/>
        <family val="2"/>
      </rPr>
      <t xml:space="preserve"> surgical primary</t>
    </r>
    <r>
      <rPr>
        <sz val="8"/>
        <rFont val="Arial"/>
        <family val="2"/>
      </rPr>
      <t xml:space="preserve"> cases and is thus always adjuvant.</t>
    </r>
  </si>
  <si>
    <t xml:space="preserve">TherapieintentionPostoperativeChemotherapie
TreatmentIntentionPostoperativeChemotherapy
</t>
  </si>
  <si>
    <t>N4 Postoperative chemotherapy - treatment intention</t>
  </si>
  <si>
    <t xml:space="preserve">N4
K = curative | P = palliative
</t>
  </si>
  <si>
    <t>Is the intention at the time point of the treatment decision curative or palliative?</t>
  </si>
  <si>
    <t>GruendeFuerNichtdurchfuehrungPostoperativeChemotherapie
ReasonsForNotImplementingPostoperativeChemotherapy</t>
  </si>
  <si>
    <r>
      <t xml:space="preserve">N5 Postoperative chemotherapy - reasons for nonimplementation </t>
    </r>
    <r>
      <rPr>
        <b/>
        <sz val="8"/>
        <rFont val="Arial"/>
        <family val="2"/>
      </rPr>
      <t>despite recommendation</t>
    </r>
  </si>
  <si>
    <t xml:space="preserve">N5
1 = patient declined
2 = patient died before start
3 = other
</t>
  </si>
  <si>
    <t>Explanation of 3, other: the tumour board recommends adjuvant chemotherapy, e.g. despite the patient’s advanced age or despite comorbidity. However, the hemato-oncologist decides not to start the chemotherapy after all for these reasons.</t>
  </si>
  <si>
    <t>DatumBeginnPostoperativeChemotherapie
DateStartPostoperativeChemotherapy</t>
  </si>
  <si>
    <t>N6 Postoperative chemotherapy - start</t>
  </si>
  <si>
    <t xml:space="preserve">N6
yyyy-mm-dd
</t>
  </si>
  <si>
    <t>DatumEndePostoperativeChemotherapie
DateEndPostoperativeChemotherapy</t>
  </si>
  <si>
    <t>N7 Postoperative chemotherapy - end</t>
  </si>
  <si>
    <t xml:space="preserve">N7
yyyy-mm-dd
</t>
  </si>
  <si>
    <t>GrundDerBeendigungDerPostoperativeChemotherapie
ReasonForEndingPostoperativeChemotherapy</t>
  </si>
  <si>
    <t>N8 Postoperative chemotherapy — reasons for ending the chemotherapy</t>
  </si>
  <si>
    <t xml:space="preserve">N8
0 = patient declines to continue treatment
1 = regular end
2 = abandoned due to side effects
3 = other
</t>
  </si>
  <si>
    <t xml:space="preserve">BestSupportiveCare
</t>
  </si>
  <si>
    <t>O1 Other treatment - best supportive care</t>
  </si>
  <si>
    <t xml:space="preserve">O1
0 = no
1 = yes
</t>
  </si>
  <si>
    <t xml:space="preserve">E.g., pain therapy, artificial nutrition </t>
  </si>
  <si>
    <t>DatumStudie
DateStudy</t>
  </si>
  <si>
    <t>P1 Process - research study - data of inclusion of patient in study</t>
  </si>
  <si>
    <t>Studientyp
StudyType</t>
  </si>
  <si>
    <t>P2 Process - study type interventional / noninterventional</t>
  </si>
  <si>
    <t xml:space="preserve">P2
1 = noninterventional study
2 = interventional study
9 = study patient, but not clear whether noninterventional / interventional
</t>
  </si>
  <si>
    <t>1, 2, and 9 can only be reported if it is actually a study subject to an ethics vote</t>
  </si>
  <si>
    <t xml:space="preserve">PsychoonkologischeBetreuung
Psycho-oncologicCounselling
</t>
  </si>
  <si>
    <t>P3 Process - psycho-oncologic counselling</t>
  </si>
  <si>
    <t xml:space="preserve">P3
0 = psycho-oncologic counselling not received
1 = pscyho-oncologic counselling received
</t>
  </si>
  <si>
    <t>Patient received psycho-oncological counselling at least once for more than at least 25 min.</t>
  </si>
  <si>
    <t>BeratungSozialdienst
CounsellingSocialService</t>
  </si>
  <si>
    <t>P5 Process - social services counselling</t>
  </si>
  <si>
    <t xml:space="preserve">P5
0 = patient was not counselled by social services
1 = patient was counselled by social services
9 = not known
</t>
  </si>
  <si>
    <t>GenetischeBeratungEmpfohlen
GeneticCounsellingRecommended</t>
  </si>
  <si>
    <t>P6 Process - genetic counselling recommended</t>
  </si>
  <si>
    <t xml:space="preserve">P6
0 = recommendation not given
1 = recommendation given 
</t>
  </si>
  <si>
    <t>GenetischeBeratungErhalten
GeneticCounsellingRecieved</t>
  </si>
  <si>
    <t>P7 Process - genetic counselling received</t>
  </si>
  <si>
    <t xml:space="preserve">P7
0 = patient was not presented at a centre for familial colorectal cancer
1 = patient was presented at a center for familial colorectal cancer
9 = not known
</t>
  </si>
  <si>
    <t>ImmunhistochemischeUntersuchungAufMSI
ImmunohistochemicalExaminationForMSI</t>
  </si>
  <si>
    <t>P8 Process - immunohistochemical assessment of MMR proteins</t>
  </si>
  <si>
    <t xml:space="preserve">P8
0 = no
1 = yes
9 = not known
</t>
  </si>
  <si>
    <r>
      <t xml:space="preserve">Indicator year-specific interpretation:
All primary cases up to and including indicator year 2014: immunohistochemical examination for MSI is sufficient.
All primary cases starting from indicator year 2015:
patients with immunohistochemical assessment of MMR proteins.
</t>
    </r>
    <r>
      <rPr>
        <b/>
        <sz val="8"/>
        <rFont val="Arial"/>
        <family val="2"/>
      </rPr>
      <t>! To save unnecessary work, the name of the tag was not changed from 2014 to 2015 !</t>
    </r>
    <r>
      <rPr>
        <sz val="8"/>
        <rFont val="Arial"/>
        <family val="2"/>
      </rPr>
      <t xml:space="preserve">
</t>
    </r>
  </si>
  <si>
    <t>DatumFollowUp
DateFollowUp</t>
  </si>
  <si>
    <t>Q1 Follow-up report n - date</t>
  </si>
  <si>
    <t xml:space="preserve">Q1
yyyy-mm-dd
</t>
  </si>
  <si>
    <t>All Q fields must be completed for each follow-up date.</t>
  </si>
  <si>
    <t>LokoregionaeresRezidiv
LocoregionalRecurrence</t>
  </si>
  <si>
    <t>Q2 Follow-up report n - locoregional recurrence</t>
  </si>
  <si>
    <t xml:space="preserve">Q2
0 = negative
1 = positive, new
2 = positive, old
3 = not known
</t>
  </si>
  <si>
    <t xml:space="preserve">0 = up to and including this date, no logoregional recurrence appeared
1 = a locoregional recurrence was diagnosed on this date
2 = a locoregional recurrence already appeared in a follow-up report (“1” in a previous report)
3 = the patient is still alive, but there is no information about tumour status
</t>
  </si>
  <si>
    <t>LymphknotenRezidiv
LymphNodeRecurrence</t>
  </si>
  <si>
    <t>Q3 Follow-up report n - lymph-node recurrence</t>
  </si>
  <si>
    <t xml:space="preserve">Q3
0 = negative
1 = positiv, new
2 = positive, old 
3 = not known
</t>
  </si>
  <si>
    <t xml:space="preserve">0 = up to and including this date, no lymph-node recurrences appeared
1 = a lymph-node recurrence was diagnosed on this date
2 = a lymph-node recurrence already appeared in a follow-up report (“1” in a previous report)
3 = the patient is still alive, but there is no information about tumour status
</t>
  </si>
  <si>
    <t>Fernmetastasen
DistantMetastases</t>
  </si>
  <si>
    <t>Q4 Follow-up report n- distant metastases</t>
  </si>
  <si>
    <t xml:space="preserve">Q4
0 = negative
1 = positive, new
2 = positive, old
3 = not known
</t>
  </si>
  <si>
    <t xml:space="preserve">0 = up to and including this date, no distant metastases appeared
1 = distant metastases were diagnosed on this date
2 = a distant metastases already appeared in a follow-up report (“1” in a previous report)
3 = the patient is still alive, but there is no information about tumour status
</t>
  </si>
  <si>
    <t>Zweittumor
SecondTumor</t>
  </si>
  <si>
    <t>Q5 Follow-up report n - second tumour</t>
  </si>
  <si>
    <t xml:space="preserve">Q5
0 = negative
1 = positive, new
2 = positive, old
3 = not known
</t>
  </si>
  <si>
    <t xml:space="preserve">0 = up to and including this date, no second tumours appeared (e.g. breast cancer, pancreatic cancer or colon cancer if the primary case was a rectum carcinoma)
1 = a second tumour was diagnosed on this date
2 = a second tumour already appeared in a follow-up report
3 = the patient is still alive, but there is no information about tumour status
</t>
  </si>
  <si>
    <t>Verstorben
Died</t>
  </si>
  <si>
    <t>Q6 Follow-up report n - die</t>
  </si>
  <si>
    <t xml:space="preserve">Q6
0 = has not died
1 = tumour-related death
2 = death not tumour-related
3 = cause of death not known 
</t>
  </si>
  <si>
    <t>QuelleFollowUp
SourceFollowUp</t>
  </si>
  <si>
    <t>Q7 Follow-up report n - source of follow-up information</t>
  </si>
  <si>
    <t xml:space="preserve">Q7
1 = data from clinical cancer registry
2 = own center: follow-up in hospital
3 = own center: treatment network (collaborating partner; private-practice physician
4 = own center: patient questionnaire (letter/phone call)
5 = own center: registry query
6 = other
7 = not known
</t>
  </si>
  <si>
    <t>Notes on processing:</t>
  </si>
  <si>
    <t>Definitions of the terms used in the table are in principle stored in the “Data fields” data sheet of the specification document, in the currently valid version (can be downloaded from www.xml-oncobox.de):</t>
  </si>
  <si>
    <t>1) data field C1</t>
  </si>
  <si>
    <t>2) data field G4 (E = elective, N = emergency)</t>
  </si>
  <si>
    <t>3) data field C2.6</t>
  </si>
  <si>
    <t>The document also includes information on case counting (see appendices) and definitions of all key figures.</t>
  </si>
  <si>
    <t>The document “Data quality requirements” sets out the essential basis for data evaluation during the auditing process. In particular, it describes how to deal with indicators in which the target is not met (available for download at www.onkozert.de, in the Notes section).</t>
  </si>
  <si>
    <r>
      <t xml:space="preserve">The fields are partly dependent on each other, and each row should therefore be processed from left to right and continuously from top to bottom. Gray cells must be processed. For processing, Microsoft Office Excel 2007, or better 2010, should be used, since a substantial loss of quality results otherwise </t>
    </r>
    <r>
      <rPr>
        <sz val="8"/>
        <rFont val="Times New Roman"/>
        <family val="1"/>
      </rPr>
      <t> </t>
    </r>
    <r>
      <rPr>
        <sz val="9"/>
        <rFont val="Calibri"/>
        <family val="2"/>
      </rPr>
      <t>. All numbers and text must be entered manually. Every change in the basic data causes a change in the indicator sheet.</t>
    </r>
  </si>
  <si>
    <t>zurück zum Inhaltsverzeichnis
Back to table of contents</t>
  </si>
  <si>
    <t>D8 Diagnose - Prätherapeutischer Tumorstatus T
D8 Diagnosis - pre-therapeutic tumour status T</t>
  </si>
  <si>
    <t>Ungültige Ausprägung
Invalid characteristic</t>
  </si>
  <si>
    <t>M0  |  MX oder leer
M0 | MX or empty</t>
  </si>
  <si>
    <t>M0 | MX | leer
M0 | MX | empty</t>
  </si>
  <si>
    <r>
      <t xml:space="preserve">1) Primärfälle
</t>
    </r>
    <r>
      <rPr>
        <sz val="8"/>
        <color theme="2" tint="-0.749992370372631"/>
        <rFont val="Arial"/>
        <family val="2"/>
      </rPr>
      <t>Primary cases</t>
    </r>
  </si>
  <si>
    <r>
      <t xml:space="preserve">Hier ist dargestellt, wie die XML auf Vollständigkeit und Korrektheit überprüft wird, wenn die XML zur Berechnung des Kennzahlenbogens eingelesen wird.
</t>
    </r>
    <r>
      <rPr>
        <sz val="8"/>
        <color theme="2" tint="-0.749992370372631"/>
        <rFont val="Arial"/>
        <family val="2"/>
      </rPr>
      <t>This</t>
    </r>
    <r>
      <rPr>
        <sz val="8"/>
        <color theme="1" tint="0.249977111117893"/>
        <rFont val="Arial"/>
        <family val="2"/>
      </rPr>
      <t xml:space="preserve"> shows how the XML is checked for completeness and correctness when the XML is being read in to calculate the indicator sheet.</t>
    </r>
  </si>
  <si>
    <r>
      <t xml:space="preserve">a) Nicht-verwertbare Falldatensätze
</t>
    </r>
    <r>
      <rPr>
        <sz val="8"/>
        <color theme="2" tint="-0.749992370372631"/>
        <rFont val="Arial"/>
        <family val="2"/>
      </rPr>
      <t>a) Unusable case datasets</t>
    </r>
  </si>
  <si>
    <r>
      <t xml:space="preserve">A2 Stammdaten -  Geburtsdatum Tag
</t>
    </r>
    <r>
      <rPr>
        <sz val="8"/>
        <color theme="2" tint="-0.749992370372631"/>
        <rFont val="Arial"/>
        <family val="2"/>
      </rPr>
      <t>A2 Master data — - date of birth, day</t>
    </r>
  </si>
  <si>
    <r>
      <t xml:space="preserve">A3 Stammdaten - Geburtsdatum Monat
</t>
    </r>
    <r>
      <rPr>
        <sz val="8"/>
        <color theme="2" tint="-0.749992370372631"/>
        <rFont val="Arial"/>
        <family val="2"/>
      </rPr>
      <t>A3 Master data — - date of birth, month</t>
    </r>
  </si>
  <si>
    <r>
      <t xml:space="preserve">A4 Stammdaten - Geburtsdatum Jahr
</t>
    </r>
    <r>
      <rPr>
        <sz val="8"/>
        <color theme="2" tint="-0.749992370372631"/>
        <rFont val="Arial"/>
        <family val="2"/>
      </rPr>
      <t>A4 Master data —- date of birth, year</t>
    </r>
  </si>
  <si>
    <r>
      <t xml:space="preserve">A5 Stammdaten - Geschlecht
</t>
    </r>
    <r>
      <rPr>
        <sz val="8"/>
        <color theme="2" tint="-0.749992370372631"/>
        <rFont val="Arial"/>
        <family val="2"/>
      </rPr>
      <t>A5 Master data — - sex</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</si>
  <si>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</si>
  <si>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C2.1 Allgemeine Fallinfos -  Zentrumsfall
</t>
    </r>
    <r>
      <rPr>
        <sz val="8"/>
        <color theme="2" tint="-0.749992370372631"/>
        <rFont val="Arial"/>
        <family val="2"/>
      </rPr>
      <t>C2.1 General case information - centre case</t>
    </r>
  </si>
  <si>
    <r>
      <t xml:space="preserve">C2.2 Allgemeine Fallinfos - Fall-ID; Organ
</t>
    </r>
    <r>
      <rPr>
        <sz val="8"/>
        <color theme="2" tint="-0.749992370372631"/>
        <rFont val="Arial"/>
        <family val="2"/>
      </rPr>
      <t>C2.2 General case information - case ID; organ</t>
    </r>
  </si>
  <si>
    <r>
      <t xml:space="preserve">C2.3 Allgemeine Fallinfos - Fall-ID; 1. Teil Reg.-Nr.
</t>
    </r>
    <r>
      <rPr>
        <sz val="8"/>
        <color theme="2" tint="-0.749992370372631"/>
        <rFont val="Arial"/>
        <family val="2"/>
      </rPr>
      <t>C2.3 General case information - case ID, part 1, registration no.</t>
    </r>
  </si>
  <si>
    <r>
      <t xml:space="preserve">C2.4 Allgemeine Fallinfos -  Fall-ID; Haupt- / Nebenstandort
</t>
    </r>
    <r>
      <rPr>
        <sz val="8"/>
        <color theme="2" tint="-0.749992370372631"/>
        <rFont val="Arial"/>
        <family val="2"/>
      </rPr>
      <t>C2.4 General case information - case ID; main/subsidiary site</t>
    </r>
  </si>
  <si>
    <r>
      <t xml:space="preserve">C2.6 Allgemeine Fallinfos - Falldatensatz vollständig eingegeben?
</t>
    </r>
    <r>
      <rPr>
        <sz val="8"/>
        <color theme="2" tint="-0.749992370372631"/>
        <rFont val="Arial"/>
        <family val="2"/>
      </rPr>
      <t>C2.6 General case information - case dataset completely entered?</t>
    </r>
  </si>
  <si>
    <r>
      <t xml:space="preserve">D1 Diagnose - Datum Erstdiagnose Primärtumor 
</t>
    </r>
    <r>
      <rPr>
        <sz val="8"/>
        <color theme="2" tint="-0.749992370372631"/>
        <rFont val="Arial"/>
        <family val="2"/>
      </rPr>
      <t>D1 Diagnosis - date of first diagnosis of the primary tumour</t>
    </r>
  </si>
  <si>
    <r>
      <t xml:space="preserve">D4 Diagnose - Tumorausprägung
</t>
    </r>
    <r>
      <rPr>
        <sz val="8"/>
        <color theme="2" tint="-0.749992370372631"/>
        <rFont val="Arial"/>
        <family val="2"/>
      </rPr>
      <t>D4 Diagnosis - Tumour characteristics</t>
    </r>
  </si>
  <si>
    <r>
      <t xml:space="preserve">D6 Diagnose - Kolon oder Rektum
</t>
    </r>
    <r>
      <rPr>
        <sz val="8"/>
        <color theme="2" tint="-0.749992370372631"/>
        <rFont val="Arial"/>
        <family val="2"/>
      </rPr>
      <t>D6 Diagnosis - colon or rectum</t>
    </r>
  </si>
  <si>
    <r>
      <t xml:space="preserve">D4 Diagnose - Tumorausprägung 
</t>
    </r>
    <r>
      <rPr>
        <sz val="8"/>
        <color theme="2" tint="-0.749992370372631"/>
        <rFont val="Arial"/>
        <family val="2"/>
      </rPr>
      <t>D4 Diagnosis - Tumour characteristics</t>
    </r>
  </si>
  <si>
    <r>
      <t xml:space="preserve">C1 Grundgesamtheit - Kategorisierung des Tudoku-Systems 
</t>
    </r>
    <r>
      <rPr>
        <sz val="8"/>
        <color theme="2" tint="-0.749992370372631"/>
        <rFont val="Arial"/>
        <family val="2"/>
      </rPr>
      <t>C1 Basic statistical population - categorisation of the tumour documentation system</t>
    </r>
  </si>
  <si>
    <r>
      <t xml:space="preserve">G2 Chirurgische Therapie - Datum operative Tumorentfernung (1. OP)
</t>
    </r>
    <r>
      <rPr>
        <sz val="8"/>
        <color theme="2" tint="-0.749992370372631"/>
        <rFont val="Arial"/>
        <family val="2"/>
      </rPr>
      <t>G2 Surgical primary therapy - date of surgical tumour removal (1st op.)</t>
    </r>
  </si>
  <si>
    <r>
      <t xml:space="preserve">F1 Endoskopische Primärtherapie - Datum therapeutische Koloskopie (endoskopische Abtragung) 
</t>
    </r>
    <r>
      <rPr>
        <sz val="8"/>
        <color theme="2" tint="-0.749992370372631"/>
        <rFont val="Arial"/>
        <family val="2"/>
      </rPr>
      <t>F1 Endoscopic primary therapy - date of therapeutic colonoscopy (endoscopic resection)</t>
    </r>
  </si>
  <si>
    <r>
      <t xml:space="preserve">H1 Postoperative Histologie / Staging - pT
</t>
    </r>
    <r>
      <rPr>
        <sz val="8"/>
        <color theme="2" tint="-0.749992370372631"/>
        <rFont val="Arial"/>
        <family val="2"/>
      </rPr>
      <t>H1 postoperative histology / staging - pT</t>
    </r>
  </si>
  <si>
    <r>
      <t xml:space="preserve">D8 Diagnose - Prätherapeutischer Tumorstatus T
</t>
    </r>
    <r>
      <rPr>
        <sz val="8"/>
        <color theme="2" tint="-0.749992370372631"/>
        <rFont val="Arial"/>
        <family val="2"/>
      </rPr>
      <t>D8 Diagnosis - pre-therapeutic tumour status T</t>
    </r>
  </si>
  <si>
    <r>
      <t xml:space="preserve">D9 Diagnose - Prätherapeutischer Tumorstatus N
</t>
    </r>
    <r>
      <rPr>
        <sz val="8"/>
        <color theme="2" tint="-0.749992370372631"/>
        <rFont val="Arial"/>
        <family val="2"/>
      </rPr>
      <t>D9 Diagnosis - pre-therapeutic tumour status N</t>
    </r>
  </si>
  <si>
    <r>
      <t xml:space="preserve">D10 Diagnose - Prätherapeutischer Tumorstatus M
</t>
    </r>
    <r>
      <rPr>
        <sz val="8"/>
        <color theme="2" tint="-0.749992370372631"/>
        <rFont val="Arial"/>
        <family val="2"/>
      </rPr>
      <t>D10 Diagnosis - pre-therapeutic tumour status M</t>
    </r>
  </si>
  <si>
    <r>
      <t xml:space="preserve">F1 Endoskopische Primärtherapie - Datum therapeutische Koloskopie (endoskopische Abtragung) = 2018
</t>
    </r>
    <r>
      <rPr>
        <sz val="8"/>
        <color theme="2" tint="-0.749992370372631"/>
        <rFont val="Arial"/>
        <family val="2"/>
      </rPr>
      <t>F1 Endoscopic primary therapy - date of therapeutic colonoscopy (endoscopic resection) = 2018</t>
    </r>
  </si>
  <si>
    <r>
      <t xml:space="preserve">D1 Diagnose - Datum Erstdiagnose Primärtumor = 2018
</t>
    </r>
    <r>
      <rPr>
        <sz val="8"/>
        <color theme="2" tint="-0.749992370372631"/>
        <rFont val="Arial"/>
        <family val="2"/>
      </rPr>
      <t>D1 Diagnosis - date of first diagnosis of the primary tumour = 2018</t>
    </r>
  </si>
  <si>
    <r>
      <t xml:space="preserve">H5 Postoperative Histologie / Staging  - ICD-O-Histologie
</t>
    </r>
    <r>
      <rPr>
        <sz val="8"/>
        <color theme="2" tint="-0.749992370372631"/>
        <rFont val="Arial"/>
        <family val="2"/>
      </rPr>
      <t>H5 Postoperative histology / staging - ICD-O histology</t>
    </r>
  </si>
  <si>
    <r>
      <t xml:space="preserve">AND D3 Diagnose - ICD-O-Histologie 
</t>
    </r>
    <r>
      <rPr>
        <sz val="8"/>
        <color theme="2" tint="-0.749992370372631"/>
        <rFont val="Arial"/>
        <family val="2"/>
      </rPr>
      <t>AND D3 Diagnosis - ICD-O histology</t>
    </r>
  </si>
  <si>
    <r>
      <t xml:space="preserve">D3 Diagnose - ICD-O-Histologie 
</t>
    </r>
    <r>
      <rPr>
        <sz val="8"/>
        <color theme="2" tint="-0.749992370372631"/>
        <rFont val="Arial"/>
        <family val="2"/>
      </rPr>
      <t>D3 Diagnosis - ICD-O histology</t>
    </r>
  </si>
  <si>
    <r>
      <t xml:space="preserve">C2.1 Allgemeine Fallinfos -  Zentrumsfall
</t>
    </r>
    <r>
      <rPr>
        <sz val="8"/>
        <color theme="2" tint="-0.749992370372631"/>
        <rFont val="Arial"/>
        <family val="2"/>
      </rPr>
      <t>C2.1 General case information - Centre case</t>
    </r>
  </si>
  <si>
    <r>
      <t xml:space="preserve">M3 Präoperative / definitive Chemotherapie- Therapiezeitpunkt
</t>
    </r>
    <r>
      <rPr>
        <sz val="8"/>
        <color theme="2" tint="-0.749992370372631"/>
        <rFont val="Arial"/>
        <family val="2"/>
      </rPr>
      <t>M3 Preoperative / definitive chemotherapy - treatment time point</t>
    </r>
  </si>
  <si>
    <r>
      <t xml:space="preserve">K3 Präoperative / definitive Strahlentherapie - Therapiezeitpunkt
</t>
    </r>
    <r>
      <rPr>
        <sz val="8"/>
        <color theme="2" tint="-0.749992370372631"/>
        <rFont val="Arial"/>
        <family val="2"/>
      </rPr>
      <t>K3 Preoperative /definitive radiotherapy - treatment time point</t>
    </r>
  </si>
  <si>
    <r>
      <t xml:space="preserve">H1 Postoperative Histologie / Staging - pT
</t>
    </r>
    <r>
      <rPr>
        <sz val="8"/>
        <color theme="2" tint="-0.749992370372631"/>
        <rFont val="Arial"/>
        <family val="2"/>
      </rPr>
      <t>H1 Postoperative histology / staging - pT</t>
    </r>
  </si>
  <si>
    <r>
      <t xml:space="preserve">H2  Postoperative Histologie / Staging - pN
</t>
    </r>
    <r>
      <rPr>
        <sz val="8"/>
        <color theme="2" tint="-0.749992370372631"/>
        <rFont val="Arial"/>
        <family val="2"/>
      </rPr>
      <t>H2 Postoperative histology / staging - pN</t>
    </r>
  </si>
  <si>
    <r>
      <t xml:space="preserve">H3  Postoperative Histologie / Staging - M
</t>
    </r>
    <r>
      <rPr>
        <sz val="8"/>
        <color theme="2" tint="-0.749992370372631"/>
        <rFont val="Arial"/>
        <family val="2"/>
      </rPr>
      <t>H3 Postoperative histology / staging - M</t>
    </r>
  </si>
  <si>
    <r>
      <t xml:space="preserve">D10 Diagnose - Prätherapeutischer Tumorstatus
</t>
    </r>
    <r>
      <rPr>
        <sz val="8"/>
        <color theme="2" tint="-0.749992370372631"/>
        <rFont val="Arial"/>
        <family val="2"/>
      </rPr>
      <t>D10 Diagnosis - pre-therapeutic tumour status</t>
    </r>
  </si>
  <si>
    <r>
      <t xml:space="preserve">Kein gültiges Geburtsdatum
</t>
    </r>
    <r>
      <rPr>
        <sz val="8"/>
        <color theme="2" tint="-0.749992370372631"/>
        <rFont val="Arial"/>
        <family val="2"/>
      </rPr>
      <t>Not a valid date of birth</t>
    </r>
  </si>
  <si>
    <r>
      <t xml:space="preserve">Angabe zum Geschlecht darf nicht fehlen
</t>
    </r>
    <r>
      <rPr>
        <sz val="8"/>
        <color theme="2" tint="-0.749992370372631"/>
        <rFont val="Arial"/>
        <family val="2"/>
      </rPr>
      <t>Specification of sex must be included</t>
    </r>
  </si>
  <si>
    <r>
      <t xml:space="preserve">Ungültige Ausprägung
</t>
    </r>
    <r>
      <rPr>
        <sz val="8"/>
        <color theme="2" tint="-0.749992370372631"/>
        <rFont val="Arial"/>
        <family val="2"/>
      </rPr>
      <t>Invalid characteristic</t>
    </r>
  </si>
  <si>
    <r>
      <t xml:space="preserve">Angabe Grundgesamtheit darf nicht fehlen
</t>
    </r>
    <r>
      <rPr>
        <sz val="8"/>
        <color theme="2" tint="-0.749992370372631"/>
        <rFont val="Arial"/>
        <family val="2"/>
      </rPr>
      <t>Basic statistical population must be included</t>
    </r>
  </si>
  <si>
    <r>
      <t xml:space="preserve">Angabe Zentrumsfall ja / nein fehlt
</t>
    </r>
    <r>
      <rPr>
        <sz val="8"/>
        <color theme="2" tint="-0.749992370372631"/>
        <rFont val="Arial"/>
        <family val="2"/>
      </rPr>
      <t>Specification if centre case yes / no missing</t>
    </r>
  </si>
  <si>
    <r>
      <t xml:space="preserve">Angabe Organzentrum fehlt
</t>
    </r>
    <r>
      <rPr>
        <sz val="8"/>
        <color theme="2" tint="-0.749992370372631"/>
        <rFont val="Arial"/>
        <family val="2"/>
      </rPr>
      <t>Details of organ centre missing</t>
    </r>
  </si>
  <si>
    <r>
      <t xml:space="preserve">Angabe Reg.-Nr. des Zentrums fehlt
</t>
    </r>
    <r>
      <rPr>
        <sz val="8"/>
        <color theme="2" tint="-0.749992370372631"/>
        <rFont val="Arial"/>
        <family val="2"/>
      </rPr>
      <t>Specification of centre’s registration number missing</t>
    </r>
  </si>
  <si>
    <r>
      <t xml:space="preserve">Angabe Haupt- oder Nebenstandort fehlt
</t>
    </r>
    <r>
      <rPr>
        <sz val="8"/>
        <color theme="2" tint="-0.749992370372631"/>
        <rFont val="Arial"/>
        <family val="2"/>
      </rPr>
      <t>Details of main or subsidiary site lacking</t>
    </r>
  </si>
  <si>
    <r>
      <t xml:space="preserve">Angabe zu Vollständigkeit Behandlungsdatensatz fehlt
</t>
    </r>
    <r>
      <rPr>
        <sz val="8"/>
        <color theme="2" tint="-0.749992370372631"/>
        <rFont val="Arial"/>
        <family val="2"/>
      </rPr>
      <t>Details on completeness of treatment dataset lacking</t>
    </r>
  </si>
  <si>
    <r>
      <t xml:space="preserve">Angabe Datum Erstdiagnose Tumor darf nicht fehlen
</t>
    </r>
    <r>
      <rPr>
        <sz val="8"/>
        <color theme="2" tint="-0.749992370372631"/>
        <rFont val="Arial"/>
        <family val="2"/>
      </rPr>
      <t>Details for date of first diagnosis of tumour must be included</t>
    </r>
  </si>
  <si>
    <r>
      <t xml:space="preserve">Angabe ob Primärtumor oder Wiedererkrankung darf nich fehlen
</t>
    </r>
    <r>
      <rPr>
        <sz val="8"/>
        <color theme="2" tint="-0.749992370372631"/>
        <rFont val="Arial"/>
        <family val="2"/>
      </rPr>
      <t>Specification if primary tumour or recurrrent disease must be included</t>
    </r>
  </si>
  <si>
    <r>
      <t xml:space="preserve">Angabe, ob Kolon oder Rektum darf nicht fehlen
</t>
    </r>
    <r>
      <rPr>
        <sz val="8"/>
        <color theme="2" tint="-0.749992370372631"/>
        <rFont val="Arial"/>
        <family val="2"/>
      </rPr>
      <t>Specification of whether colon or rectum diagnosis must be included</t>
    </r>
  </si>
  <si>
    <r>
      <t xml:space="preserve">Widerspruch Primärfall / Wiedererkrankung
</t>
    </r>
    <r>
      <rPr>
        <sz val="8"/>
        <color theme="2" tint="-0.749992370372631"/>
        <rFont val="Arial"/>
        <family val="2"/>
      </rPr>
      <t>Contradiction between primary case and recurrent disease</t>
    </r>
  </si>
  <si>
    <r>
      <t xml:space="preserve">OP-Datum darf bei operativem Primärfall nicht fehlen
</t>
    </r>
    <r>
      <rPr>
        <sz val="8"/>
        <color theme="2" tint="-0.749992370372631"/>
        <rFont val="Arial"/>
        <family val="2"/>
      </rPr>
      <t>Date of operation must be included in a surgical primary case</t>
    </r>
  </si>
  <si>
    <r>
      <t xml:space="preserve">Datum endoskopische Tumorabtragung darf bei endoskopischem Primärfall nicht fehlen
</t>
    </r>
    <r>
      <rPr>
        <sz val="8"/>
        <color theme="2" tint="-0.749992370372631"/>
        <rFont val="Arial"/>
        <family val="2"/>
      </rPr>
      <t>Date of endoscopic tumour removal must be included in endoscopic primary cases</t>
    </r>
  </si>
  <si>
    <r>
      <t xml:space="preserve">Fall außerhalb Kennzahlenjahr
</t>
    </r>
    <r>
      <rPr>
        <sz val="8"/>
        <color theme="2" tint="-0.749992370372631"/>
        <rFont val="Arial"/>
        <family val="2"/>
      </rPr>
      <t>Case outside indicator year</t>
    </r>
  </si>
  <si>
    <r>
      <t xml:space="preserve">Fall außerhalb Beobachtungszeitraum Ergebnisqualität
Anmerkung: Diese Verifizierung bezieht sich auf die Zertifizierungsrelevanten Daten (im Auditjahr 2013: 2007-2012). Wählt man in der XML-OncoBox "Zertifizierungsrelevante Daten" wird genau dieser Zeitraum betrachtet. Wählt man dagegen "Individuellen Filter" und erweitert den Zeitraum auf z.B. 2000-2013 werden alle Fälle berücksichigt.
</t>
    </r>
    <r>
      <rPr>
        <sz val="8"/>
        <color theme="2" tint="-0.749992370372631"/>
        <rFont val="Arial"/>
        <family val="2"/>
      </rPr>
      <t xml:space="preserve">Case outside observation period for quality of results 
Note: This verification relates to the data relevant for certification (in audit year 2013: 2007–2012). If “certification-relevant data” is selected in the XML OncoBox, then precisely that period is considered. By contast, if “individual filter” is selected and the period is extended to 2000–2013, for exmaple, all cases will be taken into account.
</t>
    </r>
  </si>
  <si>
    <r>
      <t xml:space="preserve">Histologie-Code entspricht nicht dem eines gültigen Primärfalls (kein Adenokarzinom)
</t>
    </r>
    <r>
      <rPr>
        <sz val="8"/>
        <color theme="2" tint="-0.749992370372631"/>
        <rFont val="Arial"/>
        <family val="2"/>
      </rPr>
      <t>Histology code does not correspond to that of a valid primary case (not an adenocarcinoma)</t>
    </r>
  </si>
  <si>
    <r>
      <t xml:space="preserve">Wiedererkrankung: nur Primärfälle werden in der XML-OncoBox berücksichtigt
</t>
    </r>
    <r>
      <rPr>
        <sz val="8"/>
        <color theme="2" tint="-0.749992370372631"/>
        <rFont val="Arial"/>
        <family val="2"/>
      </rPr>
      <t>Recurrent disease: only primary cases are taken into account in the XML OncoBox</t>
    </r>
  </si>
  <si>
    <r>
      <t xml:space="preserve">Patient erfüllt nicht die Kriterien eines Zentrumsfalls
</t>
    </r>
    <r>
      <rPr>
        <sz val="8"/>
        <color theme="2" tint="-0.749992370372631"/>
        <rFont val="Arial"/>
        <family val="2"/>
      </rPr>
      <t>Patient does not meet the criteria for a centre case</t>
    </r>
  </si>
  <si>
    <r>
      <t xml:space="preserve">1.1.1) operierter, neoadjuvant vorbehandelter 
Primärfall
</t>
    </r>
    <r>
      <rPr>
        <sz val="8"/>
        <color theme="2" tint="-0.749992370372631"/>
        <rFont val="Arial"/>
        <family val="2"/>
      </rPr>
      <t>1.1.1) Surgical primary case with prior neoadjuvant treatment</t>
    </r>
  </si>
  <si>
    <r>
      <t xml:space="preserve">1.1.2) operierter, nicht neoadjuvant vorbehandelter 
Primärfall
</t>
    </r>
    <r>
      <rPr>
        <sz val="8"/>
        <color theme="2" tint="-0.749992370372631"/>
        <rFont val="Arial"/>
        <family val="2"/>
      </rPr>
      <t>1.1.2) Surgical primary case without prior neoadjuvant treatment</t>
    </r>
  </si>
  <si>
    <r>
      <t xml:space="preserve">UICC-Stadium I
</t>
    </r>
    <r>
      <rPr>
        <sz val="8"/>
        <color theme="2" tint="-0.749992370372631"/>
        <rFont val="Arial"/>
        <family val="2"/>
      </rPr>
      <t>UICC stage I</t>
    </r>
  </si>
  <si>
    <r>
      <t xml:space="preserve">UICC-Stadium II
</t>
    </r>
    <r>
      <rPr>
        <sz val="8"/>
        <color theme="2" tint="-0.749992370372631"/>
        <rFont val="Arial"/>
        <family val="2"/>
      </rPr>
      <t>UICC stage II</t>
    </r>
  </si>
  <si>
    <r>
      <t xml:space="preserve">UICC-Stadium III
</t>
    </r>
    <r>
      <rPr>
        <sz val="8"/>
        <color theme="2" tint="-0.749992370372631"/>
        <rFont val="Arial"/>
        <family val="2"/>
      </rPr>
      <t>UICC stage III</t>
    </r>
  </si>
  <si>
    <r>
      <t xml:space="preserve">UICC-Stadium IV
</t>
    </r>
    <r>
      <rPr>
        <sz val="8"/>
        <color theme="2" tint="-0.749992370372631"/>
        <rFont val="Arial"/>
        <family val="2"/>
      </rPr>
      <t>UICC stage IV</t>
    </r>
  </si>
  <si>
    <r>
      <t xml:space="preserve">siehe Tabellenblatt Appendix "Adenokarzinome"
</t>
    </r>
    <r>
      <rPr>
        <sz val="8"/>
        <color theme="2" tint="-0.749992370372631"/>
        <rFont val="Arial"/>
        <family val="2"/>
      </rPr>
      <t>See table document in Appendix, “Adenocarcinomas”</t>
    </r>
  </si>
  <si>
    <r>
      <t xml:space="preserve">Wenn K3 und/oder M3 = N
</t>
    </r>
    <r>
      <rPr>
        <sz val="8"/>
        <color theme="2" tint="-0.749992370372631"/>
        <rFont val="Arial"/>
        <family val="2"/>
      </rPr>
      <t>If K3 and/or M3 = N</t>
    </r>
  </si>
  <si>
    <r>
      <t xml:space="preserve">Weder K3 noch M3 = N
(keiner soll N sein)
</t>
    </r>
    <r>
      <rPr>
        <sz val="8"/>
        <color theme="2" tint="-0.749992370372631"/>
        <rFont val="Arial"/>
        <family val="2"/>
      </rPr>
      <t>Neither K3 nor M3 = N</t>
    </r>
    <r>
      <rPr>
        <sz val="8"/>
        <rFont val="Arial"/>
        <family val="2"/>
      </rPr>
      <t xml:space="preserve">
</t>
    </r>
    <r>
      <rPr>
        <sz val="8"/>
        <color theme="2" tint="-0.749992370372631"/>
        <rFont val="Arial"/>
        <family val="2"/>
      </rPr>
      <t>(neither should be N)</t>
    </r>
    <r>
      <rPr>
        <sz val="8"/>
        <rFont val="Arial"/>
        <family val="2"/>
      </rPr>
      <t xml:space="preserve">
</t>
    </r>
  </si>
  <si>
    <r>
      <t xml:space="preserve">M0 | MX | leer
</t>
    </r>
    <r>
      <rPr>
        <sz val="8"/>
        <color theme="2" tint="-0.749992370372631"/>
        <rFont val="Arial"/>
        <family val="2"/>
      </rPr>
      <t>M0 | MX | empty</t>
    </r>
  </si>
  <si>
    <r>
      <t xml:space="preserve">Wenn D10 = M1 | M1a | M1b = UICC IV
</t>
    </r>
    <r>
      <rPr>
        <sz val="8"/>
        <color theme="2" tint="-0.749992370372631"/>
        <rFont val="Arial"/>
        <family val="2"/>
      </rPr>
      <t>If D10 = M1 | M1a | M1b = UICC IV</t>
    </r>
  </si>
  <si>
    <r>
      <rPr>
        <sz val="8"/>
        <rFont val="Arial"/>
        <family val="2"/>
      </rPr>
      <t>K3 Präoperative / definitive Strahlentherapie - Therapiezeitpunkt</t>
    </r>
    <r>
      <rPr>
        <sz val="8"/>
        <color theme="2" tint="-0.749992370372631"/>
        <rFont val="Arial"/>
        <family val="2"/>
      </rPr>
      <t xml:space="preserve">
K3 Preoperative /definitive radiotherapy - treatment time point</t>
    </r>
  </si>
  <si>
    <r>
      <t xml:space="preserve">XXXX/X (ungültig) | leer
</t>
    </r>
    <r>
      <rPr>
        <sz val="8"/>
        <color rgb="FF494529"/>
        <rFont val="Arial"/>
        <family val="2"/>
      </rPr>
      <t>(invalid) | empty</t>
    </r>
  </si>
  <si>
    <r>
      <t xml:space="preserve">a) Nicht-verwertbare Falldatensätze
</t>
    </r>
    <r>
      <rPr>
        <sz val="8"/>
        <color rgb="FF494529"/>
        <rFont val="Arial"/>
        <family val="2"/>
      </rPr>
      <t>a) Unusable case datasets</t>
    </r>
  </si>
  <si>
    <r>
      <t xml:space="preserve">b) UICC-Stadium 0
</t>
    </r>
    <r>
      <rPr>
        <sz val="8"/>
        <color rgb="FF494529"/>
        <rFont val="Arial"/>
        <family val="2"/>
      </rPr>
      <t>b) UICC stage 0</t>
    </r>
  </si>
  <si>
    <r>
      <t xml:space="preserve">c1) Fall außerhalb Kennzahlenjahr 2012
</t>
    </r>
    <r>
      <rPr>
        <sz val="8"/>
        <color rgb="FF494529"/>
        <rFont val="Arial"/>
        <family val="2"/>
      </rPr>
      <t>c1) Case outside indicator year 2012</t>
    </r>
  </si>
  <si>
    <r>
      <t xml:space="preserve">c1) Fall außerhalb Kennzahlenjahr 2012
</t>
    </r>
    <r>
      <rPr>
        <sz val="8"/>
        <color rgb="FF494529"/>
        <rFont val="Arial"/>
        <family val="2"/>
      </rPr>
      <t>c1) Case outside indicator year 2013</t>
    </r>
  </si>
  <si>
    <r>
      <t xml:space="preserve">c1) Fall außerhalb Kennzahlenjahr 2012
</t>
    </r>
    <r>
      <rPr>
        <sz val="8"/>
        <color rgb="FF494529"/>
        <rFont val="Arial"/>
        <family val="2"/>
      </rPr>
      <t>c1) Case outside indicator year 2014</t>
    </r>
  </si>
  <si>
    <r>
      <t xml:space="preserve">c1) Fall außerhalb Kennzahlenjahr 2012
</t>
    </r>
    <r>
      <rPr>
        <sz val="8"/>
        <color rgb="FF494529"/>
        <rFont val="Arial"/>
        <family val="2"/>
      </rPr>
      <t>c1) Case outside indicator year 2015</t>
    </r>
  </si>
  <si>
    <r>
      <t xml:space="preserve">c2) Fall außerhalb Beoachtungszeitraum
</t>
    </r>
    <r>
      <rPr>
        <sz val="8"/>
        <color rgb="FF494529"/>
        <rFont val="Arial"/>
        <family val="2"/>
      </rPr>
      <t>c2) Case outside observation period</t>
    </r>
  </si>
  <si>
    <r>
      <t xml:space="preserve">d) Adenokarzinom
</t>
    </r>
    <r>
      <rPr>
        <sz val="8"/>
        <color rgb="FF494529"/>
        <rFont val="Arial"/>
        <family val="2"/>
      </rPr>
      <t>d) Adenocarcinoma</t>
    </r>
  </si>
  <si>
    <r>
      <t xml:space="preserve">e) Wiedererkrankung 
</t>
    </r>
    <r>
      <rPr>
        <sz val="8"/>
        <color rgb="FF494529"/>
        <rFont val="Arial"/>
        <family val="2"/>
      </rPr>
      <t>e) Recurrent disease</t>
    </r>
  </si>
  <si>
    <r>
      <t xml:space="preserve">f) kein Zentrumsfall
</t>
    </r>
    <r>
      <rPr>
        <sz val="8"/>
        <color rgb="FF494529"/>
        <rFont val="Arial"/>
        <family val="2"/>
      </rPr>
      <t>f) Not a centre case</t>
    </r>
  </si>
  <si>
    <r>
      <t xml:space="preserve">1.1) operativer Primärfall
</t>
    </r>
    <r>
      <rPr>
        <sz val="8"/>
        <color rgb="FF494529"/>
        <rFont val="Arial"/>
        <family val="2"/>
      </rPr>
      <t>1.1) Surgical primary case</t>
    </r>
  </si>
  <si>
    <r>
      <t xml:space="preserve">1.1.1) operativ (neoadjuvant behandelt)
1.3) nicht operativ (palliativ)
1.4) nicht operativ (kurativ)
</t>
    </r>
    <r>
      <rPr>
        <sz val="8"/>
        <color rgb="FF494529"/>
        <rFont val="Arial"/>
        <family val="2"/>
      </rPr>
      <t>1.1.1) Surgical (with neoadjuvant treatment)
1.3) Nonsurgical (palliative)
1.4) Nonsurgical (curative)</t>
    </r>
    <r>
      <rPr>
        <sz val="8"/>
        <color theme="1"/>
        <rFont val="Arial"/>
        <family val="2"/>
      </rPr>
      <t xml:space="preserve">
</t>
    </r>
  </si>
  <si>
    <r>
      <t xml:space="preserve">1.1.1) operativ (neoadjuvant behandelt)
1.3) nicht operativ (palliativ)
1.4) nicht operativ (kurativ)
</t>
    </r>
    <r>
      <rPr>
        <sz val="8"/>
        <color rgb="FF494529"/>
        <rFont val="Arial"/>
        <family val="2"/>
      </rPr>
      <t xml:space="preserve">1.1.1) Surgical (with neoadjuvant treatment)
1.3) Nonsurgical (palliative)
1.4) Nonsurgical (curative)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</si>
  <si>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</si>
  <si>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 xml:space="preserve">1.1.2) Surgical primary case 
(no neoadjuvant treatment)
</t>
    </r>
  </si>
  <si>
    <r>
      <t xml:space="preserve">1.1.2) operativer Primärfall 
(nicht neoadjuvant behandelt)
</t>
    </r>
    <r>
      <rPr>
        <sz val="8"/>
        <color rgb="FF494529"/>
        <rFont val="Arial"/>
        <family val="2"/>
      </rPr>
      <t>1.1.2) Surgical primary case
 (no neoadjuvant treatment)</t>
    </r>
  </si>
  <si>
    <r>
      <t xml:space="preserve">1.3) nicht operativ (palliativ)
1.4) nicht operativ (kurativ)
</t>
    </r>
    <r>
      <rPr>
        <sz val="8"/>
        <color rgb="FF494529"/>
        <rFont val="Arial"/>
        <family val="2"/>
      </rPr>
      <t xml:space="preserve">1.3) Nonsurgical (palliative)
1.4) Nonsurgical (curative)
</t>
    </r>
  </si>
  <si>
    <r>
      <t xml:space="preserve">1.1.1) operativ (neoadjuvant behandelt)
</t>
    </r>
    <r>
      <rPr>
        <sz val="8"/>
        <color rgb="FF494529"/>
        <rFont val="Arial"/>
        <family val="2"/>
      </rPr>
      <t>1.1.1) Surgical (with neoadjuvant treatment)</t>
    </r>
  </si>
  <si>
    <r>
      <t xml:space="preserve">A2 Stammdaten -  Geburtsdatum Tag
</t>
    </r>
    <r>
      <rPr>
        <sz val="8"/>
        <color rgb="FF494529"/>
        <rFont val="Arial"/>
        <family val="2"/>
      </rPr>
      <t>A2 Master data — - date of birth, day</t>
    </r>
  </si>
  <si>
    <r>
      <t xml:space="preserve">A2 Stammdaten -  Geburtsdatum Tag
</t>
    </r>
    <r>
      <rPr>
        <sz val="8"/>
        <color rgb="FF494529"/>
        <rFont val="Arial"/>
        <family val="2"/>
      </rPr>
      <t>A2 Master data — - date of birth, day</t>
    </r>
    <r>
      <rPr>
        <sz val="8"/>
        <rFont val="Arial"/>
        <family val="2"/>
      </rPr>
      <t xml:space="preserve">
</t>
    </r>
  </si>
  <si>
    <r>
      <t xml:space="preserve">A3 Stammdaten - Geburtsdatum Monat
</t>
    </r>
    <r>
      <rPr>
        <sz val="8"/>
        <color rgb="FF494529"/>
        <rFont val="Arial"/>
        <family val="2"/>
      </rPr>
      <t>A3 Master data — - date of birth, month</t>
    </r>
  </si>
  <si>
    <r>
      <t xml:space="preserve">A4 Stammdaten - Geburtsdatum Jahr
</t>
    </r>
    <r>
      <rPr>
        <sz val="8"/>
        <color rgb="FF494529"/>
        <rFont val="Arial"/>
        <family val="2"/>
      </rPr>
      <t>A4 Master data — - date of birth, year</t>
    </r>
  </si>
  <si>
    <r>
      <t xml:space="preserve">darf leer sein
</t>
    </r>
    <r>
      <rPr>
        <sz val="8"/>
        <color theme="2" tint="-0.749992370372631"/>
        <rFont val="Arial"/>
        <family val="2"/>
      </rPr>
      <t>May be left empty</t>
    </r>
  </si>
  <si>
    <r>
      <t xml:space="preserve">muss leer sein
</t>
    </r>
    <r>
      <rPr>
        <sz val="8"/>
        <color theme="2" tint="-0.749992370372631"/>
        <rFont val="Arial"/>
        <family val="2"/>
      </rPr>
      <t>Must be left empty</t>
    </r>
  </si>
  <si>
    <r>
      <t xml:space="preserve">muss leer ein
</t>
    </r>
    <r>
      <rPr>
        <sz val="8"/>
        <color theme="2" tint="-0.749992370372631"/>
        <rFont val="Arial"/>
        <family val="2"/>
      </rPr>
      <t>Must be left empty</t>
    </r>
  </si>
  <si>
    <r>
      <t xml:space="preserve">muss leer  sein
</t>
    </r>
    <r>
      <rPr>
        <sz val="8"/>
        <color theme="2" tint="-0.749992370372631"/>
        <rFont val="Arial"/>
        <family val="2"/>
      </rPr>
      <t>Must be left empty</t>
    </r>
  </si>
  <si>
    <r>
      <t xml:space="preserve">darf leer sein
</t>
    </r>
    <r>
      <rPr>
        <sz val="8"/>
        <color theme="2" tint="-0.749992370372631"/>
        <rFont val="Arial"/>
        <family val="2"/>
      </rPr>
      <t>May be left empty</t>
    </r>
    <r>
      <rPr>
        <sz val="8"/>
        <rFont val="Arial"/>
        <family val="2"/>
      </rPr>
      <t xml:space="preserve">
</t>
    </r>
  </si>
  <si>
    <r>
      <t xml:space="preserve">dürfen leer sein
</t>
    </r>
    <r>
      <rPr>
        <sz val="8"/>
        <color theme="2" tint="-0.749992370372631"/>
        <rFont val="Arial"/>
        <family val="2"/>
      </rPr>
      <t>May be left empty</t>
    </r>
  </si>
  <si>
    <r>
      <t xml:space="preserve">A6 Stammdaten - Einwilligungserklärung Dokumentation in Tumordokumentation
</t>
    </r>
    <r>
      <rPr>
        <sz val="8"/>
        <color theme="2" tint="-0.749992370372631"/>
        <rFont val="Arial"/>
        <family val="2"/>
      </rPr>
      <t>A6 Master data — - documentation of declaration of consent in tumour documentation</t>
    </r>
  </si>
  <si>
    <r>
      <t xml:space="preserve">A7 Stammdaten - Einwilligungserklärung Versand anonymisierter Patientendatensatz an externe Stelle
</t>
    </r>
    <r>
      <rPr>
        <sz val="8"/>
        <color theme="2" tint="-0.749992370372631"/>
        <rFont val="Arial"/>
        <family val="2"/>
      </rPr>
      <t>A7 Master data — - declaration of consent to sending of anonymised patient datasets to external authorities?</t>
    </r>
  </si>
  <si>
    <r>
      <t xml:space="preserve">B1 Anamnese - Relevante Krebsvorerkrankungen der/des Patienten/Patientin mit Fall zum Zeitpunkt der Erstdiagnose Fall
</t>
    </r>
    <r>
      <rPr>
        <sz val="8"/>
        <color theme="2" tint="-0.749992370372631"/>
        <rFont val="Arial"/>
        <family val="2"/>
      </rPr>
      <t>B1 Patient history - relevant previous cancers at the time of first diagnosis</t>
    </r>
  </si>
  <si>
    <r>
      <t xml:space="preserve">B2 Anamnese - Jahr relevante Krebsvorerkrankungen der/des Patienten/Patientin mit Fall zum Zeitpunkt der Erstdiagnose Fall
</t>
    </r>
    <r>
      <rPr>
        <sz val="8"/>
        <color theme="2" tint="-0.749992370372631"/>
        <rFont val="Arial"/>
        <family val="2"/>
      </rPr>
      <t>B2 Patient history - year of relevant previous cancer at the time of first diagnosis of the case</t>
    </r>
  </si>
  <si>
    <r>
      <t xml:space="preserve">B3 Anamnese - </t>
    </r>
    <r>
      <rPr>
        <b/>
        <sz val="8"/>
        <rFont val="Arial"/>
        <family val="2"/>
      </rPr>
      <t>Nicht relevante</t>
    </r>
    <r>
      <rPr>
        <sz val="8"/>
        <color indexed="8"/>
        <rFont val="Arial"/>
        <family val="2"/>
      </rPr>
      <t xml:space="preserve"> Krebsvorerkrankungen der/des Patienten/Patientin mit Fall zum Zeitpunkt der Erstdiagnose Fall 
</t>
    </r>
    <r>
      <rPr>
        <sz val="8"/>
        <color theme="2" tint="-0.749992370372631"/>
        <rFont val="Arial"/>
        <family val="2"/>
      </rPr>
      <t xml:space="preserve">B3 Patient history -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</si>
  <si>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B4 Anamnese - Jahr nicht relevante Krebsvorerkrankungen der/des Patienten/Patientin mit Fall zum Zeitpunkt der Erstdiagnose Fall 
</t>
    </r>
    <r>
      <rPr>
        <sz val="8"/>
        <color theme="2" tint="-0.749992370372631"/>
        <rFont val="Arial"/>
        <family val="2"/>
      </rPr>
      <t xml:space="preserve">B4 Patient history - year of </t>
    </r>
    <r>
      <rPr>
        <b/>
        <sz val="8"/>
        <color theme="2" tint="-0.749992370372631"/>
        <rFont val="Arial"/>
        <family val="2"/>
      </rPr>
      <t>nonrelevant</t>
    </r>
    <r>
      <rPr>
        <sz val="8"/>
        <color theme="2" tint="-0.749992370372631"/>
        <rFont val="Arial"/>
        <family val="2"/>
      </rPr>
      <t xml:space="preserve"> previous cancer at the time of first diagnosis of the case</t>
    </r>
  </si>
  <si>
    <r>
      <t xml:space="preserve">B5.1 Anamnese - DKG-Fragebogen zur Familienanamnese ausgefüllt
</t>
    </r>
    <r>
      <rPr>
        <sz val="8"/>
        <color theme="2" tint="-0.749992370372631"/>
        <rFont val="Arial"/>
        <family val="2"/>
      </rPr>
      <t>B5.1 Patient history - DKG questionnaire on family history completed</t>
    </r>
  </si>
  <si>
    <r>
      <t xml:space="preserve">B5.1 Anamnese - DKG-Fragebogen zur Familienanamnese ausgefüllt
</t>
    </r>
    <r>
      <rPr>
        <sz val="8"/>
        <color theme="2" tint="-0.749992370372631"/>
        <rFont val="Arial"/>
        <family val="2"/>
      </rPr>
      <t>B5.1 Patient history -DKG questionnaire on family history completed</t>
    </r>
  </si>
  <si>
    <r>
      <t xml:space="preserve">B5.2 Anamnese - Familienanamnese
</t>
    </r>
    <r>
      <rPr>
        <sz val="8"/>
        <color theme="2" tint="-0.749992370372631"/>
        <rFont val="Arial"/>
        <family val="2"/>
      </rPr>
      <t>B5.2 Patient history - family history</t>
    </r>
  </si>
  <si>
    <r>
      <t xml:space="preserve">C2.3 Allgemeine Fallinfos - Fall-ID; 1. Teil Reg.-Nr.
</t>
    </r>
    <r>
      <rPr>
        <sz val="8"/>
        <color theme="2" tint="-0.749992370372631"/>
        <rFont val="Arial"/>
        <family val="2"/>
      </rPr>
      <t>C2.3 General case information - case ID, part 1 of registration no.</t>
    </r>
  </si>
  <si>
    <r>
      <t xml:space="preserve">C2.4 Allgemeine Fallinfos -  Fall-ID; Haupt- / Nebenstandort
</t>
    </r>
    <r>
      <rPr>
        <sz val="8"/>
        <color theme="2" tint="-0.749992370372631"/>
        <rFont val="Arial"/>
        <family val="2"/>
      </rPr>
      <t>C2.4 General case information - case ID; main/subsidiary site</t>
    </r>
    <r>
      <rPr>
        <sz val="8"/>
        <rFont val="Arial"/>
        <family val="2"/>
      </rPr>
      <t xml:space="preserve">
</t>
    </r>
  </si>
  <si>
    <r>
      <t xml:space="preserve">D2 Diagnose -  Datum histologische Sicherung
</t>
    </r>
    <r>
      <rPr>
        <sz val="8"/>
        <color theme="2" tint="-0.749992370372631"/>
        <rFont val="Arial"/>
        <family val="2"/>
      </rPr>
      <t>D2 Diagnosis - date of histological confirmation</t>
    </r>
  </si>
  <si>
    <r>
      <t xml:space="preserve">D3 Diagnose - ICD-O-Histologie
</t>
    </r>
    <r>
      <rPr>
        <sz val="8"/>
        <color theme="2" tint="-0.749992370372631"/>
        <rFont val="Arial"/>
        <family val="2"/>
      </rPr>
      <t>D3 Diagnosis - ICD-O histology</t>
    </r>
  </si>
  <si>
    <r>
      <t xml:space="preserve">D5 Diagnose -  ICD-O-Lokalisation (ICD-O-2 und ICD-O-3)
</t>
    </r>
    <r>
      <rPr>
        <sz val="8"/>
        <color theme="2" tint="-0.749992370372631"/>
        <rFont val="Arial"/>
        <family val="2"/>
      </rPr>
      <t>D5 Diagnosis - ICD-O location</t>
    </r>
  </si>
  <si>
    <r>
      <t xml:space="preserve">D5 Diagnose -  ICD-O-Lokalisation (ICD-O-2 und ICD-O-3)
</t>
    </r>
    <r>
      <rPr>
        <sz val="8"/>
        <color theme="2" tint="-0.749992370372631"/>
        <rFont val="Arial"/>
        <family val="2"/>
      </rPr>
      <t>D5 Diagnosis - ICD-O location (ICD-O-2 and ICD-O-3)</t>
    </r>
  </si>
  <si>
    <r>
      <t xml:space="preserve">D7 Diagnose - Spezifikation Tumorlokalisation Rektum
</t>
    </r>
    <r>
      <rPr>
        <sz val="8"/>
        <color theme="2" tint="-0.749992370372631"/>
        <rFont val="Arial"/>
        <family val="2"/>
      </rPr>
      <t>D7 Diagnosis - specification of tumour location in the rectum</t>
    </r>
  </si>
  <si>
    <r>
      <t xml:space="preserve">D10 Diagnose - Prätherapeutischer Tumorstatus M
</t>
    </r>
    <r>
      <rPr>
        <sz val="8"/>
        <color theme="2" tint="-0.749992370372631"/>
        <rFont val="Arial"/>
        <family val="2"/>
      </rPr>
      <t>D10 diagnosis - pre-therapeutic tumour status M</t>
    </r>
  </si>
  <si>
    <r>
      <t xml:space="preserve">D13 Diagnose - Prätherapeutisches Tumorstadium UICC-Stadium
</t>
    </r>
    <r>
      <rPr>
        <sz val="8"/>
        <color theme="2" tint="-0.749992370372631"/>
        <rFont val="Arial"/>
        <family val="2"/>
      </rPr>
      <t>D13 Diagnosis - pre-therapeutic UICC tumour stage</t>
    </r>
  </si>
  <si>
    <r>
      <t xml:space="preserve">D14 Diagnose - Synchrone Behandlung eines oder mehrerer kolorektaler Primärtumoren
</t>
    </r>
    <r>
      <rPr>
        <sz val="8"/>
        <color theme="2" tint="-0.749992370372631"/>
        <rFont val="Arial"/>
        <family val="2"/>
      </rPr>
      <t>D14 Diagnosis - synchronous treatment of one or several primary colorectal tumors</t>
    </r>
  </si>
  <si>
    <r>
      <t xml:space="preserve">D15 Diagnose - MRT des Beckens durchgeführt
</t>
    </r>
    <r>
      <rPr>
        <sz val="8"/>
        <color theme="2" tint="-0.749992370372631"/>
        <rFont val="Arial"/>
        <family val="2"/>
      </rPr>
      <t>D15 Diagnosis - MRI of the pelvis carried out</t>
    </r>
  </si>
  <si>
    <r>
      <t xml:space="preserve">D16 Diagnose -  Dünnschicht-CT des Beckens durchgeführt
</t>
    </r>
    <r>
      <rPr>
        <sz val="8"/>
        <color theme="2" tint="-0.749992370372631"/>
        <rFont val="Arial"/>
        <family val="2"/>
      </rPr>
      <t>D16 Diagnosis - thin-section CT of the pelvis carried out</t>
    </r>
  </si>
  <si>
    <r>
      <t xml:space="preserve">D17 Diagnose - Abstand der mesorektalen Faszie angegeben
</t>
    </r>
    <r>
      <rPr>
        <sz val="8"/>
        <color theme="2" tint="-0.749992370372631"/>
        <rFont val="Arial"/>
        <family val="2"/>
      </rPr>
      <t>D17 Diagnosis - distance from the mesorectal fascia, in mm</t>
    </r>
  </si>
  <si>
    <r>
      <t xml:space="preserve">1.1) operativer Primärfall
</t>
    </r>
    <r>
      <rPr>
        <sz val="8"/>
        <color theme="2" tint="-0.749992370372631"/>
        <rFont val="Arial"/>
        <family val="2"/>
      </rPr>
      <t>1.1) Surgical primary case</t>
    </r>
  </si>
  <si>
    <t>Angabe, ob Patient prätherapeutisch vorgestellt wurde oder nicht, darf nicht fehlen
Details on whether or not the patient was presented before treatment must be included</t>
  </si>
  <si>
    <t>Angabe OPS-Code Entfernung Primärtumor fehlt
Details of OPC code for removal of the primary tumour lacking</t>
  </si>
  <si>
    <r>
      <t xml:space="preserve">Fehlende Angabe zu relevanter Krebsvorerkrankung
</t>
    </r>
    <r>
      <rPr>
        <sz val="8"/>
        <color theme="2" tint="-0.749992370372631"/>
        <rFont val="Arial"/>
        <family val="2"/>
      </rPr>
      <t>No data on relevant previous cancer</t>
    </r>
  </si>
  <si>
    <r>
      <t xml:space="preserve">Ungültiges Datumsformat
</t>
    </r>
    <r>
      <rPr>
        <sz val="8"/>
        <color theme="2" tint="-0.749992370372631"/>
        <rFont val="Arial"/>
        <family val="2"/>
      </rPr>
      <t>Invalid date format</t>
    </r>
  </si>
  <si>
    <r>
      <t xml:space="preserve">Ungültige Ausprägung
</t>
    </r>
    <r>
      <rPr>
        <sz val="8"/>
        <color rgb="FF494529"/>
        <rFont val="Arial"/>
        <family val="2"/>
      </rPr>
      <t>Invalid characteristic</t>
    </r>
  </si>
  <si>
    <r>
      <t xml:space="preserve">Angabe zur Lokalisation darf nicht fehlen
</t>
    </r>
    <r>
      <rPr>
        <sz val="8"/>
        <color rgb="FF494529"/>
        <rFont val="Arial"/>
        <family val="2"/>
      </rPr>
      <t>Details on the location must be included</t>
    </r>
  </si>
  <si>
    <r>
      <t xml:space="preserve">darf leer sein
</t>
    </r>
    <r>
      <rPr>
        <sz val="8"/>
        <color rgb="FF494529"/>
        <rFont val="Arial"/>
        <family val="2"/>
      </rPr>
      <t>May be left empty</t>
    </r>
  </si>
  <si>
    <r>
      <t xml:space="preserve">Angabe, ob synchron ein weiteres invasives Karzinom behandelt wurde oder nicht, darf nicht fehlen
</t>
    </r>
    <r>
      <rPr>
        <sz val="8"/>
        <color rgb="FF494529"/>
        <rFont val="Arial"/>
        <family val="2"/>
      </rPr>
      <t>Details on whether or not another invasive carcinoma was treated synchronously must be included</t>
    </r>
  </si>
  <si>
    <r>
      <t xml:space="preserve">Angabe, ob Patient prätherapeutisch vorgestellt wurde oder nicht, darf nicht fehlen
</t>
    </r>
    <r>
      <rPr>
        <sz val="8"/>
        <color rgb="FF494529"/>
        <rFont val="Arial"/>
        <family val="2"/>
      </rPr>
      <t>Details on whether or not the patient was presented before treatment must be included</t>
    </r>
  </si>
  <si>
    <r>
      <t xml:space="preserve">Bei nicht operierten (palliativen) Primärfällen darf keine chirurgische Tumorentfernung stattgefunden haben.
</t>
    </r>
    <r>
      <rPr>
        <sz val="8"/>
        <color rgb="FF494529"/>
        <rFont val="Arial"/>
        <family val="2"/>
      </rPr>
      <t>In nonsurgical (palliative) primary cases, no surgical tumour resection can have been carried out.</t>
    </r>
  </si>
  <si>
    <r>
      <t xml:space="preserve">Angabe zur chirurgischen Tumorresektion bei nicht operiertem (palliativem) Primärfall nicht plausibel
</t>
    </r>
    <r>
      <rPr>
        <sz val="8"/>
        <color rgb="FF494529"/>
        <rFont val="Arial"/>
        <family val="2"/>
      </rPr>
      <t>Details on surgical tumour resection are not plausible in a nonsurgical (palliative) primary case</t>
    </r>
  </si>
  <si>
    <r>
      <t xml:space="preserve">Angabe Notfall- oder Elektiveingriff fehlt
</t>
    </r>
    <r>
      <rPr>
        <sz val="8"/>
        <color rgb="FF494529"/>
        <rFont val="Arial"/>
        <family val="2"/>
      </rPr>
      <t>Details on whether it is an emergency or elective procedure missing</t>
    </r>
  </si>
  <si>
    <r>
      <t xml:space="preserve">Angabe zur chirurgischen Tumorresektion bei nicht operiertem (palliativem) nicht plausibel
</t>
    </r>
    <r>
      <rPr>
        <sz val="8"/>
        <color rgb="FF494529"/>
        <rFont val="Arial"/>
        <family val="2"/>
      </rPr>
      <t>Details on surgical tumour resection are not plausible in a nonsurgical (palliative) primary case</t>
    </r>
  </si>
  <si>
    <r>
      <t xml:space="preserve">Angabe Erstoperateur  Tumorresektion bei nicht operiertem (palliativem) nicht plausibel
</t>
    </r>
    <r>
      <rPr>
        <sz val="8"/>
        <color rgb="FF494529"/>
        <rFont val="Arial"/>
        <family val="2"/>
      </rPr>
      <t>Details on the first surgeon for tumour resection in a nonsurgical (palliative) case are not plausible</t>
    </r>
  </si>
  <si>
    <r>
      <t xml:space="preserve">Angabe Zweitoperateur  Tumorresektion bei nicht operiertem (palliativem) nicht plausibel
</t>
    </r>
    <r>
      <rPr>
        <sz val="8"/>
        <color rgb="FF494529"/>
        <rFont val="Arial"/>
        <family val="2"/>
      </rPr>
      <t>Details on the second surgeon for tumour resection in a nonsurgical (palliative) case are not plausible</t>
    </r>
  </si>
  <si>
    <r>
      <t xml:space="preserve">Angabe, ob Anastomose angelegt wurde oder nicht, fehlt
</t>
    </r>
    <r>
      <rPr>
        <sz val="8"/>
        <color rgb="FF494529"/>
        <rFont val="Arial"/>
        <family val="2"/>
      </rPr>
      <t>Details on whether or not an anastomosis was created are missing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</si>
  <si>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(pallative) primary case</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</si>
  <si>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case</t>
    </r>
  </si>
  <si>
    <r>
      <t xml:space="preserve">Angabe, ob postoperative Wundinfektion aufgetreten ist, fehlt
</t>
    </r>
    <r>
      <rPr>
        <sz val="8"/>
        <color rgb="FF494529"/>
        <rFont val="Arial"/>
        <family val="2"/>
      </rPr>
      <t>Details on whether postoperative wound infection occurred are lacking</t>
    </r>
  </si>
  <si>
    <r>
      <t xml:space="preserve">Bei nicht operiertem (palliativem) Primärfall sind Angaben zur chirurgischen Tumorresektion nicht plausibel
</t>
    </r>
    <r>
      <rPr>
        <sz val="8"/>
        <color rgb="FF494529"/>
        <rFont val="Arial"/>
        <family val="2"/>
      </rPr>
      <t>Details on surgical tumour resection are not plausible in a nonsurgical (palliative) primary case</t>
    </r>
  </si>
  <si>
    <r>
      <t xml:space="preserve">Angabe, ob Revisionseingriff notwendig war oder nicht, fehlt
</t>
    </r>
    <r>
      <rPr>
        <sz val="8"/>
        <color rgb="FF494529"/>
        <rFont val="Arial"/>
        <family val="2"/>
      </rPr>
      <t>Details on whether or not the revision procedure was necessary are missing</t>
    </r>
  </si>
  <si>
    <r>
      <t xml:space="preserve">Angabe, ob Operation mit Stomaanlage durchgeführt oder nicht, darf nicht fehlen
</t>
    </r>
    <r>
      <rPr>
        <sz val="8"/>
        <color rgb="FF494529"/>
        <rFont val="Arial"/>
        <family val="2"/>
      </rPr>
      <t>Details on whether or not the operation was carried out with stoma creation must be included</t>
    </r>
    <r>
      <rPr>
        <sz val="8"/>
        <rFont val="Arial"/>
        <family val="2"/>
      </rPr>
      <t xml:space="preserve">
</t>
    </r>
  </si>
  <si>
    <r>
      <t xml:space="preserve">Angabe zu pT darf nicht fehlen
</t>
    </r>
    <r>
      <rPr>
        <sz val="8"/>
        <color rgb="FF494529"/>
        <rFont val="Arial"/>
        <family val="2"/>
      </rPr>
      <t>Details on pT must be included</t>
    </r>
  </si>
  <si>
    <r>
      <t xml:space="preserve">Angabe zu pT bei nicht operiertem (palliativem) Primärfall nicht plausibel
</t>
    </r>
    <r>
      <rPr>
        <sz val="8"/>
        <color rgb="FF494529"/>
        <rFont val="Arial"/>
        <family val="2"/>
      </rPr>
      <t>Details on pT are not plausible in a nonsurgical (palliative) primary case</t>
    </r>
  </si>
  <si>
    <r>
      <t xml:space="preserve">Angabe zu pN darf nicht fehlen
</t>
    </r>
    <r>
      <rPr>
        <sz val="8"/>
        <color rgb="FF494529"/>
        <rFont val="Arial"/>
        <family val="2"/>
      </rPr>
      <t>Details on pN must be included</t>
    </r>
  </si>
  <si>
    <r>
      <t xml:space="preserve">Angabe zu pN bei nicht operiertem (palliativem) Primärfall nicht plausibel
</t>
    </r>
    <r>
      <rPr>
        <sz val="8"/>
        <color rgb="FF494529"/>
        <rFont val="Arial"/>
        <family val="2"/>
      </rPr>
      <t>Details on pN are not plausible in a nonsurgical (palliative) primary case</t>
    </r>
  </si>
  <si>
    <r>
      <t xml:space="preserve">Angabe zu postoperativem M darf bei operativem Primärfall nicht fehlen
</t>
    </r>
    <r>
      <rPr>
        <sz val="8"/>
        <color rgb="FF494529"/>
        <rFont val="Arial"/>
        <family val="2"/>
      </rPr>
      <t xml:space="preserve">Details on postoperative M status must be included in surgical primary cases </t>
    </r>
  </si>
  <si>
    <r>
      <t xml:space="preserve">Angabe zu postoperativem M bei nicht operiertem (palliativen) Primärfall nicht plausibel
</t>
    </r>
    <r>
      <rPr>
        <sz val="8"/>
        <color rgb="FF494529"/>
        <rFont val="Arial"/>
        <family val="2"/>
      </rPr>
      <t>Details on postoperative M status are not plausible in nonsurgical (palliative) primary cases</t>
    </r>
  </si>
  <si>
    <r>
      <t xml:space="preserve">Angabe zum Status Residualtumor (lokal) nach allen OPS darf nicht fehlen
</t>
    </r>
    <r>
      <rPr>
        <sz val="8"/>
        <color rgb="FF494529"/>
        <rFont val="Arial"/>
        <family val="2"/>
      </rPr>
      <t>Details on the status of the residual tumour (local) after all operations must be included</t>
    </r>
  </si>
  <si>
    <r>
      <t xml:space="preserve">Postoperative Angabe zum Status Residualtumor nach allen OPs bei nicht operiertem (palliativen) Primärfall
</t>
    </r>
    <r>
      <rPr>
        <sz val="8"/>
        <color rgb="FF494529"/>
        <rFont val="Arial"/>
        <family val="2"/>
      </rPr>
      <t>Postoperative details on the status of the residual tumour after all operations in nonsurgical (palliative) primary cases</t>
    </r>
  </si>
  <si>
    <r>
      <t xml:space="preserve">Angabe zur Mesorektumresektion bei nicht operiertem (palliatvem) Primärfall unplausibel
</t>
    </r>
    <r>
      <rPr>
        <sz val="8"/>
        <color rgb="FF494529"/>
        <rFont val="Arial"/>
        <family val="2"/>
      </rPr>
      <t>Details on mesorectal resection are not plausible in nonsurgical (palliative) primary cases</t>
    </r>
  </si>
  <si>
    <r>
      <t xml:space="preserve">Bei nicht operiertem (palliativem) Primärfall sind Angaben zur chirurgischen Tumorresektion nicht plausibel
</t>
    </r>
    <r>
      <rPr>
        <sz val="8"/>
        <color rgb="FF494529"/>
        <rFont val="Arial"/>
        <family val="2"/>
      </rPr>
      <t>Details on surgical tumour resection are not plausible in nonsurgical (palliative) primary cases</t>
    </r>
  </si>
  <si>
    <r>
      <t xml:space="preserve">Angabe, ob Patient postoperativ/postherapeutisch (nach der endoskopischen Abtragung) vorgestellt wurde oder nicht, darf nicht fehlen
</t>
    </r>
    <r>
      <rPr>
        <sz val="8"/>
        <color rgb="FF494529"/>
        <rFont val="Arial"/>
        <family val="2"/>
      </rPr>
      <t>Details on whether or not the patient was presented postoperatively/after treatment (after endoscopic resection) must be included</t>
    </r>
  </si>
  <si>
    <r>
      <t xml:space="preserve">Angabe, ob Patient postoperativ/postherapeutisch (nach der endoskopischen Abtragung </t>
    </r>
    <r>
      <rPr>
        <sz val="8"/>
        <color rgb="FFFF0000"/>
        <rFont val="Arial"/>
        <family val="2"/>
      </rPr>
      <t>/ TVE</t>
    </r>
    <r>
      <rPr>
        <sz val="8"/>
        <rFont val="Arial"/>
        <family val="2"/>
      </rPr>
      <t xml:space="preserve">) vorgestellt wurde oder nicht, darf nicht fehlen
</t>
    </r>
    <r>
      <rPr>
        <sz val="8"/>
        <color rgb="FF494529"/>
        <rFont val="Arial"/>
        <family val="2"/>
      </rPr>
      <t>Details on whether or not the patient was presented postoperatively/after treatment (after endoscopic resection / TVE) must be included</t>
    </r>
    <r>
      <rPr>
        <sz val="8"/>
        <rFont val="Arial"/>
        <family val="2"/>
      </rPr>
      <t xml:space="preserve">
</t>
    </r>
  </si>
  <si>
    <r>
      <t xml:space="preserve">Angabe, ob Lebermetastasen vorhanden sind oder nicht, darf nicht fehlen
</t>
    </r>
    <r>
      <rPr>
        <sz val="8"/>
        <color rgb="FF494529"/>
        <rFont val="Arial"/>
        <family val="2"/>
      </rPr>
      <t>Details of whether or not hepatic metastases are present must be included</t>
    </r>
  </si>
  <si>
    <r>
      <t xml:space="preserve">Angabe, ob Patient psychoonkologisch betreut wurde oder nicht, fehlt
</t>
    </r>
    <r>
      <rPr>
        <sz val="8"/>
        <color rgb="FF494529"/>
        <rFont val="Arial"/>
        <family val="2"/>
      </rPr>
      <t>Details of whether or not the patient received psycho-oncologic counselling are missing</t>
    </r>
  </si>
  <si>
    <r>
      <t xml:space="preserve">Angabe, ob Patient vom Sozialdienst beraten wurde oder nicht, fehlt
</t>
    </r>
    <r>
      <rPr>
        <sz val="8"/>
        <color rgb="FF494529"/>
        <rFont val="Arial"/>
        <family val="2"/>
      </rPr>
      <t>Details of whether or not the patient was counselled by the social services are missing</t>
    </r>
  </si>
  <si>
    <r>
      <t xml:space="preserve">Angabe, ob genetische Beratung empfohlen wurde oder nicht, fehlt
</t>
    </r>
    <r>
      <rPr>
        <sz val="8"/>
        <color rgb="FF494529"/>
        <rFont val="Arial"/>
        <family val="2"/>
      </rPr>
      <t>Details of whether or not the patient received genetic counselling are missing</t>
    </r>
  </si>
  <si>
    <r>
      <t xml:space="preserve">Angabe, ob MSI-Untersuchung tatsächlich durchgeführt wurde oder nicht bzw. Status unbekannt, fehlt
</t>
    </r>
    <r>
      <rPr>
        <sz val="8"/>
        <color rgb="FF494529"/>
        <rFont val="Arial"/>
        <family val="2"/>
      </rPr>
      <t>Details of whether or not an MSI assessment was actually carried out, or on MSI status, are missing</t>
    </r>
  </si>
  <si>
    <r>
      <t xml:space="preserve">E1 Prätherapeutische Tumorkonferenz - Vorstellung
</t>
    </r>
    <r>
      <rPr>
        <sz val="8"/>
        <color rgb="FF494529"/>
        <rFont val="Arial"/>
        <family val="2"/>
      </rPr>
      <t>E1 Pre-therapeutic tumour board - presentation</t>
    </r>
  </si>
  <si>
    <r>
      <t xml:space="preserve">E2 Prätherapeutische Tumorkonferenz - Empfehlung leitliniengerecht?
</t>
    </r>
    <r>
      <rPr>
        <sz val="8"/>
        <color rgb="FF494529"/>
        <rFont val="Arial"/>
        <family val="2"/>
      </rPr>
      <t>E2 Pre-therapeutic tumour board - recommendation in accordance with guidelines?</t>
    </r>
  </si>
  <si>
    <r>
      <t xml:space="preserve">F2 Endoskopische Primärtherapie - OPS-Code
</t>
    </r>
    <r>
      <rPr>
        <sz val="8"/>
        <color rgb="FF494529"/>
        <rFont val="Arial"/>
        <family val="2"/>
      </rPr>
      <t>F2 Endoscopic primary therapy - OPS code</t>
    </r>
  </si>
  <si>
    <r>
      <t xml:space="preserve">G1 Chirurgische Primärtherapie - Einstufung durch ASA-Klassifikation
</t>
    </r>
    <r>
      <rPr>
        <sz val="8"/>
        <color rgb="FF494529"/>
        <rFont val="Arial"/>
        <family val="2"/>
      </rPr>
      <t xml:space="preserve">G1 surgical treatment - 
Categorisation using the ASA classification
</t>
    </r>
  </si>
  <si>
    <r>
      <t xml:space="preserve">G2 Chirurgische Primärtherapie - Datum operative Tumorentfernung (1. OP)
</t>
    </r>
    <r>
      <rPr>
        <sz val="8"/>
        <color rgb="FF494529"/>
        <rFont val="Arial"/>
        <family val="2"/>
      </rPr>
      <t>G2 Surgical primary therapy - date of surgical tumour removal (1st op.)</t>
    </r>
  </si>
  <si>
    <r>
      <t xml:space="preserve">G3 Chirurgische Primärtherapie - OPS-Codes (1. OP)
</t>
    </r>
    <r>
      <rPr>
        <sz val="8"/>
        <color rgb="FF494529"/>
        <rFont val="Arial"/>
        <family val="2"/>
      </rPr>
      <t>G3 Surgical primary therapy - OPS codes (1st op.)</t>
    </r>
  </si>
  <si>
    <r>
      <t xml:space="preserve">G4 Chirurgische Primärtherapie - Notfall- oder Elektiveingriff
</t>
    </r>
    <r>
      <rPr>
        <sz val="8"/>
        <color rgb="FF494529"/>
        <rFont val="Arial"/>
        <family val="2"/>
      </rPr>
      <t>G4 Surgical primary therapy - emergency or elective procedure</t>
    </r>
  </si>
  <si>
    <r>
      <t xml:space="preserve">G5 Chirurgische Primärtherapie - Erstoperateur
</t>
    </r>
    <r>
      <rPr>
        <sz val="8"/>
        <color rgb="FF494529"/>
        <rFont val="Arial"/>
        <family val="2"/>
      </rPr>
      <t>G5 Surgical primary therapy - first surgeon</t>
    </r>
  </si>
  <si>
    <r>
      <t xml:space="preserve">G6 Chirurgische Primärtherapie - Zweitoperateur
</t>
    </r>
    <r>
      <rPr>
        <sz val="8"/>
        <color rgb="FF494529"/>
        <rFont val="Arial"/>
        <family val="2"/>
      </rPr>
      <t>G6 Surgical primary therapy - second surgeon</t>
    </r>
  </si>
  <si>
    <r>
      <t xml:space="preserve">G7 Chirurgische Primärtherapie - Anastomose angelegt (1. OP)
</t>
    </r>
    <r>
      <rPr>
        <sz val="8"/>
        <color rgb="FF494529"/>
        <rFont val="Arial"/>
        <family val="2"/>
      </rPr>
      <t>G7 Surgical primary therapy - anastomosis created (1st op.)</t>
    </r>
  </si>
  <si>
    <r>
      <rPr>
        <sz val="8"/>
        <rFont val="Arial"/>
        <family val="2"/>
      </rPr>
      <t>G7 Chirurgische Primärtherapie - Anastomose angelegt (1. OP)</t>
    </r>
    <r>
      <rPr>
        <sz val="8"/>
        <color rgb="FF494529"/>
        <rFont val="Arial"/>
        <family val="2"/>
      </rPr>
      <t xml:space="preserve">
G7 Surgical primary therapy - anastomosis created (1st op.)</t>
    </r>
  </si>
  <si>
    <r>
      <t xml:space="preserve">G8 Chirurgische Primärtherapie - TME durchgeführt (1. OP)
</t>
    </r>
    <r>
      <rPr>
        <sz val="8"/>
        <color rgb="FF494529"/>
        <rFont val="Arial"/>
        <family val="2"/>
      </rPr>
      <t>G8 Surgical primary therapy - TME or PME carried out (1st op.)</t>
    </r>
  </si>
  <si>
    <r>
      <t xml:space="preserve">G9 Chirurgische Primärtherapie - Postoperative Wundinfektion
</t>
    </r>
    <r>
      <rPr>
        <sz val="8"/>
        <color rgb="FF494529"/>
        <rFont val="Arial"/>
        <family val="2"/>
      </rPr>
      <t>G9 Surgical primary therapy - postoperative wound infection</t>
    </r>
  </si>
  <si>
    <r>
      <t xml:space="preserve">G10 Chirurgische Primärtherapie - Postoperative Wundinfektion Datum
</t>
    </r>
    <r>
      <rPr>
        <sz val="8"/>
        <color rgb="FF494529"/>
        <rFont val="Arial"/>
        <family val="2"/>
      </rPr>
      <t>G10 Surgical primary therapy - date of postoperative wound infection</t>
    </r>
  </si>
  <si>
    <r>
      <t xml:space="preserve">G11 Chirurgische Primärtherapie - Anastomoseninsuffizienz aufgetreten?
</t>
    </r>
    <r>
      <rPr>
        <sz val="8"/>
        <color rgb="FF494529"/>
        <rFont val="Arial"/>
        <family val="2"/>
      </rPr>
      <t>G11 Surgical primary therapy - anastomotic insufficiency developing?</t>
    </r>
  </si>
  <si>
    <r>
      <t xml:space="preserve">G13 Chirurgische Primärtherapie -  Anastomoseninsuffizienz interventionspflichtig?
</t>
    </r>
    <r>
      <rPr>
        <sz val="8"/>
        <color rgb="FF494529"/>
        <rFont val="Arial"/>
        <family val="2"/>
      </rPr>
      <t>G13 Surgical primary therapy — anastomotic insufficiency requiring intervention?</t>
    </r>
  </si>
  <si>
    <r>
      <t xml:space="preserve">G14 Chirurgische Primärtherapie -  Interventionspflichtige Anastomoseninsuffizienz Datum
</t>
    </r>
    <r>
      <rPr>
        <sz val="8"/>
        <color rgb="FF494529"/>
        <rFont val="Arial"/>
        <family val="2"/>
      </rPr>
      <t>G14 Surgical primary therapy — date of anastomotic insufficiency requiring intervention</t>
    </r>
  </si>
  <si>
    <r>
      <t xml:space="preserve">G15 Chirurgische Primärtherapie - Revisionseingriff
</t>
    </r>
    <r>
      <rPr>
        <sz val="8"/>
        <color rgb="FF494529"/>
        <rFont val="Arial"/>
        <family val="2"/>
      </rPr>
      <t>G15 surgical primary therapy — revision procedure</t>
    </r>
  </si>
  <si>
    <r>
      <t>G16 Chirurgische Primärtherapie -  Revisionseingriff Datum</t>
    </r>
    <r>
      <rPr>
        <sz val="8"/>
        <color rgb="FF494529"/>
        <rFont val="Arial"/>
        <family val="2"/>
      </rPr>
      <t xml:space="preserve">
G16 surgical primary therapy — date of revision procedure</t>
    </r>
  </si>
  <si>
    <r>
      <t xml:space="preserve">G16 Chirurgische Primärtherapie -  Revisionseingriff Datum
</t>
    </r>
    <r>
      <rPr>
        <sz val="8"/>
        <color rgb="FF494529"/>
        <rFont val="Arial"/>
        <family val="2"/>
      </rPr>
      <t>G16 surgical primary therapy — date of revision procedure</t>
    </r>
  </si>
  <si>
    <r>
      <t xml:space="preserve">G17  Chirurgische Primärtherapie- Operation mit Stomaanlage durchgeführt
</t>
    </r>
    <r>
      <rPr>
        <sz val="8"/>
        <color rgb="FF494529"/>
        <rFont val="Arial"/>
        <family val="2"/>
      </rPr>
      <t>G17 surgical primary therapy — surgery with stoma creation carried out</t>
    </r>
  </si>
  <si>
    <r>
      <t xml:space="preserve">G18  Chirurgische Primärtherapie - Stoma präoperativ angezeichnet
</t>
    </r>
    <r>
      <rPr>
        <sz val="8"/>
        <color rgb="FF494529"/>
        <rFont val="Arial"/>
        <family val="2"/>
      </rPr>
      <t>G18 surgical primary therapy — stoma marked preoperatively</t>
    </r>
  </si>
  <si>
    <r>
      <t xml:space="preserve">H1 Postoperative Histologie / Staging - pT
</t>
    </r>
    <r>
      <rPr>
        <sz val="8"/>
        <color rgb="FF494529"/>
        <rFont val="Arial"/>
        <family val="2"/>
      </rPr>
      <t>H1 Postoperative Histologie / Staging – pT</t>
    </r>
  </si>
  <si>
    <r>
      <t xml:space="preserve">H2  Postoperative Histologie / Staging - pN
</t>
    </r>
    <r>
      <rPr>
        <sz val="8"/>
        <color rgb="FF494529"/>
        <rFont val="Arial"/>
        <family val="2"/>
      </rPr>
      <t>H2 Postoperative histology / staging — pN</t>
    </r>
  </si>
  <si>
    <r>
      <t xml:space="preserve">H3  Postoperative Histologie / Staging - M
</t>
    </r>
    <r>
      <rPr>
        <sz val="8"/>
        <color rgb="FF494529"/>
        <rFont val="Arial"/>
        <family val="2"/>
      </rPr>
      <t>H3 Postoperative histology / staging — M</t>
    </r>
  </si>
  <si>
    <r>
      <t xml:space="preserve">H5   Postoperative Histologie / Staging  - ICD-O-Histologie
</t>
    </r>
    <r>
      <rPr>
        <sz val="8"/>
        <color rgb="FF494529"/>
        <rFont val="Arial"/>
        <family val="2"/>
      </rPr>
      <t>H5 Postoperative histology / staging — ICD-O histology</t>
    </r>
  </si>
  <si>
    <r>
      <t xml:space="preserve">H6   Postoperative Histologie / Staging - Postoperativ Status Residualtumor (lokal) nach allen OPS
</t>
    </r>
    <r>
      <rPr>
        <sz val="8"/>
        <color rgb="FF494529"/>
        <rFont val="Arial"/>
        <family val="2"/>
      </rPr>
      <t>H6 Postoperative histology / staging — postoperative status of the residual tumour (local) after all operations</t>
    </r>
  </si>
  <si>
    <r>
      <t xml:space="preserve">H7   Postoperative Histologie / Staging  - Postoperativ Status 
Residualtumor (Gesamt) nach Primärtherapie
</t>
    </r>
    <r>
      <rPr>
        <sz val="8"/>
        <color rgb="FF494529"/>
        <rFont val="Arial"/>
        <family val="2"/>
      </rPr>
      <t>H7 Postoperative histology / staging — postoperative status of residual tumour (overall) after primary therapy</t>
    </r>
  </si>
  <si>
    <r>
      <t xml:space="preserve">H8  Postoperative Histologie / Staging - Güte der Mesorektumresektion
</t>
    </r>
    <r>
      <rPr>
        <sz val="8"/>
        <color rgb="FF494529"/>
        <rFont val="Arial"/>
        <family val="2"/>
      </rPr>
      <t>H8 Postoperative histology / staging — quality of mesorectal resection</t>
    </r>
  </si>
  <si>
    <r>
      <t xml:space="preserve">H9   Postoperative Histologie / Staging  - Anzahl der untersuchten Lymphknoten
</t>
    </r>
    <r>
      <rPr>
        <sz val="8"/>
        <color rgb="FF494529"/>
        <rFont val="Arial"/>
        <family val="2"/>
      </rPr>
      <t>H9 postoperative histology / staging — no. of lymph nodes examined</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</si>
  <si>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border and aboral resection margin, in mm</t>
    </r>
  </si>
  <si>
    <r>
      <t xml:space="preserve">H11 Postoperative Histologie / Staging - Abstand des Tumors zur zirkumferentiellen mesorektalen Resektionsebene in mm dokumentiert
</t>
    </r>
    <r>
      <rPr>
        <sz val="8"/>
        <color rgb="FF494529"/>
        <rFont val="Arial"/>
        <family val="2"/>
      </rPr>
      <t>H11 postoperative histology / staging — documentation of distance of tumour from the circumferential mesorectal resection level, in mm</t>
    </r>
  </si>
  <si>
    <r>
      <t xml:space="preserve">I1 Postoperative Tumorkonferenz - Vorstellung
</t>
    </r>
    <r>
      <rPr>
        <sz val="8"/>
        <color rgb="FF494529"/>
        <rFont val="Arial"/>
        <family val="2"/>
      </rPr>
      <t>I1 postoperative tumour conference — presentation</t>
    </r>
  </si>
  <si>
    <r>
      <t xml:space="preserve">I2 Postoperative Tumorkonferenz - Empfehlung leitliniengerecht?
</t>
    </r>
    <r>
      <rPr>
        <sz val="8"/>
        <color rgb="FF494529"/>
        <rFont val="Arial"/>
        <family val="2"/>
      </rPr>
      <t>I2 Postoperative tumour conference — recommendation in accordance with guidelines?</t>
    </r>
  </si>
  <si>
    <r>
      <t xml:space="preserve">J1.1 Lebermetastasen -  Lebermetastasen vorhanden
</t>
    </r>
    <r>
      <rPr>
        <sz val="8"/>
        <color rgb="FF494529"/>
        <rFont val="Arial"/>
        <family val="2"/>
      </rPr>
      <t>J1.1 Hepatic mestastases — hepatic metastases present</t>
    </r>
  </si>
  <si>
    <r>
      <t xml:space="preserve">J1.2 Lebermetastasen - Lebermetastasen ausschließlich?
</t>
    </r>
    <r>
      <rPr>
        <sz val="8"/>
        <color rgb="FF494529"/>
        <rFont val="Arial"/>
        <family val="2"/>
      </rPr>
      <t>J1.2 Hepatic metastases — exclusively hepatic metastases?</t>
    </r>
  </si>
  <si>
    <r>
      <t xml:space="preserve">J2 Lebermetastasen - Primäre Lebermetastasenresektion durchgeführt
</t>
    </r>
    <r>
      <rPr>
        <sz val="8"/>
        <color rgb="FF494529"/>
        <rFont val="Arial"/>
        <family val="2"/>
      </rPr>
      <t>J2 Hepatic metastases — primary resection of hepatic metastases carried out</t>
    </r>
  </si>
  <si>
    <r>
      <t xml:space="preserve">J3 Lebermetastasen - Bedingungen zu sekundäre Lebermetastasenresektion
</t>
    </r>
    <r>
      <rPr>
        <sz val="8"/>
        <color rgb="FF494529"/>
        <rFont val="Arial"/>
        <family val="2"/>
      </rPr>
      <t>J3 Hepatic metastases — conditions for secondary resection of hepatic metastases</t>
    </r>
  </si>
  <si>
    <r>
      <t xml:space="preserve">J4 Lebermetastasen - Lebermetastasen - Sekundäre Lebermetastasenresektion durchgeführt
</t>
    </r>
    <r>
      <rPr>
        <sz val="8"/>
        <color rgb="FF494529"/>
        <rFont val="Arial"/>
        <family val="2"/>
      </rPr>
      <t>J4 Hepatic metastases — Hepatic metastases — secondary resection of hepatic metastases carried out</t>
    </r>
  </si>
  <si>
    <r>
      <t xml:space="preserve">K1 Präoperative / definitive Strahlentherapie - Empfehlung ja / nein
</t>
    </r>
    <r>
      <rPr>
        <sz val="8"/>
        <color rgb="FF494529"/>
        <rFont val="Arial"/>
        <family val="2"/>
      </rPr>
      <t>K1 Preoperative / definitive radiotherapy — recommendation yes/no</t>
    </r>
  </si>
  <si>
    <r>
      <t xml:space="preserve">K2  Präoperative / definitive Strahlentherapie- Datum Empfehlung
</t>
    </r>
    <r>
      <rPr>
        <sz val="8"/>
        <color rgb="FF494529"/>
        <rFont val="Arial"/>
        <family val="2"/>
      </rPr>
      <t>K2 Preoperative/definitive radiotherapy — date of recommendation</t>
    </r>
  </si>
  <si>
    <r>
      <t xml:space="preserve">K3 Präoperative / definitive Strahlentherapie - Therapiezeitpunkt
</t>
    </r>
    <r>
      <rPr>
        <sz val="8"/>
        <color rgb="FF494529"/>
        <rFont val="Arial"/>
        <family val="2"/>
      </rPr>
      <t>K3 Preoperative/definitive radiotherapy — treatment time point</t>
    </r>
  </si>
  <si>
    <r>
      <t xml:space="preserve">K4 Präoperative / definitive Strahlentherapie - Therapieintention
</t>
    </r>
    <r>
      <rPr>
        <sz val="8"/>
        <color rgb="FF494529"/>
        <rFont val="Arial"/>
        <family val="2"/>
      </rPr>
      <t>K4 Preoperative / definitive radiotherapy — treatment intention</t>
    </r>
  </si>
  <si>
    <r>
      <t xml:space="preserve">K5 Präoperative / definitive palliative Strahlentherapie - Gründe für Nichtdurchführung trotz Empfehlung
</t>
    </r>
    <r>
      <rPr>
        <sz val="8"/>
        <color rgb="FF494529"/>
        <rFont val="Arial"/>
        <family val="2"/>
      </rPr>
      <t>K5 Preoperative / definitive radiotherapy — reasons for nonimplementation despite recommendation</t>
    </r>
  </si>
  <si>
    <r>
      <t xml:space="preserve">K6 Präoperative / definitive Strahlentherapie - Beginn
</t>
    </r>
    <r>
      <rPr>
        <sz val="8"/>
        <color rgb="FF494529"/>
        <rFont val="Arial"/>
        <family val="2"/>
      </rPr>
      <t>K6 Preoperative / definitive radiotherapy — start</t>
    </r>
  </si>
  <si>
    <r>
      <t xml:space="preserve">K7 Präoperative / definitive Strahlentherapie - Ende
</t>
    </r>
    <r>
      <rPr>
        <sz val="8"/>
        <color rgb="FF494529"/>
        <rFont val="Arial"/>
        <family val="2"/>
      </rPr>
      <t>K7 Preoperative / definitive radiotherapy — end</t>
    </r>
  </si>
  <si>
    <r>
      <t xml:space="preserve">K8  Präoperative / definitive Strahlentherapie - Grund der Beendigung der Strahlentherapie
</t>
    </r>
    <r>
      <rPr>
        <sz val="8"/>
        <color rgb="FF494529"/>
        <rFont val="Arial"/>
        <family val="2"/>
      </rPr>
      <t>K8 Preoperative / definitive radiotherapy — reason for ending radioth</t>
    </r>
    <r>
      <rPr>
        <sz val="8"/>
        <rFont val="Arial"/>
        <family val="2"/>
      </rPr>
      <t>erapy</t>
    </r>
  </si>
  <si>
    <r>
      <t xml:space="preserve">L1 Postoperative Strahlentherapie - Empfehlung ja / nein
</t>
    </r>
    <r>
      <rPr>
        <sz val="8"/>
        <color rgb="FF494529"/>
        <rFont val="Arial"/>
        <family val="2"/>
      </rPr>
      <t>L1 Postoperative radiotherapy — recommendation yes/ no</t>
    </r>
  </si>
  <si>
    <r>
      <t xml:space="preserve">L2 Postoperative Strahlentherapie - Datum Empfehlung
</t>
    </r>
    <r>
      <rPr>
        <sz val="8"/>
        <color rgb="FF494529"/>
        <rFont val="Arial"/>
        <family val="2"/>
      </rPr>
      <t>L2 Postoperative radiotherapy — date of recommendation</t>
    </r>
  </si>
  <si>
    <r>
      <t xml:space="preserve">L3 Postoperative Strahlentherapie - Therapiezeitpunkt
</t>
    </r>
    <r>
      <rPr>
        <sz val="8"/>
        <color rgb="FF494529"/>
        <rFont val="Arial"/>
        <family val="2"/>
      </rPr>
      <t>L3 Postoperative radiotherapy — treatment time point</t>
    </r>
  </si>
  <si>
    <r>
      <t xml:space="preserve">L4 Postoperative Strahlentherapie - Therapieintention
</t>
    </r>
    <r>
      <rPr>
        <sz val="8"/>
        <color rgb="FF494529"/>
        <rFont val="Arial"/>
        <family val="2"/>
      </rPr>
      <t>L4 Postoperative radiotherapy — treatment intention</t>
    </r>
  </si>
  <si>
    <r>
      <t xml:space="preserve">L5 Postoperative Strahlentherapie - Gründe für Nichtdurchführung
</t>
    </r>
    <r>
      <rPr>
        <sz val="8"/>
        <color rgb="FF494529"/>
        <rFont val="Arial"/>
        <family val="2"/>
      </rPr>
      <t>L5 Postoperative radiotherapy — reasons for nonimplementation</t>
    </r>
  </si>
  <si>
    <r>
      <t xml:space="preserve">L6 Postoperative Strahlentherapie - Beginn
</t>
    </r>
    <r>
      <rPr>
        <sz val="8"/>
        <color rgb="FF494529"/>
        <rFont val="Arial"/>
        <family val="2"/>
      </rPr>
      <t>L6 Postoperative radiotherapy — start</t>
    </r>
  </si>
  <si>
    <r>
      <t xml:space="preserve">L7 Postoperative Strahlentherapie - Ende
</t>
    </r>
    <r>
      <rPr>
        <sz val="8"/>
        <color rgb="FF494529"/>
        <rFont val="Arial"/>
        <family val="2"/>
      </rPr>
      <t>L7 Postoperative radiotherapy — end</t>
    </r>
  </si>
  <si>
    <r>
      <t xml:space="preserve">L8 Postoperative Strahlentherapie - Grund der Beendigung der Strahlentherapie
</t>
    </r>
    <r>
      <rPr>
        <sz val="8"/>
        <color rgb="FF494529"/>
        <rFont val="Arial"/>
        <family val="2"/>
      </rPr>
      <t>L8 Postoperative radiotherapy — reasons for ending the radiotherapy</t>
    </r>
  </si>
  <si>
    <r>
      <t xml:space="preserve">M1 Präoperative / definitive Chemotherapie - Empfehlung ja / nein
</t>
    </r>
    <r>
      <rPr>
        <sz val="8"/>
        <color rgb="FF494529"/>
        <rFont val="Arial"/>
        <family val="2"/>
      </rPr>
      <t>M1 Preoperative / definitive chemotherapy — recommendation yes / no</t>
    </r>
  </si>
  <si>
    <r>
      <t xml:space="preserve">M2  Präoperative / definitive Chemotherapie- Datum Empfehlung
</t>
    </r>
    <r>
      <rPr>
        <sz val="8"/>
        <color rgb="FF494529"/>
        <rFont val="Arial"/>
        <family val="2"/>
      </rPr>
      <t>M2 Preoperative / definitive chemotherapy — date of recommendation</t>
    </r>
  </si>
  <si>
    <r>
      <t xml:space="preserve">M3 Präoperative / definitive Chemotherapie - Therapiezeitpunkt
</t>
    </r>
    <r>
      <rPr>
        <sz val="8"/>
        <color rgb="FF494529"/>
        <rFont val="Arial"/>
        <family val="2"/>
      </rPr>
      <t>M3 Preoperative / definitive chemotherapy — treatment time point</t>
    </r>
  </si>
  <si>
    <r>
      <t xml:space="preserve">M4 Präoperative / definitive Chemotherapie - Therapieintention
</t>
    </r>
    <r>
      <rPr>
        <sz val="8"/>
        <color rgb="FF494529"/>
        <rFont val="Arial"/>
        <family val="2"/>
      </rPr>
      <t>M4 Preoperative / definitive chemotherapy — treatment intention</t>
    </r>
  </si>
  <si>
    <r>
      <t xml:space="preserve">M5 Präoperative / definitive palliative Chemotherapie - Gründe für Nichtdurchführung trotz Empfehlung
</t>
    </r>
    <r>
      <rPr>
        <sz val="8"/>
        <color rgb="FF494529"/>
        <rFont val="Arial"/>
        <family val="2"/>
      </rPr>
      <t>M5 Preoperative / definitive chemotherapy — reasons for nonimplementation despite recommendation</t>
    </r>
  </si>
  <si>
    <r>
      <t xml:space="preserve">M6 Präoperative / definitive Chemotherapie - Beginn
</t>
    </r>
    <r>
      <rPr>
        <sz val="8"/>
        <color rgb="FF494529"/>
        <rFont val="Arial"/>
        <family val="2"/>
      </rPr>
      <t>M6 Preoperative / definitive chemotherapy — start</t>
    </r>
  </si>
  <si>
    <r>
      <t xml:space="preserve">M7 Präoperative / definitive Chemotherapie - Ende
</t>
    </r>
    <r>
      <rPr>
        <sz val="8"/>
        <color rgb="FF494529"/>
        <rFont val="Arial"/>
        <family val="2"/>
      </rPr>
      <t>M7 Preoperative / definitive chemotherapy — end</t>
    </r>
  </si>
  <si>
    <r>
      <t xml:space="preserve">M8  Präoperative / definitive Chemotherapie - Grund der Beendigung der Strahlentherapie
</t>
    </r>
    <r>
      <rPr>
        <sz val="8"/>
        <color rgb="FF494529"/>
        <rFont val="Arial"/>
        <family val="2"/>
      </rPr>
      <t xml:space="preserve">M8 Preoperative / definitive Chemotherapy — reasons for ending chemotherapy
</t>
    </r>
  </si>
  <si>
    <r>
      <t xml:space="preserve">N1 Postoperative Chemotherapie - Empfehlung ja / nein
</t>
    </r>
    <r>
      <rPr>
        <sz val="8"/>
        <color rgb="FF494529"/>
        <rFont val="Arial"/>
        <family val="2"/>
      </rPr>
      <t>N1 Postoperative chemotherapy — recommendation yes / no</t>
    </r>
  </si>
  <si>
    <r>
      <t xml:space="preserve">N2 Postoperative Chemotherapie - Datum Empfehlung
</t>
    </r>
    <r>
      <rPr>
        <sz val="8"/>
        <color rgb="FF494529"/>
        <rFont val="Arial"/>
        <family val="2"/>
      </rPr>
      <t>N2 Postoperative chemotherapy — date of recommendation</t>
    </r>
  </si>
  <si>
    <r>
      <t xml:space="preserve">N3 Postoperative Chemotherapie - Therapiezeitpunkt
</t>
    </r>
    <r>
      <rPr>
        <sz val="8"/>
        <color rgb="FF494529"/>
        <rFont val="Arial"/>
        <family val="2"/>
      </rPr>
      <t>N3 Postoperative chemotherapy — treatment time point</t>
    </r>
  </si>
  <si>
    <r>
      <t xml:space="preserve">N4 Postoperative Chemotherapie - Therapieintention
</t>
    </r>
    <r>
      <rPr>
        <sz val="8"/>
        <color rgb="FF494529"/>
        <rFont val="Arial"/>
        <family val="2"/>
      </rPr>
      <t>N4 Postoperative chemotherapy — treatment intention</t>
    </r>
  </si>
  <si>
    <r>
      <t xml:space="preserve">N5 Postoperative Chemotherapie - Gründe für Nichtdurchführung
</t>
    </r>
    <r>
      <rPr>
        <sz val="8"/>
        <color rgb="FF494529"/>
        <rFont val="Arial"/>
        <family val="2"/>
      </rPr>
      <t>N5 Postoperative chemotherapy —reasons for nonimplementation</t>
    </r>
  </si>
  <si>
    <r>
      <t xml:space="preserve">N6 Postoperative Chemotherapie - Beginn
</t>
    </r>
    <r>
      <rPr>
        <sz val="8"/>
        <color rgb="FF494529"/>
        <rFont val="Arial"/>
        <family val="2"/>
      </rPr>
      <t>N6 Postoperative chemotherapy — start</t>
    </r>
  </si>
  <si>
    <r>
      <t xml:space="preserve">N7 Postoperative Chemotherapie - Ende
</t>
    </r>
    <r>
      <rPr>
        <sz val="8"/>
        <color rgb="FF494529"/>
        <rFont val="Arial"/>
        <family val="2"/>
      </rPr>
      <t>N7 Postoperative chemotherapy — end</t>
    </r>
  </si>
  <si>
    <r>
      <t xml:space="preserve">N8 Postoperative Chemotherapie - Grund der Beendigung der Chemotherapie
</t>
    </r>
    <r>
      <rPr>
        <sz val="8"/>
        <color rgb="FF494529"/>
        <rFont val="Arial"/>
        <family val="2"/>
      </rPr>
      <t>N8 Postoperative chemotherapy — reasons for ending the chemotherapy</t>
    </r>
  </si>
  <si>
    <r>
      <t xml:space="preserve">O1 SonstigeTherapie - Best Supportive Care
</t>
    </r>
    <r>
      <rPr>
        <sz val="8"/>
        <color rgb="FF494529"/>
        <rFont val="Arial"/>
        <family val="2"/>
      </rPr>
      <t>O1 Other treatment — best supportive care</t>
    </r>
  </si>
  <si>
    <r>
      <t xml:space="preserve">P1 Prozess - Studie -  Datum Patient in Studie eingebracht
</t>
    </r>
    <r>
      <rPr>
        <sz val="8"/>
        <color rgb="FF494529"/>
        <rFont val="Arial"/>
        <family val="2"/>
      </rPr>
      <t>P1 Process — research study — date of inclusion of patient in study</t>
    </r>
  </si>
  <si>
    <r>
      <t xml:space="preserve">P2 Prozess - Studientyp interventionell / nicht interventionell
</t>
    </r>
    <r>
      <rPr>
        <sz val="8"/>
        <color rgb="FF494529"/>
        <rFont val="Arial"/>
        <family val="2"/>
      </rPr>
      <t>P2 Process — study type interventional / noninterventional</t>
    </r>
  </si>
  <si>
    <r>
      <t xml:space="preserve">P3 Prozess - Psychoonkologische Betreuung
</t>
    </r>
    <r>
      <rPr>
        <sz val="8"/>
        <color rgb="FF494529"/>
        <rFont val="Arial"/>
        <family val="2"/>
      </rPr>
      <t>P3 Process — psycho-oncologic counselling</t>
    </r>
  </si>
  <si>
    <r>
      <t xml:space="preserve">P5 Prozess - Beratung Sozialdienst
</t>
    </r>
    <r>
      <rPr>
        <sz val="8"/>
        <color rgb="FF494529"/>
        <rFont val="Arial"/>
        <family val="2"/>
      </rPr>
      <t>P5 Process — social services counselling</t>
    </r>
  </si>
  <si>
    <r>
      <t xml:space="preserve">P6 Prozess - Genetische Beratung empfohlen
</t>
    </r>
    <r>
      <rPr>
        <sz val="8"/>
        <color rgb="FF494529"/>
        <rFont val="Arial"/>
        <family val="2"/>
      </rPr>
      <t>P6 Process — genetic counselling recommended</t>
    </r>
  </si>
  <si>
    <r>
      <t xml:space="preserve">P7 Prozess - Genetische Beratung erhalten
</t>
    </r>
    <r>
      <rPr>
        <sz val="8"/>
        <color rgb="FF494529"/>
        <rFont val="Arial"/>
        <family val="2"/>
      </rPr>
      <t>P7 Process — genetic counselling received</t>
    </r>
  </si>
  <si>
    <r>
      <t xml:space="preserve">P8 Prozess - Immunhistochemische Untersuchung auf MSI
</t>
    </r>
    <r>
      <rPr>
        <sz val="8"/>
        <color rgb="FF494529"/>
        <rFont val="Arial"/>
        <family val="2"/>
      </rPr>
      <t>P8 Process — immunohistochemical assessment of MSI proteins</t>
    </r>
  </si>
  <si>
    <r>
      <t xml:space="preserve">Q1-Q7
</t>
    </r>
    <r>
      <rPr>
        <sz val="8"/>
        <color rgb="FF494529"/>
        <rFont val="Arial"/>
        <family val="2"/>
      </rPr>
      <t>Q1–Q7</t>
    </r>
  </si>
  <si>
    <r>
      <t xml:space="preserve">1.3) nicht operierter Primärfall (palliativ)
</t>
    </r>
    <r>
      <rPr>
        <sz val="8"/>
        <color rgb="FF494529"/>
        <rFont val="Arial"/>
        <family val="2"/>
      </rPr>
      <t>1.3) Nonsurgical primary case (palliative)</t>
    </r>
  </si>
  <si>
    <r>
      <t xml:space="preserve">1.4) nicht operierter Primärfall (kurativ)
</t>
    </r>
    <r>
      <rPr>
        <sz val="8"/>
        <color rgb="FF494529"/>
        <rFont val="Arial"/>
        <family val="2"/>
      </rPr>
      <t>1.4) Nonsurgical primary case (curative)</t>
    </r>
  </si>
  <si>
    <r>
      <t xml:space="preserve">1) Primärfälle
</t>
    </r>
    <r>
      <rPr>
        <sz val="8"/>
        <color rgb="FF494529"/>
        <rFont val="Arial"/>
        <family val="2"/>
      </rPr>
      <t>Primary cases</t>
    </r>
  </si>
  <si>
    <r>
      <t xml:space="preserve">1.1) operierter Primärfall
</t>
    </r>
    <r>
      <rPr>
        <sz val="8"/>
        <color rgb="FF494529"/>
        <rFont val="Arial"/>
        <family val="2"/>
      </rPr>
      <t>1.1) Surgical primary case</t>
    </r>
  </si>
  <si>
    <r>
      <t xml:space="preserve">1.4) nicht operierter Primärfall
 (kurativ)
</t>
    </r>
    <r>
      <rPr>
        <sz val="8"/>
        <color rgb="FF494529"/>
        <rFont val="Arial"/>
        <family val="2"/>
      </rPr>
      <t>1.4) Nonsurgical primary case (curative)</t>
    </r>
  </si>
  <si>
    <t>1.1) operativer Primärfall
1.1) Surgical primary case</t>
  </si>
  <si>
    <r>
      <t xml:space="preserve">1.3) nicht operierter Primärfall 
(palliativ)
</t>
    </r>
    <r>
      <rPr>
        <sz val="8"/>
        <color rgb="FF494529"/>
        <rFont val="Arial"/>
        <family val="2"/>
      </rPr>
      <t>1.3) Nonsurgical primary case (palliative)</t>
    </r>
  </si>
  <si>
    <r>
      <t xml:space="preserve">1.3) nicht operierter Primärfall
 (palliativ)
</t>
    </r>
    <r>
      <rPr>
        <sz val="8"/>
        <color rgb="FF494529"/>
        <rFont val="Arial"/>
        <family val="2"/>
      </rPr>
      <t>1.3) Nonsurgical primary case (palliative)</t>
    </r>
    <r>
      <rPr>
        <sz val="8"/>
        <rFont val="Arial"/>
        <family val="2"/>
      </rPr>
      <t xml:space="preserve">
</t>
    </r>
  </si>
  <si>
    <r>
      <t xml:space="preserve">A2 Stammdaten -  Geburtsdatum Tag
</t>
    </r>
    <r>
      <rPr>
        <sz val="8"/>
        <color rgb="FF494529"/>
        <rFont val="Arial"/>
        <family val="2"/>
      </rPr>
      <t>A2 Master data — date of birth, day</t>
    </r>
  </si>
  <si>
    <r>
      <t xml:space="preserve">A3 Stammdaten - Geburtsdatum Monat
</t>
    </r>
    <r>
      <rPr>
        <sz val="8"/>
        <color rgb="FF494529"/>
        <rFont val="Arial"/>
        <family val="2"/>
      </rPr>
      <t>A3 Master data — date of birth, month</t>
    </r>
  </si>
  <si>
    <r>
      <t xml:space="preserve">A4 Stammdaten - Geburtsdatum Jahr
</t>
    </r>
    <r>
      <rPr>
        <sz val="8"/>
        <color rgb="FF494529"/>
        <rFont val="Arial"/>
        <family val="2"/>
      </rPr>
      <t>A4 Master data — date of birth, year</t>
    </r>
  </si>
  <si>
    <r>
      <t xml:space="preserve">D1 Diagnose - Datum Erstdiagnose Primärtumor
</t>
    </r>
    <r>
      <rPr>
        <sz val="8"/>
        <color rgb="FF494529"/>
        <rFont val="Arial"/>
        <family val="2"/>
      </rPr>
      <t>D1 Diagnosis — date of first diagnosis of the primary tumour</t>
    </r>
  </si>
  <si>
    <r>
      <t xml:space="preserve">G2 Chirurgische Primärtherapie - Datum operative Tumorentfernung (1. OP)
</t>
    </r>
    <r>
      <rPr>
        <sz val="8"/>
        <color rgb="FF494529"/>
        <rFont val="Arial"/>
        <family val="2"/>
      </rPr>
      <t>G2 Surgical primary therapy — date of surgical tumour removal (1st op.)</t>
    </r>
  </si>
  <si>
    <r>
      <t xml:space="preserve">G9 Chirurgische Primärtherapie - Postoperative Wundinfektion
</t>
    </r>
    <r>
      <rPr>
        <sz val="8"/>
        <color rgb="FF494529"/>
        <rFont val="Arial"/>
        <family val="2"/>
      </rPr>
      <t>G9 surgical primary therapy — postoperative wound infection</t>
    </r>
  </si>
  <si>
    <r>
      <t xml:space="preserve">N6 Postoperative Chemotherapie – Beginn
</t>
    </r>
    <r>
      <rPr>
        <sz val="8"/>
        <color rgb="FF494529"/>
        <rFont val="Arial"/>
        <family val="2"/>
      </rPr>
      <t>N6 Postoperative chemotherapy — start</t>
    </r>
  </si>
  <si>
    <r>
      <t xml:space="preserve">K3 Präoperative / definitive Strahlentherapie – Therapiezeitpunkt 
</t>
    </r>
    <r>
      <rPr>
        <sz val="8"/>
        <color rgb="FF494529"/>
        <rFont val="Arial"/>
        <family val="2"/>
      </rPr>
      <t>K3 Preoperative/definitive radiotherapy — treatment time point</t>
    </r>
  </si>
  <si>
    <r>
      <t xml:space="preserve">K6 Präoperative / definitive Strahlentherapie – Beginn
</t>
    </r>
    <r>
      <rPr>
        <sz val="8"/>
        <color rgb="FF494529"/>
        <rFont val="Arial"/>
        <family val="2"/>
      </rPr>
      <t>K6 Preoperative / definitive radiotherapy — start</t>
    </r>
  </si>
  <si>
    <r>
      <t xml:space="preserve">D6 Diagnose – Kolon oder Rektum
</t>
    </r>
    <r>
      <rPr>
        <sz val="8"/>
        <color rgb="FF494529"/>
        <rFont val="Arial"/>
        <family val="2"/>
      </rPr>
      <t>D6 Diagnosis — colon or rectum</t>
    </r>
  </si>
  <si>
    <r>
      <t xml:space="preserve">D6 Diagnose - Kolon oder Rektum
</t>
    </r>
    <r>
      <rPr>
        <sz val="8"/>
        <color rgb="FF494529"/>
        <rFont val="Arial"/>
        <family val="2"/>
      </rPr>
      <t>D6 Diagnosis — colon or rectum</t>
    </r>
  </si>
  <si>
    <r>
      <t xml:space="preserve">D5 Diagnose -  ICD-O-Lokalisation (ICD-O-2 und ICD-O-3)
</t>
    </r>
    <r>
      <rPr>
        <sz val="8"/>
        <color rgb="FF494529"/>
        <rFont val="Arial"/>
        <family val="2"/>
      </rPr>
      <t>D5 Diagnosis — ICD-O location (ICD-O-2 and ICD-O-3)</t>
    </r>
  </si>
  <si>
    <r>
      <t xml:space="preserve">G11 Chirurgische Primärtherapie –Anastomoseninsuffizienz aufgetreten?
</t>
    </r>
    <r>
      <rPr>
        <sz val="8"/>
        <color rgb="FF494529"/>
        <rFont val="Arial"/>
        <family val="2"/>
      </rPr>
      <t>G11 Surgical primary therapy — anastomotic insufficiency developing?</t>
    </r>
  </si>
  <si>
    <r>
      <t xml:space="preserve">G8 Chirurgische Primärtherapie – TME durchgeführt (1. OP)
</t>
    </r>
    <r>
      <rPr>
        <sz val="8"/>
        <color rgb="FF494529"/>
        <rFont val="Arial"/>
        <family val="2"/>
      </rPr>
      <t>G8 Surgical primary therapy — TME or PME carried out (1st op.)</t>
    </r>
  </si>
  <si>
    <r>
      <t xml:space="preserve">H8 Postoperative Histologie - Güte der Mesorektumresektion
</t>
    </r>
    <r>
      <rPr>
        <sz val="8"/>
        <color rgb="FF494529"/>
        <rFont val="Arial"/>
        <family val="2"/>
      </rPr>
      <t>H8 Postoperative histology / staging — quality of mesorectal resection</t>
    </r>
  </si>
  <si>
    <r>
      <t xml:space="preserve">D7 Diagnose - Spezifikation Tumorlokalisation Rektum
</t>
    </r>
    <r>
      <rPr>
        <sz val="8"/>
        <color rgb="FF494529"/>
        <rFont val="Arial"/>
        <family val="2"/>
      </rPr>
      <t>D7 Diagnosis — specification of tumour location in the rectum</t>
    </r>
  </si>
  <si>
    <r>
      <t xml:space="preserve">G4 Chirurgische Primärtherapie - Notfall- oder Elektiveingriff
</t>
    </r>
    <r>
      <rPr>
        <sz val="8"/>
        <color rgb="FF494529"/>
        <rFont val="Arial"/>
        <family val="2"/>
      </rPr>
      <t>G4 Surgical primary therapy — emergency or elective procedure</t>
    </r>
  </si>
  <si>
    <r>
      <t xml:space="preserve">F1 Endoskopische Primärtherapie - Datum therapeutische Koloskopie (endoskopische Abtragung)
</t>
    </r>
    <r>
      <rPr>
        <sz val="8"/>
        <color rgb="FF494529"/>
        <rFont val="Arial"/>
        <family val="2"/>
      </rPr>
      <t>F1 Endoscopic primary therapy — date of therapeutic colonoscopy (endoscopic resection)</t>
    </r>
  </si>
  <si>
    <r>
      <t xml:space="preserve">L7 Postoperative Strahlentherapie - Ende
</t>
    </r>
    <r>
      <rPr>
        <sz val="8"/>
        <color rgb="FF494529"/>
        <rFont val="Arial"/>
        <family val="2"/>
      </rPr>
      <t>L7 Postoperative radiotherapy - end</t>
    </r>
  </si>
  <si>
    <r>
      <t xml:space="preserve">H3  Postoperative Histologie / Staging - M
</t>
    </r>
    <r>
      <rPr>
        <sz val="8"/>
        <color rgb="FF494529"/>
        <rFont val="Arial"/>
        <family val="2"/>
      </rPr>
      <t>H3 postoperative histology / staging — M</t>
    </r>
  </si>
  <si>
    <r>
      <t xml:space="preserve">D10 Diagnose - Prätherapeutischer Tumorstatus M
</t>
    </r>
    <r>
      <rPr>
        <sz val="8"/>
        <color rgb="FF494529"/>
        <rFont val="Arial"/>
        <family val="2"/>
      </rPr>
      <t>D10 diagnosis — pre-therapeutic tumour status M</t>
    </r>
  </si>
  <si>
    <r>
      <t xml:space="preserve">D10 Diagnose - Prätherapeutischer Tumorstatus M
</t>
    </r>
    <r>
      <rPr>
        <sz val="8"/>
        <color rgb="FF494529"/>
        <rFont val="Arial"/>
        <family val="2"/>
      </rPr>
      <t>D10 diagnosis — pretreatment tumour status M</t>
    </r>
  </si>
  <si>
    <r>
      <t xml:space="preserve">L6 Postoperative Strahlentherapie – Beginn
</t>
    </r>
    <r>
      <rPr>
        <sz val="8"/>
        <color rgb="FF494529"/>
        <rFont val="Arial"/>
        <family val="2"/>
      </rPr>
      <t>L6 Postoperative radiotherapy — start</t>
    </r>
  </si>
  <si>
    <r>
      <t xml:space="preserve">Zwei identische Patienten-Ids
</t>
    </r>
    <r>
      <rPr>
        <sz val="8"/>
        <color rgb="FF494529"/>
        <rFont val="Arial"/>
        <family val="2"/>
      </rPr>
      <t>Two identical patient IDs</t>
    </r>
  </si>
  <si>
    <r>
      <t xml:space="preserve">OP-Datum innerhalb von 6 Wochen
</t>
    </r>
    <r>
      <rPr>
        <sz val="8"/>
        <color rgb="FF494529"/>
        <rFont val="Arial"/>
        <family val="2"/>
      </rPr>
      <t>Date of operation inside 6 weeks</t>
    </r>
  </si>
  <si>
    <r>
      <t xml:space="preserve">D15 Diagnose - MRT des Beckens durchgeführt
</t>
    </r>
    <r>
      <rPr>
        <sz val="8"/>
        <color rgb="FF494529"/>
        <rFont val="Arial"/>
        <family val="2"/>
      </rPr>
      <t>D15 Diagnosis — MRI of the pelvis carried out</t>
    </r>
  </si>
  <si>
    <r>
      <t xml:space="preserve">D16 Diagnose -  Dünnschicht-CT des Beckens durchgeführt
</t>
    </r>
    <r>
      <rPr>
        <sz val="8"/>
        <color rgb="FF494529"/>
        <rFont val="Arial"/>
        <family val="2"/>
      </rPr>
      <t>D16 Diagnosis — thin-section CT of the pelvis carried out</t>
    </r>
  </si>
  <si>
    <r>
      <t xml:space="preserve">J1.2 Lebermetastasen - Lebermetastasen ausschließlich?
</t>
    </r>
    <r>
      <rPr>
        <sz val="8"/>
        <color rgb="FF494529"/>
        <rFont val="Arial"/>
        <family val="2"/>
      </rPr>
      <t xml:space="preserve">J1.2 Hepatic metastases — exclusively hepatic metastases? </t>
    </r>
  </si>
  <si>
    <r>
      <t xml:space="preserve">D10 Diagnose - Prätherapeutischer Tumorstatus M
</t>
    </r>
    <r>
      <rPr>
        <sz val="8"/>
        <color rgb="FF494529"/>
        <rFont val="Arial"/>
        <family val="2"/>
      </rPr>
      <t>D10 diagnosis - pre-therapeutic tumour status M</t>
    </r>
  </si>
  <si>
    <r>
      <t xml:space="preserve">K3 Präoperative / definitive Strahlentherapie - Therapiezeitpunkt
</t>
    </r>
    <r>
      <rPr>
        <sz val="8"/>
        <color rgb="FF494529"/>
        <rFont val="Arial"/>
        <family val="2"/>
      </rPr>
      <t>K3 Preoperative/definitive radiotherapy — treatment time point</t>
    </r>
    <r>
      <rPr>
        <sz val="8"/>
        <rFont val="Arial"/>
        <family val="2"/>
      </rPr>
      <t xml:space="preserve">
</t>
    </r>
  </si>
  <si>
    <r>
      <t xml:space="preserve">D8 Diagnose - Prätherapeutischer Tumorstatus T
</t>
    </r>
    <r>
      <rPr>
        <sz val="8"/>
        <color rgb="FF494529"/>
        <rFont val="Arial"/>
        <family val="2"/>
      </rPr>
      <t>D8 Diagnosis - pre-therapeutic tumour status T</t>
    </r>
  </si>
  <si>
    <r>
      <t xml:space="preserve">H1 Postoperative Histologie / Staging - pT
</t>
    </r>
    <r>
      <rPr>
        <sz val="8"/>
        <color rgb="FF494529"/>
        <rFont val="Arial"/>
        <family val="2"/>
      </rPr>
      <t>H1 postoperative histology / staging — pT</t>
    </r>
  </si>
  <si>
    <t>D6 Diagnose - Kolon oder Rektum
D6 Diagnosis — colon or rectum</t>
  </si>
  <si>
    <r>
      <t xml:space="preserve">M4 Präoperative / definitive Chemotherapie - Therapieintention
</t>
    </r>
    <r>
      <rPr>
        <sz val="8"/>
        <color rgb="FF494529"/>
        <rFont val="Arial"/>
        <family val="2"/>
      </rPr>
      <t>M4 Preoperative / definitive chemotherapy — treatment intention</t>
    </r>
    <r>
      <rPr>
        <sz val="8"/>
        <rFont val="Arial"/>
        <family val="2"/>
      </rPr>
      <t xml:space="preserve">
</t>
    </r>
  </si>
  <si>
    <r>
      <t xml:space="preserve">Datum operative Tumorentfernung &lt; Geburtsdatum Patient
</t>
    </r>
    <r>
      <rPr>
        <sz val="8"/>
        <color rgb="FF494529"/>
        <rFont val="Arial"/>
        <family val="2"/>
      </rPr>
      <t>Date of surgical tumour removal &lt; patient’s date of birth</t>
    </r>
  </si>
  <si>
    <r>
      <t xml:space="preserve">Datum Erstdiagnose Primärtumor &lt; Geburtsdatum Patient
</t>
    </r>
    <r>
      <rPr>
        <sz val="8"/>
        <color rgb="FF494529"/>
        <rFont val="Arial"/>
        <family val="2"/>
      </rPr>
      <t>Date of first diagnosis of the primary tumour &lt; patient’s date of birth</t>
    </r>
  </si>
  <si>
    <r>
      <t xml:space="preserve">Datum operative Tumorentfernung &gt;Postoperative Wundinfektion Datum
</t>
    </r>
    <r>
      <rPr>
        <sz val="8"/>
        <color rgb="FF494529"/>
        <rFont val="Arial"/>
        <family val="2"/>
      </rPr>
      <t>Date of surgical tumour removal &gt; date of postoperative wound infection</t>
    </r>
  </si>
  <si>
    <r>
      <t xml:space="preserve">Datum operative Tumorentfernung &gt; Revisionseingriff Datum
</t>
    </r>
    <r>
      <rPr>
        <sz val="8"/>
        <color rgb="FF494529"/>
        <rFont val="Arial"/>
        <family val="2"/>
      </rPr>
      <t>Date of surgical tumour removal &gt; date of revision procedure</t>
    </r>
  </si>
  <si>
    <r>
      <t xml:space="preserve">Datum operative Tumorentfernung &gt;Anastomoseninsuffizienz Datum
</t>
    </r>
    <r>
      <rPr>
        <sz val="8"/>
        <color rgb="FF494529"/>
        <rFont val="Arial"/>
        <family val="2"/>
      </rPr>
      <t>Date of surgical tumour removal &gt; date of anastomotic insufficiency</t>
    </r>
  </si>
  <si>
    <r>
      <t xml:space="preserve">Datum operative Tumorentfernung &gt;Adjuvante Chemotherapie Beginn
</t>
    </r>
    <r>
      <rPr>
        <sz val="8"/>
        <color rgb="FF494529"/>
        <rFont val="Arial"/>
        <family val="2"/>
      </rPr>
      <t>Date of surgical tumour removal &gt; start of adjuvant chemotherapy</t>
    </r>
  </si>
  <si>
    <r>
      <t xml:space="preserve">Datum operative Tumorentfernung &gt;Adjuvante Strahlentherapie  Beginn
</t>
    </r>
    <r>
      <rPr>
        <sz val="8"/>
        <color rgb="FF494529"/>
        <rFont val="Arial"/>
        <family val="2"/>
      </rPr>
      <t>Date of surgical tumour removal &gt; start of adjuvant radiotherapy</t>
    </r>
  </si>
  <si>
    <r>
      <t xml:space="preserve">Datum operative Tumorentfernung &lt;Neoadjuvante Chemotherapie Beginn
</t>
    </r>
    <r>
      <rPr>
        <sz val="8"/>
        <color rgb="FF494529"/>
        <rFont val="Arial"/>
        <family val="2"/>
      </rPr>
      <t>Date of surgical tumour removal &lt; start of neoadjuvant chemotherapy</t>
    </r>
  </si>
  <si>
    <r>
      <t xml:space="preserve">Datum operative Tumorentfernung &lt;Neoadjuvante Strahlentherapie Beginn
</t>
    </r>
    <r>
      <rPr>
        <sz val="8"/>
        <color rgb="FF494529"/>
        <rFont val="Arial"/>
        <family val="2"/>
      </rPr>
      <t>Date of surgical tumour removal &lt; start of neoadjuvant radiotherapy</t>
    </r>
  </si>
  <si>
    <r>
      <t xml:space="preserve">Zuordnung Kolon zu C20 bzw.C209 unplausibel
</t>
    </r>
    <r>
      <rPr>
        <sz val="8"/>
        <color rgb="FF494529"/>
        <rFont val="Arial"/>
        <family val="2"/>
      </rPr>
      <t>Assignment of colon to C20 or C209 not plausible</t>
    </r>
  </si>
  <si>
    <r>
      <t xml:space="preserve">Zuordnung Rektum zu C18 unplausibelm
</t>
    </r>
    <r>
      <rPr>
        <sz val="8"/>
        <color rgb="FF494529"/>
        <rFont val="Arial"/>
        <family val="2"/>
      </rPr>
      <t>Assignment of rectum to C18 not plausible</t>
    </r>
  </si>
  <si>
    <r>
      <t xml:space="preserve">Angabe, ob eine Insuffizienz nach einer Anastome aufgetreten ist, fehlt
</t>
    </r>
    <r>
      <rPr>
        <sz val="8"/>
        <color rgb="FF494529"/>
        <rFont val="Arial"/>
        <family val="2"/>
      </rPr>
      <t>Details of whether or not insufficiency developed after an anastomosis are lacking</t>
    </r>
  </si>
  <si>
    <r>
      <t xml:space="preserve">Angabe, ob eine Anastomeninsuffizienz interventionspflichtig war oder nicht, fehlt
</t>
    </r>
    <r>
      <rPr>
        <sz val="8"/>
        <color rgb="FF494529"/>
        <rFont val="Arial"/>
        <family val="2"/>
      </rPr>
      <t>Details of whether or not an anastomotic insufficiency required intervention are lacking</t>
    </r>
  </si>
  <si>
    <r>
      <t xml:space="preserve">Unspezifizierte Anastomoseninsuffizienzen (D) bei Rektum nicht erlaubt (nur A-C)
</t>
    </r>
    <r>
      <rPr>
        <sz val="8"/>
        <color rgb="FF494529"/>
        <rFont val="Arial"/>
        <family val="2"/>
      </rPr>
      <t>Nonspecific anastomotic insufficiences (D) are not permitted in the rectum (only A–C)</t>
    </r>
  </si>
  <si>
    <r>
      <t xml:space="preserve">Angabe zur Güte des Mesorektums fehlt
</t>
    </r>
    <r>
      <rPr>
        <sz val="8"/>
        <color rgb="FF494529"/>
        <rFont val="Arial"/>
        <family val="2"/>
      </rPr>
      <t>Details on quality of mesorectum lacking</t>
    </r>
  </si>
  <si>
    <r>
      <t xml:space="preserve">Angabe zur Spezifikation der Tumorlokalisation im Rektum fehlt
</t>
    </r>
    <r>
      <rPr>
        <sz val="8"/>
        <color rgb="FF494529"/>
        <rFont val="Arial"/>
        <family val="2"/>
      </rPr>
      <t>Details specifying the tumour location in the rectum lacking</t>
    </r>
  </si>
  <si>
    <r>
      <t xml:space="preserve">Endoskopische Abtragung nach chirurgischer Entfernung Tumor nicht plausibel
</t>
    </r>
    <r>
      <rPr>
        <sz val="8"/>
        <color rgb="FF494529"/>
        <rFont val="Arial"/>
        <family val="2"/>
      </rPr>
      <t>Endoscopic resection after surgical removal of the tumour is not plausible</t>
    </r>
  </si>
  <si>
    <r>
      <t xml:space="preserve">Beginn Strahlentherapie &gt; Ende Strahlentherapie
</t>
    </r>
    <r>
      <rPr>
        <sz val="8"/>
        <color rgb="FF494529"/>
        <rFont val="Arial"/>
        <family val="2"/>
      </rPr>
      <t>Start of radiotherapy &gt; end of radiotherapy</t>
    </r>
  </si>
  <si>
    <r>
      <t xml:space="preserve">Beginn Chemotherapie &gt; Ende Chemotherapie
</t>
    </r>
    <r>
      <rPr>
        <sz val="8"/>
        <color rgb="FF494529"/>
        <rFont val="Arial"/>
        <family val="2"/>
      </rPr>
      <t>Start of chemotherapy &gt; end of chemotherapy</t>
    </r>
  </si>
  <si>
    <r>
      <t xml:space="preserve">Keine Dokumentation von MX bei Patienten mit Erstdiagnose ab 01.01.2013
</t>
    </r>
    <r>
      <rPr>
        <sz val="8"/>
        <color rgb="FF494529"/>
        <rFont val="Arial"/>
        <family val="2"/>
      </rPr>
      <t>No documentation of MX in patients with a first diagnosis on Jan. 1, 2013 or later</t>
    </r>
  </si>
  <si>
    <r>
      <t xml:space="preserve">Keine Dokumentation von M1 (nur M1a oder M1b) bei Patienten mit Erstdiagnose ab 01.01.2013
</t>
    </r>
    <r>
      <rPr>
        <sz val="8"/>
        <color rgb="FF494529"/>
        <rFont val="Arial"/>
        <family val="2"/>
      </rPr>
      <t>No documentation of M1 (only M1a or M1b) in patients with a first diagnosis on Jan. 1, 2013 or later</t>
    </r>
    <r>
      <rPr>
        <sz val="8"/>
        <rFont val="Arial"/>
        <family val="2"/>
      </rPr>
      <t xml:space="preserve">
</t>
    </r>
  </si>
  <si>
    <r>
      <t xml:space="preserve">Keine Dokumentation von M1 (nur M1a oder M1b) bei Patienten mit Erstdiagnose ab 01.01.2013
</t>
    </r>
    <r>
      <rPr>
        <sz val="8"/>
        <color rgb="FF494529"/>
        <rFont val="Arial"/>
        <family val="2"/>
      </rPr>
      <t>No documentation of M1 (only M1a or M1b) in patients with a first diagnosis on Jan. 1, 2013 or later</t>
    </r>
  </si>
  <si>
    <r>
      <t xml:space="preserve">Eine kurativ intendierte Chemotherapie / Chemotherapien wurden durchgeführt (Beginndatum dokumentiert). Es ist anzugeben, ob eine davon adjuvant war oder nicht.
</t>
    </r>
    <r>
      <rPr>
        <sz val="8"/>
        <color rgb="FF494529"/>
        <rFont val="Arial"/>
        <family val="2"/>
      </rPr>
      <t>A course or courses of chemotherapy was/were carried out with curative intent (starting date documented). Details are required on whether or not one of these was adjuvant.</t>
    </r>
  </si>
  <si>
    <r>
      <t xml:space="preserve">Eine kurativ intendierte Strahlentherapie / Strahlentherapien wurden durchgeführt (Beginndatum dokumentiert). Es ist anzugeben, ob eine davon adjuvant war oder nicht.
</t>
    </r>
    <r>
      <rPr>
        <sz val="8"/>
        <color rgb="FF494529"/>
        <rFont val="Arial"/>
        <family val="2"/>
      </rPr>
      <t>A course or courses of radiotherapy was/were carried out with curative intent (starting date documented). Details are required on whether or not one of these was adjuvant.</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</si>
  <si>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</si>
  <si>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</si>
  <si>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It needs to be stated whether these were curative or palliative.</t>
    </r>
  </si>
  <si>
    <r>
      <t xml:space="preserve">Synchron behandelte Fälle zählen immer als 1 Primärfall. Kontaktieren Sie Ihren Tumordoku-mentationshersteller.
</t>
    </r>
    <r>
      <rPr>
        <sz val="8"/>
        <color rgb="FF494529"/>
        <rFont val="Arial"/>
        <family val="2"/>
      </rPr>
      <t>Synchronously treated cases always count as one primary case. Please contact your tumor documentation producer.</t>
    </r>
  </si>
  <si>
    <r>
      <t xml:space="preserve">Bei Primärfällen Rektum ist anzugeben, ob ein MRT des Beckens durchgeführt wurde.
</t>
    </r>
    <r>
      <rPr>
        <sz val="8"/>
        <color rgb="FF494529"/>
        <rFont val="Arial"/>
        <family val="2"/>
      </rPr>
      <t>In primary cases in the rectum, it needs to be stated whether MRI of the pelvis was carried out.</t>
    </r>
  </si>
  <si>
    <r>
      <t xml:space="preserve">Bei Primärfällen Rektum ist anzugeben, ob ein Dünnschicht-CT des Beckens durchgeführt wurde.
</t>
    </r>
    <r>
      <rPr>
        <sz val="8"/>
        <color rgb="FF494529"/>
        <rFont val="Arial"/>
        <family val="2"/>
      </rPr>
      <t>In primary cases in the rectum, it needs to be stated whether thin-section CT of the pelvis was carried out.</t>
    </r>
  </si>
  <si>
    <r>
      <t xml:space="preserve">Nach Operation mit Stomaanlage ist anzugeben, ob präoperativ das Stoma angezeichnet wurde.
</t>
    </r>
    <r>
      <rPr>
        <sz val="8"/>
        <color rgb="FF494529"/>
        <rFont val="Arial"/>
        <family val="2"/>
      </rPr>
      <t>After surgery with stoma creation, it needs to be stated whether the stoma was marked preoperatively.</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</si>
  <si>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r>
      <rPr>
        <sz val="8"/>
        <rFont val="Arial"/>
        <family val="2"/>
      </rPr>
      <t xml:space="preserve">
</t>
    </r>
  </si>
  <si>
    <r>
      <t xml:space="preserve">Lebermetastasen ohne praeM1 bzw. postM1 unplausibel.
</t>
    </r>
    <r>
      <rPr>
        <sz val="8"/>
        <color rgb="FF494529"/>
        <rFont val="Arial"/>
        <family val="2"/>
      </rPr>
      <t>Hepatic metastases without preM1 or postM1 are not plausible.</t>
    </r>
  </si>
  <si>
    <r>
      <t xml:space="preserve">Datum Erstdiagnose Tumor &lt; Geburtsdatum Patient
</t>
    </r>
    <r>
      <rPr>
        <sz val="8"/>
        <color rgb="FF494529"/>
        <rFont val="Arial"/>
        <family val="2"/>
      </rPr>
      <t>Date of first diagnosis of tumour &lt; patient’s date of birth</t>
    </r>
    <r>
      <rPr>
        <sz val="8"/>
        <rFont val="Arial"/>
        <family val="2"/>
      </rPr>
      <t xml:space="preserve">
</t>
    </r>
  </si>
  <si>
    <r>
      <t xml:space="preserve">Zuordnung Rektum zu C18 unplausibel
</t>
    </r>
    <r>
      <rPr>
        <sz val="8"/>
        <color rgb="FF494529"/>
        <rFont val="Arial"/>
        <family val="2"/>
      </rPr>
      <t>Assignment of rectum to C18 not plausible</t>
    </r>
  </si>
  <si>
    <r>
      <t xml:space="preserve">Keine Dokumentation von MX bei Patienten mit Erstdiagnose ab 01.01.2013
</t>
    </r>
    <r>
      <rPr>
        <sz val="8"/>
        <color rgb="FF494529"/>
        <rFont val="Arial"/>
        <family val="2"/>
      </rPr>
      <t>No documentation of MX in patients with first diagnosis on Jan. 1, 2013 or later</t>
    </r>
  </si>
  <si>
    <r>
      <t xml:space="preserve">Keine Dokumentation von M1 (nur M1a oder M1b) bei Patienten mit Erstdiagnose ab 01.01.2013
</t>
    </r>
    <r>
      <rPr>
        <sz val="8"/>
        <color rgb="FF494529"/>
        <rFont val="Arial"/>
        <family val="2"/>
      </rPr>
      <t>No documentation of M1 (only M1a or M1b)  in patients with first diagnosis on Jan. 1, 2013 or later</t>
    </r>
  </si>
  <si>
    <r>
      <t xml:space="preserve">Weder prätherapeutisches c/p-T (bei Polypektomie) noch postoperatives pT (z.B. bei TEM) vorhanden.
</t>
    </r>
    <r>
      <rPr>
        <sz val="8"/>
        <color rgb="FF494529"/>
        <rFont val="Arial"/>
        <family val="2"/>
      </rPr>
      <t>Neither pre-therapeutic c/p-T (with polypectomy) nor postoperative pT (e.g., with TEM) present.</t>
    </r>
  </si>
  <si>
    <r>
      <t xml:space="preserve">Bei Primärfällen Rektum ist anzugeben, ob ein MRT des Beckens durchgeführt wurde.
</t>
    </r>
    <r>
      <rPr>
        <sz val="8"/>
        <color rgb="FF494529"/>
        <rFont val="Arial"/>
        <family val="2"/>
      </rPr>
      <t>In primary cases in the rectum, details must be given of whether MRI of the pelvis was carried out.</t>
    </r>
  </si>
  <si>
    <r>
      <t xml:space="preserve">Bei Primärfällen Rektum ist anzugeben, ob ein Dünnschicht-CT des Beckens durchgeführt wurde.
</t>
    </r>
    <r>
      <rPr>
        <sz val="8"/>
        <color rgb="FF494529"/>
        <rFont val="Arial"/>
        <family val="2"/>
      </rPr>
      <t>In primary cases in the rectum, details must be given of whether thin-section CT of the pelvis was carried out.</t>
    </r>
  </si>
  <si>
    <r>
      <t xml:space="preserve">Adjuvante Strahlentherapie bei palliativem, nicht operiertem Fall, nicht plausibel.
</t>
    </r>
    <r>
      <rPr>
        <sz val="8"/>
        <color rgb="FF494529"/>
        <rFont val="Arial"/>
        <family val="2"/>
      </rPr>
      <t>Adjuvant radiotherapy in a nonsurgical pallative case is not plausible.</t>
    </r>
  </si>
  <si>
    <r>
      <t xml:space="preserve">Adjuvante Chemotherapie bei palliativem, nicht operiertem Fall, nicht plausibel.
</t>
    </r>
    <r>
      <rPr>
        <sz val="8"/>
        <color rgb="FF494529"/>
        <rFont val="Arial"/>
        <family val="2"/>
      </rPr>
      <t>Adjuvant chemotherapy in a nonsurgical pallative case is not plausible.</t>
    </r>
  </si>
  <si>
    <r>
      <t xml:space="preserve">Eine Chemotherapie / Chemotherapien wurden durchgeführt (Beginndatum dokumentiert). Es ist anzugeben, ob diese kurativ oder palliativ waren.
</t>
    </r>
    <r>
      <rPr>
        <sz val="8"/>
        <color rgb="FF494529"/>
        <rFont val="Arial"/>
        <family val="2"/>
      </rPr>
      <t>A course or courses of chemotherapy was/were carried out (starting date documented). Details are required on whether these were curative or palliative.</t>
    </r>
  </si>
  <si>
    <r>
      <t xml:space="preserve">Eine Strahlentherapie / Strahlentherapien wurden durchgeführt (Beginndatum dokumentiert). Es ist anzugeben, ob diese kurativ oder palliativ waren.
</t>
    </r>
    <r>
      <rPr>
        <sz val="8"/>
        <color rgb="FF494529"/>
        <rFont val="Arial"/>
        <family val="2"/>
      </rPr>
      <t>A course or courses of radiotherapy was/were carried out (starting date documented). Details are required on whether these were curative or palliative.</t>
    </r>
  </si>
  <si>
    <r>
      <t xml:space="preserve">Bei Primärfällen Rektum ist anzugeben, ob ein MRT des Beckens durchgeführt wurde.
</t>
    </r>
    <r>
      <rPr>
        <sz val="8"/>
        <color rgb="FF494529"/>
        <rFont val="Arial"/>
        <family val="2"/>
      </rPr>
      <t>In primary cases in the rectum, details need to be given on whether MRI of the pelvis was carried out.</t>
    </r>
  </si>
  <si>
    <r>
      <t xml:space="preserve">Bei Primärfällen Rektum ist anzugeben, ob ein Dünnschicht-CT des Beckens durchgeführt wurde.
</t>
    </r>
    <r>
      <rPr>
        <sz val="8"/>
        <color rgb="FF494529"/>
        <rFont val="Arial"/>
        <family val="2"/>
      </rPr>
      <t>In primary cases in the rectum, details need to be given on whether thin-section CT of the pelvis was carried out.</t>
    </r>
  </si>
  <si>
    <r>
      <t xml:space="preserve">Wenn Lebermetastasen vorhanden sind, ist anzugeben, ob diese ausschließlich sind oder nicht
</t>
    </r>
    <r>
      <rPr>
        <sz val="8"/>
        <color rgb="FF494529"/>
        <rFont val="Arial"/>
        <family val="2"/>
      </rPr>
      <t>If hepatic metastases are present, it needs to be stated whether or not they are exclusive</t>
    </r>
  </si>
  <si>
    <r>
      <t xml:space="preserve">J1.1 Lebermetastasen -  Lebermetastasen vorhanden
</t>
    </r>
    <r>
      <rPr>
        <sz val="8"/>
        <color rgb="FF494529"/>
        <rFont val="Arial"/>
        <family val="2"/>
      </rPr>
      <t>J1.1 Hepatic metastases - presently Hepatic metastases ?</t>
    </r>
    <r>
      <rPr>
        <sz val="8"/>
        <rFont val="Arial"/>
        <family val="2"/>
      </rPr>
      <t xml:space="preserve">
</t>
    </r>
  </si>
  <si>
    <r>
      <t xml:space="preserve">J1.1 Lebermetastasen -  Lebermetastasen vorhanden
</t>
    </r>
    <r>
      <rPr>
        <sz val="8"/>
        <color rgb="FF494529"/>
        <rFont val="Arial"/>
        <family val="2"/>
      </rPr>
      <t>J1.1 Hepatic metastases - presently Hepatic metastases ?</t>
    </r>
  </si>
  <si>
    <r>
      <t xml:space="preserve">Adjuvante Strahlentherapie bei kurativ therapiertem (nicht operiertem) Fall, nicht plausibel.
</t>
    </r>
    <r>
      <rPr>
        <sz val="8"/>
        <color rgb="FF494529"/>
        <rFont val="Arial"/>
        <family val="2"/>
      </rPr>
      <t>Adjuvant radiotherapy in a curatively treated (nonsurgical) case not plausible.</t>
    </r>
  </si>
  <si>
    <r>
      <t xml:space="preserve">Adjuvante Chemotherapie bei kurativ therapiertem (nicht operiertem) Fall, nicht plausibel.
</t>
    </r>
    <r>
      <rPr>
        <sz val="8"/>
        <color rgb="FF494529"/>
        <rFont val="Arial"/>
        <family val="2"/>
      </rPr>
      <t>Adjuvant chemotherapy in a curatively treated (nonsurgical) case not plausible.</t>
    </r>
  </si>
  <si>
    <r>
      <t xml:space="preserve">leer
</t>
    </r>
    <r>
      <rPr>
        <sz val="8"/>
        <color rgb="FF494529"/>
        <rFont val="Arial"/>
        <family val="2"/>
      </rPr>
      <t>empty</t>
    </r>
  </si>
  <si>
    <r>
      <t xml:space="preserve">2004-03-04 (gültiger Wert)
</t>
    </r>
    <r>
      <rPr>
        <sz val="8"/>
        <color rgb="FF494529"/>
        <rFont val="Arial"/>
        <family val="2"/>
      </rPr>
      <t>(valid value)</t>
    </r>
  </si>
  <si>
    <r>
      <t xml:space="preserve">2004-03-04 (gültiger Wert)
</t>
    </r>
    <r>
      <rPr>
        <sz val="8"/>
        <color rgb="FF494529"/>
        <rFont val="Arial"/>
        <family val="2"/>
      </rPr>
      <t>(valid value)</t>
    </r>
    <r>
      <rPr>
        <sz val="8"/>
        <rFont val="Arial"/>
        <family val="2"/>
      </rPr>
      <t xml:space="preserve">
</t>
    </r>
  </si>
  <si>
    <r>
      <t xml:space="preserve">Leer
</t>
    </r>
    <r>
      <rPr>
        <sz val="8"/>
        <color rgb="FF494529"/>
        <rFont val="Arial"/>
        <family val="2"/>
      </rPr>
      <t>empty</t>
    </r>
  </si>
  <si>
    <r>
      <t xml:space="preserve">wenn nicht leer
</t>
    </r>
    <r>
      <rPr>
        <sz val="8"/>
        <color rgb="FF494529"/>
        <rFont val="Arial"/>
        <family val="2"/>
      </rPr>
      <t>If not empty</t>
    </r>
  </si>
  <si>
    <t>Back to table of contents</t>
  </si>
  <si>
    <t>Originaltext Kennzahlenbogen
Original text of indicator sheet</t>
  </si>
  <si>
    <t>Weitergehende Auslegungsrichtlinie
More detailed interpretation guideline</t>
  </si>
  <si>
    <r>
      <t xml:space="preserve">In Darmkrebszentren werden im Rahmen der Zertifizierung nur kolorektale Karzinome betrachtet.
</t>
    </r>
    <r>
      <rPr>
        <sz val="8"/>
        <color rgb="FF494529"/>
        <rFont val="Arial"/>
        <family val="2"/>
      </rPr>
      <t>At colorectal cancer centres, only colorectal carcinomas are taken into consideration for certification purposes.</t>
    </r>
  </si>
  <si>
    <r>
      <t xml:space="preserve">Für Plausibilitätskontrolle:
In Darmkrebszentren werden im Rahmen der Zertifizierung nur Adenokarzinome.
</t>
    </r>
    <r>
      <rPr>
        <sz val="8"/>
        <color rgb="FF494529"/>
        <rFont val="Arial"/>
        <family val="2"/>
      </rPr>
      <t>For plausibility check: at colorectal cancer centres, only adenocarcinomas are taken into consideration for certification purposes.</t>
    </r>
  </si>
  <si>
    <r>
      <t xml:space="preserve">Die Zuordnung des operativen Primärfalls zum Kennzahlenjahr erfolgt über das Datum der operativen Entfernung
</t>
    </r>
    <r>
      <rPr>
        <sz val="8"/>
        <color rgb="FF494529"/>
        <rFont val="Arial"/>
        <family val="2"/>
      </rPr>
      <t>Assignment of the surgical primary case to the key figures year is based on the date of surgical removal.</t>
    </r>
  </si>
  <si>
    <r>
      <t xml:space="preserve">Grundlage der Betrachtung sind nur primäre Erkrankungen
</t>
    </r>
    <r>
      <rPr>
        <sz val="8"/>
        <color rgb="FF494529"/>
        <rFont val="Arial"/>
        <family val="2"/>
      </rPr>
      <t>The basis for consideration includes only primary disease</t>
    </r>
  </si>
  <si>
    <r>
      <t xml:space="preserve">Für Plausibilitätskontrolle:
Zur Unterscheidung von operativen und endoskopischen Primärfällen.
</t>
    </r>
    <r>
      <rPr>
        <sz val="8"/>
        <color rgb="FF494529"/>
        <rFont val="Arial"/>
        <family val="2"/>
      </rPr>
      <t>For plausibility check:
To distinguish between surgical and endsocopic primary cases</t>
    </r>
    <r>
      <rPr>
        <sz val="8"/>
        <color indexed="8"/>
        <rFont val="Arial"/>
        <family val="2"/>
      </rPr>
      <t xml:space="preserve">
</t>
    </r>
  </si>
  <si>
    <r>
      <t xml:space="preserve">C2.1
0 = nein
1 = ja
</t>
    </r>
    <r>
      <rPr>
        <sz val="8"/>
        <color rgb="FF494529"/>
        <rFont val="Arial"/>
        <family val="2"/>
      </rPr>
      <t>0 = no
1 = yes</t>
    </r>
  </si>
  <si>
    <r>
      <t xml:space="preserve">Auditjahr (bspw. 2012) - 1 
= 2011
</t>
    </r>
    <r>
      <rPr>
        <sz val="8"/>
        <color rgb="FF494529"/>
        <rFont val="Arial"/>
        <family val="2"/>
      </rPr>
      <t xml:space="preserve">Auditing year (e.g., 2012) —
1
= 2011
</t>
    </r>
  </si>
  <si>
    <r>
      <t xml:space="preserve">D4
1 = Primärtumor | 2 = Wiedererkrankung (Rezidiv und/oder Fernmetastasierungen)
</t>
    </r>
    <r>
      <rPr>
        <sz val="8"/>
        <color rgb="FF494529"/>
        <rFont val="Arial"/>
        <family val="2"/>
      </rPr>
      <t>1 = primary tumour | 2 = recurrent disease (recurrence and/or distant metastases)</t>
    </r>
  </si>
  <si>
    <t>FAQ zu Algorithmen
FAQ on algorithms</t>
  </si>
  <si>
    <r>
      <t xml:space="preserve">Wenn ein Patient an mehreren Dickdarm-Karzinomen erkrankt sind: wie wird das dann berechnet?
</t>
    </r>
    <r>
      <rPr>
        <sz val="8"/>
        <color rgb="FF494529"/>
        <rFont val="Arial"/>
        <family val="2"/>
      </rPr>
      <t>If a patient is suffering from several carcinomas in the colon: how is the situation calculated?</t>
    </r>
  </si>
  <si>
    <r>
      <t xml:space="preserve">Werden intraepitheliale Neoplasien zu den Gesamtprimärfällen gezählt? 
</t>
    </r>
    <r>
      <rPr>
        <sz val="8"/>
        <color rgb="FF494529"/>
        <rFont val="Arial"/>
        <family val="2"/>
      </rPr>
      <t>Are intraepithelial neoplasias counted for the total of primary cases?</t>
    </r>
  </si>
  <si>
    <r>
      <t xml:space="preserve">Zählen neuroendokrine Tumoren / Karzinoide als Primärfall?
</t>
    </r>
    <r>
      <rPr>
        <sz val="8"/>
        <color rgb="FF494529"/>
        <rFont val="Arial"/>
        <family val="2"/>
      </rPr>
      <t>Do neuroendocrine tumors / carcinoids count as a primary cases?</t>
    </r>
  </si>
  <si>
    <r>
      <t xml:space="preserve">Häufig kommen die Pat durchdiagnostiziert ins Zentrum und so verbleibt die Therapie im Zentrum - müssen die durchdiagnostizierenden Ärzte Kooperationspartner sein, damit der Fall als Primärfall gezählt werden kann?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</si>
  <si>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Es werden ausdrücklich Hochgradige intraepitheliale Neoplasien als operativer PF ausgeschlossen. Die Mod. Wien-Klassifikation unterscheidet Kat. 4.1 (schwere Dysplasie), 4.2 (Ca in situ), 4.3 Verdacht auf invasives Karzinom, 4.4 Intramukosales Karzinom. Ab Kat. 5 liegt ein invasives, submukosales Karzinom vor. Manche Pathologen verschlüsseln das  intramukosale Adenokarzinom (pTis) mit dem Code 8140/3, da dieses bereits die Basalmembran durchbrochen hat (allgemeines Kriterium für Invasivität) und nur aufgrund des nicht vorhandenen Lymphgefäßanschlusses in der Mukosa noch nicht metastasieren kann. Bitte noch genauer definieren, was als Primärfall zählt. 
</t>
    </r>
    <r>
      <rPr>
        <sz val="8"/>
        <color rgb="FF494529"/>
        <rFont val="Arial"/>
        <family val="2"/>
      </rPr>
      <t>High-grade intraepithelial neoplasias are explicitly excluded as surgical primary cases. The modified Vienna classification distinguishes between cat. 4.1 (severe dysplasia), 4.2 (carcinoma in situ), 4.3 suspicion of invasive carcinoma, and 4.4 intramucosal carcinoma. Invasive submucosal carcinoma is present starting from cat. 5. Some pathologists classify intramucosal adenocarcinoma (pTis) using the code 8140/3, as the lesion has already penetrated the basal membrane (a general criterion for invasiveness) and is only unable to metastasise yet due to the absence of a lymphatic connection in the mucosa. Please define more precisely what counts as a primary case.</t>
    </r>
  </si>
  <si>
    <r>
      <t xml:space="preserve">siehe Datenblatt "Appendix - Fallzuordnung"
</t>
    </r>
    <r>
      <rPr>
        <sz val="8"/>
        <color rgb="FF494529"/>
        <rFont val="Arial"/>
        <family val="2"/>
      </rPr>
      <t>See data sheet “Appendix — case assignment”</t>
    </r>
  </si>
  <si>
    <r>
      <t xml:space="preserve">Nein. 
</t>
    </r>
    <r>
      <rPr>
        <sz val="8"/>
        <color rgb="FF494529"/>
        <rFont val="Arial"/>
        <family val="2"/>
      </rPr>
      <t>No.</t>
    </r>
  </si>
  <si>
    <r>
      <t xml:space="preserve">Nein, jedoch sind Kooperationsverträge anzustreben.
</t>
    </r>
    <r>
      <rPr>
        <sz val="8"/>
        <color rgb="FF494529"/>
        <rFont val="Arial"/>
        <family val="2"/>
      </rPr>
      <t>No, but collaboration agreements should be aimed for.</t>
    </r>
  </si>
  <si>
    <r>
      <t xml:space="preserve">Gezählt werden: Invasive Adenokarzinom, also pT1. pTis mit dem Histologieschlüssel 8140/3 zählen dann nicht.
</t>
    </r>
    <r>
      <rPr>
        <sz val="8"/>
        <color rgb="FF494529"/>
        <rFont val="Arial"/>
        <family val="2"/>
      </rPr>
      <t>To be counted: invasive adenocarcinoma — i.e., pT1. pTis lesions with the histological code 8140/3 thus do not count.</t>
    </r>
  </si>
  <si>
    <t>Endoscopic primary case (categorisation by the tumour documentation system)</t>
  </si>
  <si>
    <r>
      <t xml:space="preserve">Die Zuordnung des endoskopischen Primärfalls erfolgt über das Datum der endoskopischen Abtragung
</t>
    </r>
    <r>
      <rPr>
        <sz val="8"/>
        <color rgb="FF494529"/>
        <rFont val="Arial"/>
        <family val="2"/>
      </rPr>
      <t>Assignment of the endoscopic primary case to the indicator year is based on the date of endoscopic removal</t>
    </r>
  </si>
  <si>
    <r>
      <t xml:space="preserve">Für Plausibilitätskontrolle:
In Darmkrebszentren werden im Rahmen der Zertifizierung nur Adenokarzinome.
Hier: bei Zufallsbefunden nach Polypektomie ohne folgende Transanale Vollwandexzision oder Resektion
</t>
    </r>
    <r>
      <rPr>
        <sz val="8"/>
        <color rgb="FF494529"/>
        <rFont val="Arial"/>
        <family val="2"/>
      </rPr>
      <t>For plausibility check: at colorectal cancer centres, only adenocarcinomas are taken into consideration for certification purposes.
In this case: in incidental findings after polypectomy without subsequent transanal full-thickness excision or resection</t>
    </r>
    <r>
      <rPr>
        <sz val="8"/>
        <color indexed="8"/>
        <rFont val="Arial"/>
        <family val="2"/>
      </rPr>
      <t xml:space="preserve">
</t>
    </r>
  </si>
  <si>
    <r>
      <t xml:space="preserve">Für Plausibilitätskontrolle:
In Darmkrebszentren werden im Rahmen der Zertifizierung nur Adenokarzinome.
Hier: nach Polypektomie durchgeführte Transanale Vollwandexzision ohne weitere Resektion
</t>
    </r>
    <r>
      <rPr>
        <sz val="8"/>
        <color rgb="FF494529"/>
        <rFont val="Arial"/>
        <family val="2"/>
      </rPr>
      <t>For plausibility check: at colorectal cancer centres, only adenocarcinomas are taken into consideration for certification purposes.
In this case: after polypectomy, transanal full-thickness excision carried out without further resection</t>
    </r>
    <r>
      <rPr>
        <sz val="8"/>
        <color indexed="8"/>
        <rFont val="Arial"/>
        <family val="2"/>
      </rPr>
      <t xml:space="preserve">
</t>
    </r>
  </si>
  <si>
    <r>
      <t xml:space="preserve">Für Plausibilitätskontrolle:
Zur Unterscheidung von operativen und endoskopischen Primärfällen.
</t>
    </r>
    <r>
      <rPr>
        <sz val="8"/>
        <color rgb="FF494529"/>
        <rFont val="Arial"/>
        <family val="2"/>
      </rPr>
      <t>For plausibility check: to distinguish between surgical and endoscopic primary cases.</t>
    </r>
  </si>
  <si>
    <t>C2.1
0 = nein
1 = ja
0 = no
1 = yes</t>
  </si>
  <si>
    <r>
      <t xml:space="preserve">siehe Datenblatt
"Histologe-Codes Adenokarzinome"
</t>
    </r>
    <r>
      <rPr>
        <sz val="8"/>
        <color rgb="FF494529"/>
        <rFont val="Arial"/>
        <family val="2"/>
      </rPr>
      <t>See data sheet “Histology Codes for Adenocarcinomas”</t>
    </r>
  </si>
  <si>
    <r>
      <t xml:space="preserve">Es werden ausdrücklich ptis bei operativen Fällen ausgeschlossen, heißt dies, dass sie für endoskopische Fälle gelten?
</t>
    </r>
    <r>
      <rPr>
        <sz val="8"/>
        <color rgb="FF494529"/>
        <rFont val="Arial"/>
        <family val="2"/>
      </rPr>
      <t>pTis lesions are explicitly excluded in surgical cases, does that mean that they are valid in endoscopic cases?</t>
    </r>
  </si>
  <si>
    <r>
      <t xml:space="preserve">Nein.
</t>
    </r>
    <r>
      <rPr>
        <sz val="8"/>
        <color rgb="FF494529"/>
        <rFont val="Arial"/>
        <family val="2"/>
      </rPr>
      <t>No.</t>
    </r>
  </si>
  <si>
    <r>
      <t xml:space="preserve">Nein, jeodch sind Kooperationsverträge anzustreben.
</t>
    </r>
    <r>
      <rPr>
        <sz val="8"/>
        <color rgb="FF494529"/>
        <rFont val="Arial"/>
        <family val="2"/>
      </rPr>
      <t>No, but collaboration agreements should be aimed for.</t>
    </r>
  </si>
  <si>
    <t>Auslegung
Interpretation</t>
  </si>
  <si>
    <t>Zähler
Numerator</t>
  </si>
  <si>
    <t>Nenner
Denominator</t>
  </si>
  <si>
    <r>
      <t xml:space="preserve">Patienten mit Rezidiv bzw. neuaufgetretenen Metastasen, die in der prätherapeutischen Konferenz vorgestellt wurden
</t>
    </r>
    <r>
      <rPr>
        <sz val="8"/>
        <color rgb="FF494529"/>
        <rFont val="Arial"/>
        <family val="2"/>
      </rPr>
      <t>(Patients with relapse or new metastases who were presented at the pre-therapeutic conference)</t>
    </r>
  </si>
  <si>
    <r>
      <t xml:space="preserve">Patienten mit Rezidiv bzw. neuaufgetretenen Metastasen
</t>
    </r>
    <r>
      <rPr>
        <sz val="8"/>
        <color rgb="FF494529"/>
        <rFont val="Arial"/>
        <family val="2"/>
      </rPr>
      <t>(Patients with relapse or new metastases)</t>
    </r>
  </si>
  <si>
    <r>
      <t xml:space="preserve">Alle Fälle im Nenner,  die in der prätherapeutischen Konferenz vorgestellt wurden
</t>
    </r>
    <r>
      <rPr>
        <sz val="8"/>
        <color rgb="FF494529"/>
        <rFont val="Arial"/>
        <family val="2"/>
      </rPr>
      <t>(All cases in the denominator who were presented at the pre-therapeutic conference)</t>
    </r>
  </si>
  <si>
    <r>
      <t xml:space="preserve">Alle Zentrumsfälle mit einem diagnostiziertem Rezidiv / mit diagnostizierten Fernmetastasen (nicht primär)
</t>
    </r>
    <r>
      <rPr>
        <sz val="8"/>
        <color rgb="FF494529"/>
        <rFont val="Arial"/>
        <family val="2"/>
      </rPr>
      <t>(All centre cases with a diagnosed relapse / with diagnosed distant metastases (excluding patients with metastases at diagnosis))</t>
    </r>
  </si>
  <si>
    <r>
      <t xml:space="preserve">Operative und endoskopische Primärfälle, die in der postoperativen Konferenz vorgestellt wurden
</t>
    </r>
    <r>
      <rPr>
        <sz val="8"/>
        <color rgb="FF494529"/>
        <rFont val="Arial"/>
        <family val="2"/>
      </rPr>
      <t>(Surgical and endoscopic primary cases who were presented at the postoperative conference)</t>
    </r>
  </si>
  <si>
    <r>
      <t xml:space="preserve">Operative und endoskopische Primärfälle
</t>
    </r>
    <r>
      <rPr>
        <sz val="8"/>
        <color rgb="FF494529"/>
        <rFont val="Arial"/>
        <family val="2"/>
      </rPr>
      <t>(Surgical and endoscopic primary cases)</t>
    </r>
  </si>
  <si>
    <r>
      <t xml:space="preserve">Patienten, die psychoonkologisch stationär oder ambulant  betreut wurden (Gesprächsdauer ≥ 25 min.)
</t>
    </r>
    <r>
      <rPr>
        <sz val="8"/>
        <color rgb="FF494529"/>
        <rFont val="Arial"/>
        <family val="2"/>
      </rPr>
      <t>(Patients given inpatient or outpatient psycho-oncologic counselling (length of session ≥ 25 min.))</t>
    </r>
  </si>
  <si>
    <r>
      <t xml:space="preserve">Primärfälle Gesamt + Patienten mit Rezidiv bzw. neuaufgetretenen Metastasen
</t>
    </r>
    <r>
      <rPr>
        <sz val="8"/>
        <color rgb="FF494529"/>
        <rFont val="Arial"/>
        <family val="2"/>
      </rPr>
      <t>(Total primary cases + patients with relapse/ new metastases)</t>
    </r>
  </si>
  <si>
    <r>
      <t xml:space="preserve">Patienten, die psychoonkologisch stationär oder ambulant  betreut wurden (Gesprächsdauer ≥ 25 Min.)
</t>
    </r>
    <r>
      <rPr>
        <sz val="8"/>
        <color rgb="FF494529"/>
        <rFont val="Arial"/>
        <family val="2"/>
      </rPr>
      <t>(Patients who received psycho-oncologic care either as in-patients or outpatients (duration of consultation ≥ 25 min.))</t>
    </r>
  </si>
  <si>
    <r>
      <t xml:space="preserve">Primärfälle Gesamt + Patienten mit Rezidiv bzw. neuaufgetretenen Metastasen
</t>
    </r>
    <r>
      <rPr>
        <sz val="8"/>
        <color rgb="FF494529"/>
        <rFont val="Arial"/>
        <family val="2"/>
      </rPr>
      <t>(Total primary cases + patients with recurrence or newly developed metastases)</t>
    </r>
  </si>
  <si>
    <r>
      <t xml:space="preserve">Anzahl der Patienten, die psychoonkologisch stationär oder ambulant  betreut wurden (Gesprächsdauer ≥ 25 Min.)
</t>
    </r>
    <r>
      <rPr>
        <sz val="8"/>
        <color rgb="FF494529"/>
        <rFont val="Arial"/>
        <family val="2"/>
      </rPr>
      <t>(No. of patients who received in-patient or outpatient psycho-oncologic care (duration of consultation ≥ 25 min.))</t>
    </r>
  </si>
  <si>
    <r>
      <t xml:space="preserve">Gesamtprimärfälle
</t>
    </r>
    <r>
      <rPr>
        <sz val="8"/>
        <color rgb="FF494529"/>
        <rFont val="Arial"/>
        <family val="2"/>
      </rPr>
      <t>(Total primary cases)</t>
    </r>
  </si>
  <si>
    <r>
      <t xml:space="preserve">Patienten, die stationär oder ambulant durch den Sozialdienst beraten wurden
</t>
    </r>
    <r>
      <rPr>
        <sz val="8"/>
        <color rgb="FF494529"/>
        <rFont val="Arial"/>
        <family val="2"/>
      </rPr>
      <t>(Inpatients or outpatients who received  counselling from the social services)</t>
    </r>
  </si>
  <si>
    <r>
      <t xml:space="preserve">Anzahl der Patienten, die stationär oder ambulant durch den Sozialdienst beraten wurden
</t>
    </r>
    <r>
      <rPr>
        <sz val="8"/>
        <color rgb="FF494529"/>
        <rFont val="Arial"/>
        <family val="2"/>
      </rPr>
      <t>(No. of patients who received social services counselling on an in-patient or outpatient basis)</t>
    </r>
  </si>
  <si>
    <r>
      <t xml:space="preserve">Patienten des DZ, die in eine Studie oder kolorektale Präventionsstudie eingebracht wurden
</t>
    </r>
    <r>
      <rPr>
        <sz val="8"/>
        <color rgb="FF494529"/>
        <rFont val="Arial"/>
        <family val="2"/>
      </rPr>
      <t>(Patients of the Colorectal Cancer Centre who were included in a research study or colorectal prevention study)</t>
    </r>
  </si>
  <si>
    <r>
      <t xml:space="preserve">Primärfälle gesamt
</t>
    </r>
    <r>
      <rPr>
        <sz val="8"/>
        <color rgb="FF494529"/>
        <rFont val="Arial"/>
        <family val="2"/>
      </rPr>
      <t>(Total primary cases)</t>
    </r>
  </si>
  <si>
    <r>
      <t xml:space="preserve">Alle Fälle des DZ, die in eine interventionelle/nicht-interventionelle oder kolorektale Präventionsstudie mit Ethikvotum eingebracht wurden (Patienten müssen nicht Teil des Nenners sein, entscheidend ist, dass Patient im Kennzahlenjahr in die Studie eingebracht wurde; Zahlzeitpunkt: Einbringung des Patienten in Studie)
</t>
    </r>
    <r>
      <rPr>
        <sz val="8"/>
        <color rgb="FF494529"/>
        <rFont val="Arial"/>
        <family val="2"/>
      </rPr>
      <t>(All cases at the Colorectal Cancer Centre Colorectal Cancer Centrewho were included in an interventional/non-interventional or colorectal prevention study subject to an ethics vote (patients do not need to form part of the denominator; the decisive aspect is that the patient was included in the study in the indicator year; time point for counting: inclusion of the patient in the study))</t>
    </r>
  </si>
  <si>
    <r>
      <t xml:space="preserve">Primärfälle, die im Kennzahlenjahr in eine Studie mit Ethikvotum eingebracht worden sind
</t>
    </r>
    <r>
      <rPr>
        <sz val="8"/>
        <color rgb="FF494529"/>
        <rFont val="Arial"/>
        <family val="2"/>
      </rPr>
      <t>(Primary cases who were included in a study subject to an ethics vote in the indicator year)</t>
    </r>
  </si>
  <si>
    <r>
      <t xml:space="preserve">Primärfallpat. mit einem KRK und ausgefüllten Pat.fragebogen (http://www.krebsgesellschaft.de/deutsche-krebsgesellschaft-wtrl/deutsche-krebsgesellschaft/zertifizierung/erhebungsboegen/organkrebszentren.html unter dem Punkt Darmkrebs)
</t>
    </r>
    <r>
      <rPr>
        <sz val="8"/>
        <color rgb="FF494529"/>
        <rFont val="Arial"/>
        <family val="2"/>
      </rPr>
      <t>(Primary case patients with colorectal cancer and a completed patient questionnaire)</t>
    </r>
    <r>
      <rPr>
        <sz val="8"/>
        <rFont val="Arial"/>
        <family val="2"/>
      </rPr>
      <t xml:space="preserve">
</t>
    </r>
  </si>
  <si>
    <r>
      <t xml:space="preserve">Primärfälle mit einem KRK, die einen Patientenfragebogen zur Familienanamnese ausgefüllt haben
</t>
    </r>
    <r>
      <rPr>
        <sz val="8"/>
        <color rgb="FF494529"/>
        <rFont val="Arial"/>
        <family val="2"/>
      </rPr>
      <t>(Primary cases with colorectal cancer who completed a patient questionnaire on family history)</t>
    </r>
    <r>
      <rPr>
        <sz val="8"/>
        <rFont val="Arial"/>
        <family val="2"/>
      </rPr>
      <t xml:space="preserve">
</t>
    </r>
  </si>
  <si>
    <r>
      <t xml:space="preserve">Primärfälle. mit pos. Pat.fragebogen
</t>
    </r>
    <r>
      <rPr>
        <sz val="8"/>
        <color rgb="FF494529"/>
        <rFont val="Arial"/>
        <family val="2"/>
      </rPr>
      <t>(Primary cases with a positive patient questionnaire)</t>
    </r>
  </si>
  <si>
    <r>
      <t xml:space="preserve">Patienten mit immunhistochemischer Bestimmung d. MMR-Proteine
</t>
    </r>
    <r>
      <rPr>
        <sz val="8"/>
        <color rgb="FF494529"/>
        <rFont val="Arial"/>
        <family val="2"/>
      </rPr>
      <t>(Patients with immunohistochemical assessment of mismatch repair (MMR) proteins)</t>
    </r>
  </si>
  <si>
    <r>
      <t xml:space="preserve">Fälle im Nenner, bei denen eine immunhistochemische Bestimmung d. MMR-Proteine durchgeführt wurde
</t>
    </r>
    <r>
      <rPr>
        <sz val="8"/>
        <color rgb="FF494529"/>
        <rFont val="Arial"/>
        <family val="2"/>
      </rPr>
      <t>(Patients in the denominator in whom immunohistochemical assessment of MMR proteins was carried out)</t>
    </r>
  </si>
  <si>
    <r>
      <t xml:space="preserve">Patienten mit der Erstdiagnose KRK &lt; 50 Jahre
</t>
    </r>
    <r>
      <rPr>
        <sz val="8"/>
        <color rgb="FF494529"/>
        <rFont val="Arial"/>
        <family val="2"/>
      </rPr>
      <t>(Patients with a first diagnosis of CRC &lt; 50 years of age)</t>
    </r>
  </si>
  <si>
    <r>
      <t xml:space="preserve">Gesamtprimärfälle, welche zum Zeitpunkt der Erstdiagnose KRK jünger als  50 Jahre sind
</t>
    </r>
    <r>
      <rPr>
        <sz val="8"/>
        <color rgb="FF494529"/>
        <rFont val="Arial"/>
        <family val="2"/>
      </rPr>
      <t>(Total primary patients who were under the age of 50 at the time of first diagnosis of CRC)</t>
    </r>
  </si>
  <si>
    <r>
      <t xml:space="preserve">Therapeutische Koloskopien mit Komplikationen (Blutung, die eine Re-Intervention (Rekoloskopie, Operation) oder eine Transfusion erforderlich macht u./o. Perforation) 
</t>
    </r>
    <r>
      <rPr>
        <sz val="8"/>
        <color rgb="FF494529"/>
        <rFont val="Arial"/>
        <family val="2"/>
      </rPr>
      <t>(Therapeutic colonoscopies with complications (bleeding requiring repeat intervention (repeat colonoscopy, surgery) or transfusions and/or perforation))</t>
    </r>
  </si>
  <si>
    <r>
      <t xml:space="preserve">Therapeutischen Koloskopien je koloskopierende Einheit
</t>
    </r>
    <r>
      <rPr>
        <sz val="8"/>
        <color rgb="FF494529"/>
        <rFont val="Arial"/>
        <family val="2"/>
      </rPr>
      <t>(Therapeutic colonoscopies per colonoscopy unit (not only Colorectal Cancer Centre patients))</t>
    </r>
  </si>
  <si>
    <r>
      <t xml:space="preserve">Vollständige elektive Koloskopien
</t>
    </r>
    <r>
      <rPr>
        <sz val="8"/>
        <color rgb="FF494529"/>
        <rFont val="Arial"/>
        <family val="2"/>
      </rPr>
      <t>(Complete elective colonoscopies)</t>
    </r>
  </si>
  <si>
    <r>
      <t xml:space="preserve">Elektive Koloskopien je koloskopierende Einheit des Darmkrebszentrums (nicht nur Patienten DZ) 
Gezählt werden: Intention: Koloskopie vollständig)
</t>
    </r>
    <r>
      <rPr>
        <sz val="8"/>
        <color rgb="FF494529"/>
        <rFont val="Arial"/>
        <family val="2"/>
      </rPr>
      <t>(Elective colonoscopies for each colonoscopy unit of the Colorectal Cancer Centre (not only Colorectal Cancer Centre patients)
(Count includes: intention: complete colonoscopy)</t>
    </r>
    <r>
      <rPr>
        <sz val="8"/>
        <rFont val="Arial"/>
        <family val="2"/>
      </rPr>
      <t xml:space="preserve">
</t>
    </r>
  </si>
  <si>
    <r>
      <t xml:space="preserve">Patienten mit Angabe des Abstands zur mesorektalen Faszie im Befundbericht
</t>
    </r>
    <r>
      <rPr>
        <sz val="8"/>
        <color rgb="FF494529"/>
        <rFont val="Arial"/>
        <family val="2"/>
      </rPr>
      <t>(Patients with information on distance from the mesorectal fascia in the diagnostic report)</t>
    </r>
  </si>
  <si>
    <r>
      <t xml:space="preserve">Patienten mit RK im unteren und mittleren Drittel  und MRT oder Dünnschicht-CT des Beckens
</t>
    </r>
    <r>
      <rPr>
        <sz val="8"/>
        <color rgb="FF494529"/>
        <rFont val="Arial"/>
        <family val="2"/>
      </rPr>
      <t>(Patients with rectal carcinoma of the lower and middle third and magnetic resonance imaging (MRI) or thinslice computed tomography (CT) of the pelvis)</t>
    </r>
  </si>
  <si>
    <r>
      <t xml:space="preserve">Alle Fälle im Nenner, bei denen zusätzlich des Abstand zur mesorektalen Faszie im Befundbericht angegeben worden ist.
</t>
    </r>
    <r>
      <rPr>
        <sz val="8"/>
        <color rgb="FF494529"/>
        <rFont val="Arial"/>
        <family val="2"/>
      </rPr>
      <t>(All cases in the denominator for whom the distance from the mesorectal fascia is stated in the diagnostic report)</t>
    </r>
  </si>
  <si>
    <r>
      <t xml:space="preserve">Alle Primärfälle Rektum im unteren und mittleren Drittel, bei denen entweder eine MRT des Beckens oder eine Dünnschicht-CT des Beckens  durchgeführt wurde
</t>
    </r>
    <r>
      <rPr>
        <sz val="8"/>
        <color rgb="FF494529"/>
        <rFont val="Arial"/>
        <family val="2"/>
      </rPr>
      <t>(All primary cases with rectal carcinoma of the lower and middle third in whom either an MRI of the pelvis or a thinslice CT of the pelvis was carried out)</t>
    </r>
  </si>
  <si>
    <r>
      <t xml:space="preserve">Operative Primärfälle Kolon (anhängende Primärfalldefinition beachten)
</t>
    </r>
    <r>
      <rPr>
        <sz val="8"/>
        <color rgb="FF494529"/>
        <rFont val="Arial"/>
        <family val="2"/>
      </rPr>
      <t>(Surgical primary cases: colon (please note attached definition of a primary case))</t>
    </r>
  </si>
  <si>
    <r>
      <t xml:space="preserve">Revisionsoperationen infolge von perioperativen Komplikationen innerhalb von 30 d nach elektiver OP
</t>
    </r>
    <r>
      <rPr>
        <sz val="8"/>
        <color rgb="FF494529"/>
        <rFont val="Arial"/>
        <family val="2"/>
      </rPr>
      <t>(Revision operations due to perioperative complications within 30 d after an elective operation)</t>
    </r>
  </si>
  <si>
    <r>
      <t xml:space="preserve">Elektive Kolon-Eingriffe
</t>
    </r>
    <r>
      <rPr>
        <sz val="8"/>
        <color rgb="FF494529"/>
        <rFont val="Arial"/>
        <family val="2"/>
      </rPr>
      <t>(Elective colon procedures)</t>
    </r>
  </si>
  <si>
    <r>
      <t xml:space="preserve">Alle Fälle im Nenner, nach deren 1.  elektiver OP  infolge von perioperativen Komplikationen innerhalb von 30 d eine Revisionsoperation durchgeführt werden musste
</t>
    </r>
    <r>
      <rPr>
        <sz val="8"/>
        <color rgb="FF494529"/>
        <rFont val="Arial"/>
        <family val="2"/>
      </rPr>
      <t>(All cases in the denominator in which revision surgery had to be carried out within 30 d after the first elective operation, due to perioperative complications)</t>
    </r>
  </si>
  <si>
    <r>
      <t>Kolon-Primärfälle elektiv  operiert</t>
    </r>
    <r>
      <rPr>
        <strike/>
        <sz val="8"/>
        <rFont val="Arial"/>
        <family val="2"/>
      </rPr>
      <t xml:space="preserve">
</t>
    </r>
    <r>
      <rPr>
        <sz val="8"/>
        <rFont val="Arial"/>
        <family val="2"/>
      </rPr>
      <t xml:space="preserve">(am Primärtumor durchgeführter Kolon-Eingriffe (1. OP))
</t>
    </r>
    <r>
      <rPr>
        <sz val="8"/>
        <color rgb="FF494529"/>
        <rFont val="Arial"/>
        <family val="2"/>
      </rPr>
      <t>(Primary cases with colon carcinoma and elective surgery (colon procedures carried out on the primary tumour; 1st operation))</t>
    </r>
  </si>
  <si>
    <r>
      <t xml:space="preserve">Primärfälle operativ Rektum, nach deren 1.  elektiver OP  infolge von perioperativen Komplikationen innerhalb von 30 d eine Revisionsoperation durchgeführt werden musste
</t>
    </r>
    <r>
      <rPr>
        <sz val="8"/>
        <color rgb="FF494529"/>
        <rFont val="Arial"/>
        <family val="2"/>
      </rPr>
      <t>(Surgical primary cases in the rectum in which revision surgery had to be carried out within 30 days of the first elective procedure, due to perioperative complicatons)</t>
    </r>
  </si>
  <si>
    <r>
      <t xml:space="preserve">Postoperativen Wundinfektionen innerhalb von 30 d nach elektiver OP mit Notwendigkeit der chirurgischen Wundre-vision (Spülung, Spreizung, VAC-Verband)
</t>
    </r>
    <r>
      <rPr>
        <sz val="8"/>
        <color rgb="FF494529"/>
        <rFont val="Arial"/>
        <family val="2"/>
      </rPr>
      <t>(Postoperative wound infections within 30 d after elective surgery with a need for surgical wound revision (irrigation, retraction, VAC dressing))</t>
    </r>
  </si>
  <si>
    <r>
      <t xml:space="preserve">Primärfälle operativ, nach deren 1.  elektiver OP  innerhalb von 30 d eine postoperative Wundinfektion aufgetreten ist (mit Notwendigkeit der chirurgischen Wundrevision (Spülung, Spreizung, VAC-Verband))
</t>
    </r>
    <r>
      <rPr>
        <sz val="8"/>
        <color rgb="FF494529"/>
        <rFont val="Arial"/>
        <family val="2"/>
      </rPr>
      <t>(Surgical primary cases in which postoperative wound infection occurred within 30 d after the 1st elective operation (with a need for surgical wound revision — irrigation, retraction, VAC dressing))</t>
    </r>
  </si>
  <si>
    <r>
      <t xml:space="preserve">Re-Interventionsbedürftige Anastomoseninsuffizienzen Kolon nach elektiven Eingriffen
</t>
    </r>
    <r>
      <rPr>
        <sz val="8"/>
        <color rgb="FF494529"/>
        <rFont val="Arial"/>
        <family val="2"/>
      </rPr>
      <t>(Colon anastomotic insufficiencies requiring repeat intervention after elective surgery)</t>
    </r>
  </si>
  <si>
    <r>
      <t xml:space="preserve">Fälle im Nenner, bei denen nach der 1. OP eine  re-interventionspflichtig Anastomoseninsuffizienz aufgetreten ist
</t>
    </r>
    <r>
      <rPr>
        <sz val="8"/>
        <color rgb="FF494529"/>
        <rFont val="Arial"/>
        <family val="2"/>
      </rPr>
      <t>(Cases in the denominator in which an anastomotic insufficiency requiring repeat intervention occurred after the 1st operation)</t>
    </r>
  </si>
  <si>
    <r>
      <t xml:space="preserve">Patienten mit KK, bei denen in einer elektiven Tumorresektion eine Anastomose angelegt wurde
</t>
    </r>
    <r>
      <rPr>
        <sz val="8"/>
        <color rgb="FF494529"/>
        <rFont val="Arial"/>
        <family val="2"/>
      </rPr>
      <t>(Patients with colon cancer in whom anastomosis was performed in an elective tumour resection)</t>
    </r>
  </si>
  <si>
    <r>
      <t xml:space="preserve">Primärfälle operativ Kolon elektiv, bei denen intraoperativ eine Anastomose angelegt wurde
</t>
    </r>
    <r>
      <rPr>
        <sz val="8"/>
        <color rgb="FF494529"/>
        <rFont val="Arial"/>
        <family val="2"/>
      </rPr>
      <t>(Primary cases of elective colon surgery in which an anastomosis was created intraoperatively)</t>
    </r>
  </si>
  <si>
    <r>
      <t xml:space="preserve">Patienten mit Anastomoseninsuffizienz Grad B (mit Antibiotikagabe o. interventioneller Drainage o.transanaler Lavage/Drainage) oder C ((Re-)-Laparotomie)
</t>
    </r>
    <r>
      <rPr>
        <sz val="8"/>
        <color rgb="FF494529"/>
        <rFont val="Arial"/>
        <family val="2"/>
      </rPr>
      <t>(Patients with grade B (requiring antibiotic administration or interventional drainage or transanal lavage/drainage) or grade C (repeat laparotomy) anastomotic insufficiency)</t>
    </r>
  </si>
  <si>
    <r>
      <t xml:space="preserve">Fälle im Nenner, bei denen nach der 1. OP eine Anastomoseninsuffizienz Grad B (mit Antibiotikagabe o. interventioneller Drainage o.transanaler Lavage/Drainage) oder C ((Re-)-Laparotomie) aufgetreten ist
</t>
    </r>
    <r>
      <rPr>
        <sz val="8"/>
        <color rgb="FF494529"/>
        <rFont val="Arial"/>
        <family val="2"/>
      </rPr>
      <t>(Cases in the denominator in which a grade B (requiring antibiotic administration or interventional drainage or transanal lavage/drainage) or a grade C (repeat laparotomy) anastomotic insufficiency occurred after the 1st operation)</t>
    </r>
  </si>
  <si>
    <r>
      <t xml:space="preserve">Postoperativ verstorbene Patienten nach elektiven Eingriffen innerhalb von 30d
</t>
    </r>
    <r>
      <rPr>
        <sz val="8"/>
        <color rgb="FF494529"/>
        <rFont val="Arial"/>
        <family val="2"/>
      </rPr>
      <t>(Post-operative patient deaths within 30d of elective surgery)</t>
    </r>
  </si>
  <si>
    <r>
      <t xml:space="preserve">Primärfälle operativ  elektiv operiert, die nach elektiver OP postoperativ innerhalb von 30d verstorben sind
</t>
    </r>
    <r>
      <rPr>
        <sz val="8"/>
        <color rgb="FF494529"/>
        <rFont val="Arial"/>
        <family val="2"/>
      </rPr>
      <t>(Surgical primary cases with elective surgery who died within 30d postoperatively)</t>
    </r>
  </si>
  <si>
    <r>
      <t xml:space="preserve">Lokale R0-Resektionen Kolon nach Abschluss der operativen Therapie
</t>
    </r>
    <r>
      <rPr>
        <sz val="8"/>
        <color rgb="FF494529"/>
        <rFont val="Arial"/>
        <family val="2"/>
      </rPr>
      <t>(Local R0 resections - colon - after completion of surgical treatment)</t>
    </r>
  </si>
  <si>
    <r>
      <t xml:space="preserve">Primärfall Kolon elektiv operativ, bei denen nach Abschluss der operativen Therapie (also nach allen OPs) lokal R0 erreicht wurde
</t>
    </r>
    <r>
      <rPr>
        <sz val="8"/>
        <color rgb="FF494529"/>
        <rFont val="Arial"/>
        <family val="2"/>
      </rPr>
      <t>(Primary cases with elective colon surgery in which local R0 status was achieved after the completion of surgical treatment (i.e., after all operations))</t>
    </r>
  </si>
  <si>
    <r>
      <t xml:space="preserve">Primärfall Kolon elektiv operativ
</t>
    </r>
    <r>
      <rPr>
        <sz val="8"/>
        <color rgb="FF494529"/>
        <rFont val="Arial"/>
        <family val="2"/>
      </rPr>
      <t>(Primary case with elective colon surgery)</t>
    </r>
  </si>
  <si>
    <r>
      <t xml:space="preserve">Lokale R0-Resektionen Rektum nach Abschluss der operativen Therapie
</t>
    </r>
    <r>
      <rPr>
        <sz val="8"/>
        <color rgb="FF494529"/>
        <rFont val="Arial"/>
        <family val="2"/>
      </rPr>
      <t>(Local R0 resections - rectum - after completion of surgical treatment)</t>
    </r>
  </si>
  <si>
    <r>
      <t xml:space="preserve">Anzahl der Primärfälle Rektum, bei denen nach Abschluss der operativen Therapie (also nach allen OPs) lokal R0 erreicht wurde
</t>
    </r>
    <r>
      <rPr>
        <sz val="8"/>
        <color rgb="FF494529"/>
        <rFont val="Arial"/>
        <family val="2"/>
      </rPr>
      <t>(No. of primary cases with rectum carcinoma in which local R0 status was achieved after completion of surgical treatment (i.e., after all operations))</t>
    </r>
  </si>
  <si>
    <r>
      <t xml:space="preserve">Patienten mit  präoperati-ver Anzeichnung der Stomaposition
</t>
    </r>
    <r>
      <rPr>
        <sz val="8"/>
        <color rgb="FF494529"/>
        <rFont val="Arial"/>
        <family val="2"/>
      </rPr>
      <t>(Patients with preoperative marking of stoma position)</t>
    </r>
    <r>
      <rPr>
        <sz val="8"/>
        <rFont val="Arial"/>
        <family val="2"/>
      </rPr>
      <t xml:space="preserve">
</t>
    </r>
  </si>
  <si>
    <r>
      <t xml:space="preserve">Alle Primärfälle im Nenner, bei denen die Stomaposition präoperativ angezeichnet wurde
</t>
    </r>
    <r>
      <rPr>
        <sz val="8"/>
        <color rgb="FF494529"/>
        <rFont val="Arial"/>
        <family val="2"/>
      </rPr>
      <t>(All primary cases in the denominator in which the stoma position was marked preoperatively)</t>
    </r>
  </si>
  <si>
    <r>
      <t xml:space="preserve">Primärfälle mit KRK UICC Stad. IV, die eine Lebermetastasenresektion erhalten
</t>
    </r>
    <r>
      <rPr>
        <sz val="8"/>
        <color rgb="FF494529"/>
        <rFont val="Arial"/>
        <family val="2"/>
      </rPr>
      <t>(Primary cases of UICC stage IV colorectal cancer who underwent resection of liver metastases)</t>
    </r>
  </si>
  <si>
    <r>
      <t xml:space="preserve">Alle Primärfälle mit KRK UICC Stad. IV, deren Lebermetastasen reseziert wurden (ohne vorherige Chemotherapie)
</t>
    </r>
    <r>
      <rPr>
        <sz val="8"/>
        <color rgb="FF494529"/>
        <rFont val="Arial"/>
        <family val="2"/>
      </rPr>
      <t>(All primary cases of UICC stage IV colorectal cancer in whom hepatic metastases were resected (without prior chemotherapy))</t>
    </r>
  </si>
  <si>
    <r>
      <t xml:space="preserve">Primärfälle mit KRK im UICC Stad. IV, bei denen nach Chemotherapie eine sekundäre Lebermetastasenresektion durchgeführt wurde 
</t>
    </r>
    <r>
      <rPr>
        <sz val="8"/>
        <color rgb="FF494529"/>
        <rFont val="Arial"/>
        <family val="2"/>
      </rPr>
      <t>(Primary cases with UICC stage IV CRC in whom secondary resection of hepatic metastases was carried out after chemotherapy)</t>
    </r>
  </si>
  <si>
    <r>
      <t xml:space="preserve">Alle Fälle im Nenner, deren Lebermetastasen reseziert wurden (mit vorherige Chemotherapie) 
</t>
    </r>
    <r>
      <rPr>
        <sz val="8"/>
        <color rgb="FF494529"/>
        <rFont val="Arial"/>
        <family val="2"/>
      </rPr>
      <t>(All cases in the denominator in whom hepatic metastases were resected (after prior chemotherapy))</t>
    </r>
  </si>
  <si>
    <r>
      <t xml:space="preserve">Patienten mit einem Kolonkarzinom UICC  Stad. III , die eine Chemotherapie erhalten haben
</t>
    </r>
    <r>
      <rPr>
        <sz val="8"/>
        <color rgb="FF494529"/>
        <rFont val="Arial"/>
        <family val="2"/>
      </rPr>
      <t>(Patients with UICC stage III colon carcinoma who received adjuvant chemotherapy)</t>
    </r>
  </si>
  <si>
    <r>
      <t xml:space="preserve">Patienten mit einem Kolonkarzinom UICC Stad. III, bei denen eine R0-Resektion des Primärtumors erfolgte
</t>
    </r>
    <r>
      <rPr>
        <sz val="8"/>
        <color rgb="FF494529"/>
        <rFont val="Arial"/>
        <family val="2"/>
      </rPr>
      <t>(Patients with UICC stage III colon carcinoma who had a R0 resection of the primary tumour)</t>
    </r>
  </si>
  <si>
    <r>
      <t xml:space="preserve">Alle Fälle im Nenner, die eine adjuvante Chemotherapie erhalten haben
</t>
    </r>
    <r>
      <rPr>
        <sz val="8"/>
        <color rgb="FF494529"/>
        <rFont val="Arial"/>
        <family val="2"/>
      </rPr>
      <t>(All cases in the denominator who received adjuvant chemotherapy)</t>
    </r>
  </si>
  <si>
    <r>
      <t xml:space="preserve">Alle Primärfälle operativ Kolon mit UICC Stad. III; R0 nach allen OPS
</t>
    </r>
    <r>
      <rPr>
        <sz val="8"/>
        <color rgb="FF494529"/>
        <rFont val="Arial"/>
        <family val="2"/>
      </rPr>
      <t>(All primary cases of colon surgery in patients with UICC stage III; R0 after all operations)</t>
    </r>
  </si>
  <si>
    <r>
      <t xml:space="preserve">Patienten die eine neoadjuvante Radio- u. Radiochemotherapie erhalten haben 
</t>
    </r>
    <r>
      <rPr>
        <sz val="8"/>
        <color rgb="FF494529"/>
        <rFont val="Arial"/>
        <family val="2"/>
      </rPr>
      <t>(Patients who received neoadjuvant radiotherapy and radiochemotherapy)</t>
    </r>
  </si>
  <si>
    <r>
      <t xml:space="preserve">Fälle des Nenners, welche eine neoadjuvante Radio- oder Radiochemotherapie erhalten haben
</t>
    </r>
    <r>
      <rPr>
        <sz val="8"/>
        <color rgb="FF494529"/>
        <rFont val="Arial"/>
        <family val="2"/>
      </rPr>
      <t>(Patients in the denominator who received neoadjuvant radiotherapy or radiochemotherapy)</t>
    </r>
  </si>
  <si>
    <r>
      <t xml:space="preserve">Patienten mit guter o. moderater Qualität (Grad 1: Mesorektale Faszie erhalten o.  Grad 2: Intramesorektale Einrisse) der TME
</t>
    </r>
    <r>
      <rPr>
        <sz val="8"/>
        <color rgb="FF494529"/>
        <rFont val="Arial"/>
        <family val="2"/>
      </rPr>
      <t>(Patients with good-to-moderate quality (grade 1: mesorectal fascia preserved, or grade 2: intramesorectal lacerations) total mesorectal excision (TME))</t>
    </r>
  </si>
  <si>
    <r>
      <t xml:space="preserve">Anzahl Fälle mit guter o. moderater   Qualität (Grad 1: Mesorektale Faszie erhalten o.  Grad 2: Intramesorektale Einrisse) der TME
</t>
    </r>
    <r>
      <rPr>
        <sz val="8"/>
        <color rgb="FF494529"/>
        <rFont val="Arial"/>
        <family val="2"/>
      </rPr>
      <t>(No. of cases with good-quality or moderate-quality TME (grade 1: mesorectal fascia preserved, or grade 2: intramesorectal lacerations))</t>
    </r>
  </si>
  <si>
    <r>
      <t xml:space="preserve">Patienten, bei denen der Abstand des aboralen Tumorrandes zur aboralen Resektionsgrenze in mm und der Abstand des Tumors zur zirkumferentiellen mesorektalen Resektionsebene in mm dokumentiert wurden
</t>
    </r>
    <r>
      <rPr>
        <sz val="8"/>
        <color rgb="FF494529"/>
        <rFont val="Arial"/>
        <family val="2"/>
      </rPr>
      <t>(Patients in whom the distance from the aboral edge of the tumour to the aboral resection margin and the distance from the tumour to the circumferential mesorectal resection level were documented in mm)</t>
    </r>
  </si>
  <si>
    <r>
      <t xml:space="preserve">Fälle im Nenner, bei denen der Abstand des aboralen Tumorrandes zur aboralen Resektionsgrenze in mm und der Abstand des Tumors zur zirkumferentiellen mesorektalen Resektionsebene in mm dokumentiert wurden.
</t>
    </r>
    <r>
      <rPr>
        <sz val="8"/>
        <color rgb="FF494529"/>
        <rFont val="Arial"/>
        <family val="2"/>
      </rPr>
      <t>(Cases in the denominator in whom the distance from the aboral edge of the tumour to the aboral resection margin and the distance from the tumour to the circumferential mesorectal resection level were documented in mm)</t>
    </r>
  </si>
  <si>
    <r>
      <t xml:space="preserve">Patienten mit ≥ 12 pathologisch untersuchten Lymphknoten
</t>
    </r>
    <r>
      <rPr>
        <sz val="8"/>
        <color rgb="FF494529"/>
        <rFont val="Arial"/>
        <family val="2"/>
      </rPr>
      <t>(Patients with pathological examination of ≥ 12  lymph nodes)</t>
    </r>
  </si>
  <si>
    <r>
      <t xml:space="preserve">Fälle des Nenners, bei denen ≥ 12 Lymphknoten histologisch aufgearbeitet wurden
</t>
    </r>
    <r>
      <rPr>
        <sz val="8"/>
        <color rgb="FF494529"/>
        <rFont val="Arial"/>
        <family val="2"/>
      </rPr>
      <t>(Cases in the denominator in which ≥ 12 lymph nodes underwent histological processing)</t>
    </r>
  </si>
  <si>
    <r>
      <t xml:space="preserve">Serrated adenocarinoma
</t>
    </r>
    <r>
      <rPr>
        <sz val="10"/>
        <color rgb="FF494529"/>
        <rFont val="Arial"/>
        <family val="2"/>
      </rPr>
      <t>(Serrated adenocarinoma)</t>
    </r>
  </si>
  <si>
    <r>
      <t xml:space="preserve">Tubuläres Adenokarzinom
</t>
    </r>
    <r>
      <rPr>
        <sz val="10"/>
        <color rgb="FF494529"/>
        <rFont val="Arial"/>
        <family val="2"/>
      </rPr>
      <t>(Tubular adenocarcinoma)</t>
    </r>
  </si>
  <si>
    <r>
      <t xml:space="preserve">Kribriformes Karzinom o.n.A.
</t>
    </r>
    <r>
      <rPr>
        <sz val="10"/>
        <color rgb="FF494529"/>
        <rFont val="Arial"/>
        <family val="2"/>
      </rPr>
      <t>(Cribiform carcinoma, NOS)</t>
    </r>
  </si>
  <si>
    <r>
      <t xml:space="preserve">Adenokarzinom in familiärer adenomatöser Polypose
</t>
    </r>
    <r>
      <rPr>
        <sz val="10"/>
        <color rgb="FF494529"/>
        <rFont val="Arial"/>
        <family val="2"/>
      </rPr>
      <t>(Adenocarcinoma in adenomatous polyposis)</t>
    </r>
  </si>
  <si>
    <r>
      <t xml:space="preserve">Solides Karzinom o.n.A.
</t>
    </r>
    <r>
      <rPr>
        <sz val="10"/>
        <color rgb="FF494529"/>
        <rFont val="Arial"/>
        <family val="2"/>
      </rPr>
      <t>(Solid carcinoma, NOS)</t>
    </r>
  </si>
  <si>
    <r>
      <t xml:space="preserve">MANEC
</t>
    </r>
    <r>
      <rPr>
        <sz val="10"/>
        <color rgb="FF494529"/>
        <rFont val="Arial"/>
        <family val="2"/>
      </rPr>
      <t xml:space="preserve">(Mixed adenoneuroendocrine carcinoma (composite carcinoid) </t>
    </r>
  </si>
  <si>
    <r>
      <t xml:space="preserve">Adenokarzinom in villösem Adenom
</t>
    </r>
    <r>
      <rPr>
        <sz val="10"/>
        <color rgb="FF494529"/>
        <rFont val="Arial"/>
        <family val="2"/>
      </rPr>
      <t>(Adenocarcinoma in villous adenoma)</t>
    </r>
  </si>
  <si>
    <r>
      <t xml:space="preserve">Adenokarzinom in tubulovillösem Adenom
</t>
    </r>
    <r>
      <rPr>
        <sz val="10"/>
        <color rgb="FF494529"/>
        <rFont val="Arial"/>
        <family val="2"/>
      </rPr>
      <t>(Adenocarcinoma in tubulovillous adenoma )</t>
    </r>
  </si>
  <si>
    <r>
      <t xml:space="preserve">Muzinöses Adenokarzinom
</t>
    </r>
    <r>
      <rPr>
        <sz val="10"/>
        <color rgb="FF494529"/>
        <rFont val="Arial"/>
        <family val="2"/>
      </rPr>
      <t>(Mucinous adenocarcinoma)</t>
    </r>
  </si>
  <si>
    <r>
      <t xml:space="preserve">   Tubulopapilläres Adenokarzinom
  </t>
    </r>
    <r>
      <rPr>
        <i/>
        <sz val="10"/>
        <color rgb="FF494529"/>
        <rFont val="Arial"/>
        <family val="2"/>
      </rPr>
      <t xml:space="preserve"> (Tubulopapillary adenocarcinoma)</t>
    </r>
  </si>
  <si>
    <r>
      <t xml:space="preserve">   Papillotubuläres Adenokarzinom
</t>
    </r>
    <r>
      <rPr>
        <i/>
        <sz val="10"/>
        <color rgb="FF494529"/>
        <rFont val="Arial"/>
        <family val="2"/>
      </rPr>
      <t xml:space="preserve">   (Papillotubular adenocarcinoma)</t>
    </r>
  </si>
  <si>
    <r>
      <t xml:space="preserve">   Adenokarzinom in einem Polypen o.n.A.
   </t>
    </r>
    <r>
      <rPr>
        <i/>
        <sz val="10"/>
        <color rgb="FF494529"/>
        <rFont val="Arial"/>
        <family val="2"/>
      </rPr>
      <t>(Adenocarcinoma in a polyp, NOS)</t>
    </r>
  </si>
  <si>
    <r>
      <t xml:space="preserve">Adenokarzinom in adenomatösem Polypen
</t>
    </r>
    <r>
      <rPr>
        <sz val="10"/>
        <color rgb="FF494529"/>
        <rFont val="Arial"/>
        <family val="2"/>
      </rPr>
      <t>(Adenocarcinoma in adenomatous polyp)</t>
    </r>
  </si>
  <si>
    <r>
      <t xml:space="preserve">   Adenokarzinom in polypoidem Adenom
</t>
    </r>
    <r>
      <rPr>
        <i/>
        <sz val="10"/>
        <color rgb="FF494529"/>
        <rFont val="Arial"/>
        <family val="2"/>
      </rPr>
      <t xml:space="preserve">   (Adenocarcinoma in polypoid adenoma)</t>
    </r>
    <r>
      <rPr>
        <i/>
        <sz val="10"/>
        <color theme="1"/>
        <rFont val="Arial"/>
        <family val="2"/>
      </rPr>
      <t xml:space="preserve">
</t>
    </r>
  </si>
  <si>
    <r>
      <t xml:space="preserve">   Adenokarzinom in tubulärem Adenom
 </t>
    </r>
    <r>
      <rPr>
        <i/>
        <sz val="10"/>
        <color rgb="FF494529"/>
        <rFont val="Arial"/>
        <family val="2"/>
      </rPr>
      <t xml:space="preserve">  (Adenocarcinoma in tubular adenoma)</t>
    </r>
  </si>
  <si>
    <r>
      <t xml:space="preserve">Adenokarzinom in multiplen adenomatösen Polypen
</t>
    </r>
    <r>
      <rPr>
        <sz val="10"/>
        <color rgb="FF494529"/>
        <rFont val="Arial"/>
        <family val="2"/>
      </rPr>
      <t>(Adenocarcinoma in multiple adenomatous polyps)</t>
    </r>
  </si>
  <si>
    <r>
      <t xml:space="preserve">Villöses Adenokarzinom
</t>
    </r>
    <r>
      <rPr>
        <sz val="10"/>
        <color rgb="FF494529"/>
        <rFont val="Arial"/>
        <family val="2"/>
      </rPr>
      <t>(Villous adenocarcinoma)</t>
    </r>
  </si>
  <si>
    <r>
      <t xml:space="preserve">Micropapillary carcinoma, NOS
</t>
    </r>
    <r>
      <rPr>
        <sz val="10"/>
        <color rgb="FF494529"/>
        <rFont val="Arial"/>
        <family val="2"/>
      </rPr>
      <t>(Micropapillary carcinoma, NOS)</t>
    </r>
  </si>
  <si>
    <r>
      <t xml:space="preserve">Schleimbildendes Adenokarzinom
</t>
    </r>
    <r>
      <rPr>
        <sz val="10"/>
        <color rgb="FF494529"/>
        <rFont val="Arial"/>
        <family val="2"/>
      </rPr>
      <t>(Mucin-producing adenocarcinoma)</t>
    </r>
  </si>
  <si>
    <r>
      <t xml:space="preserve">   Schleimsezernierendes Adenokarzinom
</t>
    </r>
    <r>
      <rPr>
        <i/>
        <sz val="10"/>
        <color rgb="FF494529"/>
        <rFont val="Arial"/>
        <family val="2"/>
      </rPr>
      <t xml:space="preserve">   (Mucin-secreting adenocarcinoma)</t>
    </r>
  </si>
  <si>
    <r>
      <t xml:space="preserve">Siegelringzellkarzinom
</t>
    </r>
    <r>
      <rPr>
        <sz val="10"/>
        <color rgb="FF494529"/>
        <rFont val="Arial"/>
        <family val="2"/>
      </rPr>
      <t>(Signet ring cell carcinoma)</t>
    </r>
  </si>
  <si>
    <r>
      <t xml:space="preserve">Medulläres Karzinom o.n.A.
</t>
    </r>
    <r>
      <rPr>
        <sz val="10"/>
        <color rgb="FF494529"/>
        <rFont val="Arial"/>
        <family val="2"/>
      </rPr>
      <t>(Medullary carcinoma, NOS)</t>
    </r>
  </si>
  <si>
    <r>
      <t xml:space="preserve">Adenosquamöses Karzinom
</t>
    </r>
    <r>
      <rPr>
        <sz val="10"/>
        <color rgb="FF494529"/>
        <rFont val="Arial"/>
        <family val="2"/>
      </rPr>
      <t>(Adenosquamous carcinoma)</t>
    </r>
  </si>
  <si>
    <r>
      <t xml:space="preserve">   </t>
    </r>
    <r>
      <rPr>
        <i/>
        <sz val="10"/>
        <color indexed="8"/>
        <rFont val="Arial"/>
        <family val="2"/>
      </rPr>
      <t xml:space="preserve">Adenokarzinomatös-epidermoider Tumor
</t>
    </r>
    <r>
      <rPr>
        <i/>
        <sz val="10"/>
        <color rgb="FF494529"/>
        <rFont val="Arial"/>
        <family val="2"/>
      </rPr>
      <t xml:space="preserve">   (Adenocarcinomous epidermoid tumor)</t>
    </r>
  </si>
  <si>
    <r>
      <t xml:space="preserve">Adenokarzinom mit neuroendokriner Differenzierung
</t>
    </r>
    <r>
      <rPr>
        <sz val="10"/>
        <color rgb="FF494529"/>
        <rFont val="Arial"/>
        <family val="2"/>
      </rPr>
      <t>(Adenocarcinoma with neuroendocrine differentiation)</t>
    </r>
  </si>
  <si>
    <t xml:space="preserve">Kombiniertes Haferzell- und Adenokarzinom
</t>
  </si>
  <si>
    <t>1. Prätherapeutische Fallvorstellung (EB 1.2.3)
1. Pre-therapeutic case presentation (EB 1.2.3)</t>
  </si>
  <si>
    <r>
      <t xml:space="preserve">operativer Primärfall Kolon
</t>
    </r>
    <r>
      <rPr>
        <sz val="8"/>
        <color rgb="FF494529"/>
        <rFont val="Arial"/>
        <family val="2"/>
      </rPr>
      <t>Surgical primary case in the colon</t>
    </r>
  </si>
  <si>
    <r>
      <t xml:space="preserve">operativer Primärfall Rektum
</t>
    </r>
    <r>
      <rPr>
        <sz val="8"/>
        <color rgb="FF494529"/>
        <rFont val="Arial"/>
        <family val="2"/>
      </rPr>
      <t>Surgical primary case in the rectum</t>
    </r>
  </si>
  <si>
    <r>
      <t xml:space="preserve">nicht operiert (palliativ)
</t>
    </r>
    <r>
      <rPr>
        <sz val="8"/>
        <color rgb="FF494529"/>
        <rFont val="Arial"/>
        <family val="2"/>
      </rPr>
      <t>Nonsurgical (palliative)</t>
    </r>
  </si>
  <si>
    <r>
      <t xml:space="preserve">nicht operiert (kurativ)
</t>
    </r>
    <r>
      <rPr>
        <sz val="8"/>
        <color rgb="FF494529"/>
        <rFont val="Arial"/>
        <family val="2"/>
      </rPr>
      <t>Nonsurgical (curative)</t>
    </r>
  </si>
  <si>
    <r>
      <t xml:space="preserve">D6
K = Kolon
R = Rektum
</t>
    </r>
    <r>
      <rPr>
        <sz val="8"/>
        <color rgb="FF494529"/>
        <rFont val="Arial"/>
        <family val="2"/>
      </rPr>
      <t>D6 
K = colon 
R = rectum</t>
    </r>
  </si>
  <si>
    <r>
      <t xml:space="preserve">G4
N = Notfall
E = elektiv
</t>
    </r>
    <r>
      <rPr>
        <sz val="8"/>
        <color rgb="FF494529"/>
        <rFont val="Arial"/>
        <family val="2"/>
      </rPr>
      <t>G4
N = emergency
E = elective</t>
    </r>
  </si>
  <si>
    <r>
      <t xml:space="preserve">muss leer sein
</t>
    </r>
    <r>
      <rPr>
        <sz val="8"/>
        <color rgb="FF494529"/>
        <rFont val="Arial"/>
        <family val="2"/>
      </rPr>
      <t>Must be left empty</t>
    </r>
  </si>
  <si>
    <r>
      <t xml:space="preserve">Grundlage für Berechnung UICC Stadium für Kolon
</t>
    </r>
    <r>
      <rPr>
        <sz val="8"/>
        <color rgb="FF494529"/>
        <rFont val="Arial"/>
        <family val="2"/>
      </rPr>
      <t>Basis for calculating the UICC stage in the colon</t>
    </r>
  </si>
  <si>
    <r>
      <t xml:space="preserve">M0 | M1 | M1a | M1b |MX |  leer
</t>
    </r>
    <r>
      <rPr>
        <sz val="8"/>
        <color rgb="FF494529"/>
        <rFont val="Arial"/>
        <family val="2"/>
      </rPr>
      <t>M0 | M1 | M1a | M1b |MX | empty</t>
    </r>
  </si>
  <si>
    <r>
      <t xml:space="preserve">D10 oder H3
M1 |  M1a  |  M1b
</t>
    </r>
    <r>
      <rPr>
        <sz val="8"/>
        <color rgb="FF494529"/>
        <rFont val="Arial"/>
        <family val="2"/>
      </rPr>
      <t>D10 or H3 M1 | M1a | M1b</t>
    </r>
  </si>
  <si>
    <r>
      <t xml:space="preserve">egal
</t>
    </r>
    <r>
      <rPr>
        <sz val="8"/>
        <color rgb="FF494529"/>
        <rFont val="Arial"/>
        <family val="2"/>
      </rPr>
      <t>Indifferent</t>
    </r>
  </si>
  <si>
    <r>
      <rPr>
        <sz val="8"/>
        <color rgb="FF494529"/>
        <rFont val="Arial"/>
        <family val="2"/>
      </rPr>
      <t>E1
0 = keine Vorstellung in der prätherapeutischen Tumorkonferenz
1 = in prätherapeutischer Tumorkonferenz vorgestellt
E1
0 = no presentation at the pre-therapeutic tumour board
1 = presented at the pre-therapeutic tumour board</t>
    </r>
    <r>
      <rPr>
        <sz val="8"/>
        <color indexed="8"/>
        <rFont val="Arial"/>
        <family val="2"/>
      </rPr>
      <t xml:space="preserve">
</t>
    </r>
  </si>
  <si>
    <r>
      <t xml:space="preserve">Werden Notfälle im Nenner mitberücksichtigt?
</t>
    </r>
    <r>
      <rPr>
        <sz val="8"/>
        <color rgb="FF494529"/>
        <rFont val="Arial"/>
        <family val="2"/>
      </rPr>
      <t>Are emergencies always taken into account in the denominator?</t>
    </r>
  </si>
  <si>
    <r>
      <t xml:space="preserve">Wann soll der Patient vorgestellt werden?
</t>
    </r>
    <r>
      <rPr>
        <sz val="8"/>
        <color rgb="FF494529"/>
        <rFont val="Arial"/>
        <family val="2"/>
      </rPr>
      <t>When should the patient be presented?</t>
    </r>
  </si>
  <si>
    <t xml:space="preserve">Können Indikationskonferenzen die Tumorkonferenzen ersetzen?
</t>
  </si>
  <si>
    <r>
      <t xml:space="preserve">Nein, nur elektive therapierte Patienten.
</t>
    </r>
    <r>
      <rPr>
        <sz val="8"/>
        <color rgb="FF494529"/>
        <rFont val="Arial"/>
        <family val="2"/>
      </rPr>
      <t>No, only electively treated patients.</t>
    </r>
  </si>
  <si>
    <r>
      <t xml:space="preserve">Fall muss die Kriterien für operativen oder palliativen Primärfall erfüllen
</t>
    </r>
    <r>
      <rPr>
        <sz val="8"/>
        <color rgb="FF494529"/>
        <rFont val="Arial"/>
        <family val="2"/>
      </rPr>
      <t>Case must meet the criteria for a surgical primary or palliative case</t>
    </r>
  </si>
  <si>
    <r>
      <t xml:space="preserve">Per definitionem können nur Patienten vorgestellt werden, die nicht notfall-therapiert werden müssen
</t>
    </r>
    <r>
      <rPr>
        <sz val="8"/>
        <color rgb="FF494529"/>
        <rFont val="Arial"/>
        <family val="2"/>
      </rPr>
      <t>By definition, only patients who do not have to undergo emergency surgery can be presented</t>
    </r>
  </si>
  <si>
    <r>
      <t xml:space="preserve">Vorstellung soll vor Therapie (system. Th., OP) erfolgen. Im Zähler werden ausschließlich die Pat. gezählt, die prätherapeutisch vorgestellt wurden. 
Ungeachtet der Kennzahl sollen die Pat., die prätherapeutisch nicht vorgestellt werden konnten, weil z.B. die Aufnahme ins Zentrum erst nach Beginn der neoadj. Therapie erfolgte trotzdem in der TK vorgestellt werden. Diese Pat. werden nicht für den Zähler berücksichtigt, sollen aber in dem Feld „Begründung/Ursache“ aufgeführt werden)
</t>
    </r>
    <r>
      <rPr>
        <sz val="8"/>
        <color rgb="FF494529"/>
        <rFont val="Arial"/>
        <family val="2"/>
      </rPr>
      <t xml:space="preserve">The presentation should take place before treatment (systemic therapy, surgery). Irrespective of the indicator, patients who could not be presented before treatment (e.g. because the admission into the centre only occured after the beginning of the neoadjuvant therapy) should still be presented in the tumour board. These patients are not taken into account in the numerator, but should be listed in the field “Reasons/cause”. 
</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</si>
  <si>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operative Tumorentfernung geplant
</t>
    </r>
    <r>
      <rPr>
        <sz val="8"/>
        <color rgb="FF494529"/>
        <rFont val="Arial"/>
        <family val="2"/>
      </rPr>
      <t>(Surgical removal of the tumour is not planned)</t>
    </r>
    <r>
      <rPr>
        <sz val="8"/>
        <rFont val="Arial"/>
        <family val="2"/>
      </rPr>
      <t xml:space="preserve">
• Zählzeitpunkt ist Datum Histologiebefund
</t>
    </r>
    <r>
      <rPr>
        <sz val="8"/>
        <color rgb="FF494529"/>
        <rFont val="Arial"/>
        <family val="2"/>
      </rPr>
      <t>(Counting time point = date of histology findings)</t>
    </r>
    <r>
      <rPr>
        <sz val="8"/>
        <rFont val="Arial"/>
        <family val="2"/>
      </rPr>
      <t xml:space="preserve">
</t>
    </r>
  </si>
  <si>
    <r>
      <t xml:space="preserve">Für Plausibilitätskontrolle:
In Darmkrebszentren werden im Rahmen der Zertifizierung nur Adenokarzinome.
</t>
    </r>
    <r>
      <rPr>
        <sz val="8"/>
        <color rgb="FF494529"/>
        <rFont val="Arial"/>
        <family val="2"/>
      </rPr>
      <t>For plausibility check: at colorectal cancer centers, only adenocarcinomas are taken into consideration for certification purposes.</t>
    </r>
  </si>
  <si>
    <r>
      <t xml:space="preserve">Auditjahr (bspw. 2012) - 1 
= 2011
</t>
    </r>
    <r>
      <rPr>
        <sz val="8"/>
        <color rgb="FF494529"/>
        <rFont val="Arial"/>
        <family val="2"/>
      </rPr>
      <t>Auditing year (e.g., 2012) —
1
= 2011</t>
    </r>
    <r>
      <rPr>
        <sz val="8"/>
        <color indexed="8"/>
        <rFont val="Arial"/>
        <family val="2"/>
      </rPr>
      <t xml:space="preserve">
</t>
    </r>
  </si>
  <si>
    <r>
      <t xml:space="preserve">C2.1
0 = nein
1 = ja
</t>
    </r>
    <r>
      <rPr>
        <sz val="8"/>
        <color rgb="FF494529"/>
        <rFont val="Arial"/>
        <family val="2"/>
      </rPr>
      <t>0 = no
1 = yes</t>
    </r>
    <r>
      <rPr>
        <sz val="8"/>
        <color indexed="8"/>
        <rFont val="Arial"/>
        <family val="2"/>
      </rPr>
      <t xml:space="preserve">
</t>
    </r>
  </si>
  <si>
    <r>
      <t xml:space="preserve">Grundlage der Betrachtung nur primäre Erkrankungen
</t>
    </r>
    <r>
      <rPr>
        <sz val="8"/>
        <color rgb="FF494529"/>
        <rFont val="Arial"/>
        <family val="2"/>
      </rPr>
      <t>The basis for consideration includes only primary disease</t>
    </r>
  </si>
  <si>
    <r>
      <t xml:space="preserve">kein Eingriff durchgeführt
</t>
    </r>
    <r>
      <rPr>
        <sz val="8"/>
        <color rgb="FF494529"/>
        <rFont val="Arial"/>
        <family val="2"/>
      </rPr>
      <t>No procedures carried out</t>
    </r>
  </si>
  <si>
    <r>
      <t xml:space="preserve">leer
</t>
    </r>
    <r>
      <rPr>
        <sz val="8"/>
        <color rgb="FF494529"/>
        <rFont val="Arial"/>
        <family val="2"/>
      </rPr>
      <t>Empty</t>
    </r>
  </si>
  <si>
    <r>
      <t xml:space="preserve">notwendig zur Bestimmung, ob Patient palliativer Primärfall ist
</t>
    </r>
    <r>
      <rPr>
        <sz val="8"/>
        <color rgb="FF494529"/>
        <rFont val="Arial"/>
        <family val="2"/>
      </rPr>
      <t>Necessary to determine whether the patient is a palliative primary case</t>
    </r>
  </si>
  <si>
    <r>
      <t xml:space="preserve">K4
K = Kurativ | P = Palliativ
</t>
    </r>
    <r>
      <rPr>
        <sz val="8"/>
        <color rgb="FF494529"/>
        <rFont val="Arial"/>
        <family val="2"/>
      </rPr>
      <t>K = curative | P = palliative</t>
    </r>
  </si>
  <si>
    <r>
      <t xml:space="preserve">M4
K = Kurativ | P = Palliativ
</t>
    </r>
    <r>
      <rPr>
        <sz val="8"/>
        <color rgb="FF494529"/>
        <rFont val="Arial"/>
        <family val="2"/>
      </rPr>
      <t>K = curative | P = palliative</t>
    </r>
  </si>
  <si>
    <r>
      <t xml:space="preserve">O1
0 = nein
1 = ja
</t>
    </r>
    <r>
      <rPr>
        <sz val="8"/>
        <color rgb="FF494529"/>
        <rFont val="Arial"/>
        <family val="2"/>
      </rPr>
      <t>0 = no
1 = yes</t>
    </r>
  </si>
  <si>
    <r>
      <t xml:space="preserve">K3 leer und K4 = P und/oder
M3 leer und M4 = P und/oder
O1 = 1
</t>
    </r>
    <r>
      <rPr>
        <sz val="8"/>
        <color rgb="FF494529"/>
        <rFont val="Arial"/>
        <family val="2"/>
      </rPr>
      <t>K3 empty and K4 = P and/or M3 empty and M4 = P and/or O1 = 1</t>
    </r>
  </si>
  <si>
    <r>
      <t xml:space="preserve">Wie wird ein Patient gezählt, bei dem der Primärtumor mit palliativer Intention entfernt wird? 
</t>
    </r>
    <r>
      <rPr>
        <sz val="8"/>
        <color rgb="FF494529"/>
        <rFont val="Arial"/>
        <family val="2"/>
      </rPr>
      <t>How is a patient counted in whom the primary tumour is removed with palliative intent?</t>
    </r>
  </si>
  <si>
    <r>
      <t xml:space="preserve">In der Tumorkonferenz wird festgelegt, dass bei einem palliativen Pat. weder eine operative Tumorentfernung noch eine systemische Therapie durchgeführt werden sollen. Ist dies noch ein Primärfall?
</t>
    </r>
    <r>
      <rPr>
        <sz val="8"/>
        <color rgb="FF494529"/>
        <rFont val="Arial"/>
        <family val="2"/>
      </rPr>
      <t>It is decided at the tumour board that in a palliative patient, neither surgical tumour removal nor systemic therapy should be administered. Is this still a primary case?</t>
    </r>
  </si>
  <si>
    <r>
      <t xml:space="preserve">Zählen neuroendokrine Tumoren / Karzinoide als Primärfall?
</t>
    </r>
    <r>
      <rPr>
        <sz val="8"/>
        <color rgb="FF494529"/>
        <rFont val="Arial"/>
        <family val="2"/>
      </rPr>
      <t>Do neuroendocrine tumours / carcinoids count as a primary cases?</t>
    </r>
  </si>
  <si>
    <r>
      <t xml:space="preserve">Ist M1 eine Voraussetzung für die Wertung als palliativer Primärfall?
</t>
    </r>
    <r>
      <rPr>
        <sz val="8"/>
        <color rgb="FF494529"/>
        <rFont val="Arial"/>
        <family val="2"/>
      </rPr>
      <t>Is M1 a prerequisite for classification as a palliative primary case?</t>
    </r>
  </si>
  <si>
    <r>
      <t xml:space="preserve">Häufig kommen die Pat durch diagnostiziert ins Zentrum und so verbleibt die Therapie im Zentrum - müssen die durchdiagnostizierenden Ärzte Kooperationspartner sein, damit der Fall als Primärfall gezählt werden kann?
</t>
    </r>
    <r>
      <rPr>
        <sz val="8"/>
        <color rgb="FF494529"/>
        <rFont val="Arial"/>
        <family val="2"/>
      </rPr>
      <t>Patients often arrive at the centre with thorough prior diagnostic workup, so that treatment is left to the centre — do the diagnosing physicians have to be collaborating partners for the case to count as a primary one?</t>
    </r>
  </si>
  <si>
    <r>
      <t xml:space="preserve">Operativer Primärfäll
</t>
    </r>
    <r>
      <rPr>
        <sz val="8"/>
        <color rgb="FF494529"/>
        <rFont val="Arial"/>
        <family val="2"/>
      </rPr>
      <t>Surgical primary case</t>
    </r>
  </si>
  <si>
    <r>
      <t xml:space="preserve">Wenn eine Best Supportive Care durchgeführt wird, ja.
</t>
    </r>
    <r>
      <rPr>
        <sz val="8"/>
        <color rgb="FF494529"/>
        <rFont val="Arial"/>
        <family val="2"/>
      </rPr>
      <t>If best supportive care is administered, yes.</t>
    </r>
  </si>
  <si>
    <r>
      <t xml:space="preserve">Nein. Denkbar wäre hier auch ein T4/ M0, da ein ausgedehntes TU-Wachstum mit Infiltration von Nachbarorganen zu Inoperabilität und somit einer palliativen Situation führen kann, obwohl keine Metastasen vorliegen.
</t>
    </r>
    <r>
      <rPr>
        <sz val="8"/>
        <color rgb="FF494529"/>
        <rFont val="Arial"/>
        <family val="2"/>
      </rPr>
      <t>No. A T4/M0 situation would would also be conceivable here, since extensive tumour growth with infiltration into neighboring organs can lead to inoperability and thus to a palliative situation, even though there are no metastases.</t>
    </r>
  </si>
  <si>
    <r>
      <t>Alle operativen und endoskopischen Primärfälle, die in der postoperativen (bei endoskopisch: nach der therapeutischen Koloskopie) Konferenz vorgestellt wurden
(</t>
    </r>
    <r>
      <rPr>
        <sz val="8"/>
        <color rgb="FF494529"/>
        <rFont val="Arial"/>
        <family val="2"/>
      </rPr>
      <t>All surgical and endoscopic primary cases who were presented at the postoperative conference (or in endoscopic cases: after therapeutic colonoscopy))</t>
    </r>
  </si>
  <si>
    <t xml:space="preserve">Back to table of contents
</t>
  </si>
  <si>
    <r>
      <t xml:space="preserve">0 oder leer
</t>
    </r>
    <r>
      <rPr>
        <sz val="8"/>
        <color rgb="FF494529"/>
        <rFont val="Arial"/>
        <family val="2"/>
      </rPr>
      <t>0 or empty</t>
    </r>
  </si>
  <si>
    <r>
      <t xml:space="preserve">notwendig zur Bestimmung, ob Patient ein kurativer Primärfall ist
</t>
    </r>
    <r>
      <rPr>
        <sz val="8"/>
        <color rgb="FF494529"/>
        <rFont val="Arial"/>
        <family val="2"/>
      </rPr>
      <t>Necessary to determine whether the patient is a curative primary case</t>
    </r>
  </si>
  <si>
    <r>
      <t xml:space="preserve">O1
0 = nein
1 = ja
</t>
    </r>
    <r>
      <rPr>
        <sz val="8"/>
        <color rgb="FF494529"/>
        <rFont val="Arial"/>
        <family val="2"/>
      </rPr>
      <t>0 = no
1 = yes</t>
    </r>
    <r>
      <rPr>
        <sz val="8"/>
        <color indexed="8"/>
        <rFont val="Arial"/>
        <family val="2"/>
      </rPr>
      <t xml:space="preserve">
</t>
    </r>
  </si>
  <si>
    <r>
      <t xml:space="preserve">K3 leer und K4 = K und/oder
M3 leer und M4 = K und/oder
</t>
    </r>
    <r>
      <rPr>
        <sz val="8"/>
        <color rgb="FF494529"/>
        <rFont val="Arial"/>
        <family val="2"/>
      </rPr>
      <t>K3 empty and K4 = K and/or M3 empty and M4 = K and/or</t>
    </r>
    <r>
      <rPr>
        <sz val="8"/>
        <color indexed="8"/>
        <rFont val="Arial"/>
        <family val="2"/>
      </rPr>
      <t xml:space="preserve">
</t>
    </r>
  </si>
  <si>
    <t>2. Prätherapeutische Fallvorstellung Rezidiv / metachrone Metastasen (EB 1.2.3)
2. Pre-therapeutic case presentation of recurrence / metachronous metastases (EB 1.2.3)</t>
  </si>
  <si>
    <t>keine Berechnung durch XML-OncoBox
Not calculated by the XML OncoBox</t>
  </si>
  <si>
    <r>
      <t xml:space="preserve">D5 Diagnose -  ICD-O-Lokalisation (ICD-O-2 und ICD-O-3)
</t>
    </r>
    <r>
      <rPr>
        <sz val="8"/>
        <color rgb="FF494529"/>
        <rFont val="Arial"/>
        <family val="2"/>
      </rPr>
      <t>D5 Diagnosis — ICD-O location (ICD-O-2 und ICD-O-3)</t>
    </r>
    <r>
      <rPr>
        <sz val="8"/>
        <color theme="1"/>
        <rFont val="Arial"/>
        <family val="2"/>
      </rPr>
      <t xml:space="preserve">
</t>
    </r>
  </si>
  <si>
    <r>
      <t xml:space="preserve">In Darmkrebszentren werden im Rahmen der Zertifizierung nur kolorektale Karzinome betrachtet.
</t>
    </r>
    <r>
      <rPr>
        <sz val="8"/>
        <color rgb="FF494529"/>
        <rFont val="Arial"/>
        <family val="2"/>
      </rPr>
      <t>In Colorectal Cancer Centres, only colorectal carcinomas are taken into account for certification purposes.</t>
    </r>
  </si>
  <si>
    <r>
      <t xml:space="preserve">alle
</t>
    </r>
    <r>
      <rPr>
        <sz val="8"/>
        <color rgb="FF494529"/>
        <rFont val="Arial"/>
        <family val="2"/>
      </rPr>
      <t>all</t>
    </r>
  </si>
  <si>
    <r>
      <t xml:space="preserve">C2.1 Allgemeine Fallinfos -  Zentrumsfall
</t>
    </r>
    <r>
      <rPr>
        <sz val="8"/>
        <color rgb="FF494529"/>
        <rFont val="Arial"/>
        <family val="2"/>
      </rPr>
      <t>C2.1 General case information — centre case</t>
    </r>
  </si>
  <si>
    <r>
      <t xml:space="preserve">Eine Rezidivpatient kann auch dann ein Zentrumsfall sein, wenn die Primärtherapie woanders stattgefunden hat. Aufschlaggebend ist, dass die Rezidivtherapie im Zentrum stattfindet.
</t>
    </r>
    <r>
      <rPr>
        <sz val="8"/>
        <color rgb="FF494529"/>
        <rFont val="Arial"/>
        <family val="2"/>
      </rPr>
      <t>A patient with a recurrence may also be a centre case if the primary treatment was administered elsewhere. The decisive element is that treatment for the recurrence takes place at the centre.</t>
    </r>
  </si>
  <si>
    <r>
      <t xml:space="preserve">C2.1
0 = nein
1 = ja
</t>
    </r>
    <r>
      <rPr>
        <sz val="8"/>
        <color rgb="FF494529"/>
        <rFont val="Arial"/>
        <family val="2"/>
      </rPr>
      <t>0 = no
1 = yes</t>
    </r>
    <r>
      <rPr>
        <sz val="8"/>
        <color theme="1"/>
        <rFont val="Arial"/>
        <family val="2"/>
      </rPr>
      <t xml:space="preserve">
</t>
    </r>
  </si>
  <si>
    <r>
      <t xml:space="preserve">D4 Diagnose - Tumorausprägung
</t>
    </r>
    <r>
      <rPr>
        <sz val="8"/>
        <color rgb="FF494529"/>
        <rFont val="Arial"/>
        <family val="2"/>
      </rPr>
      <t>D4 Diagnosis — tumour characteristics</t>
    </r>
  </si>
  <si>
    <r>
      <t xml:space="preserve">Grundlage der Betrachtung nur primäre Erkrankungen
</t>
    </r>
    <r>
      <rPr>
        <sz val="8"/>
        <color rgb="FF494529"/>
        <rFont val="Arial"/>
        <family val="2"/>
      </rPr>
      <t>Only primary diseases are used as the basis for consideration</t>
    </r>
  </si>
  <si>
    <r>
      <t xml:space="preserve">E1 Prätherapeutische Tumorkonferenz - Vorstellung
</t>
    </r>
    <r>
      <rPr>
        <sz val="8"/>
        <color rgb="FF494529"/>
        <rFont val="Arial"/>
        <family val="2"/>
      </rPr>
      <t>E1 Pretreatment tumour conference — presentation</t>
    </r>
  </si>
  <si>
    <r>
      <t xml:space="preserve">Vorstellung des Rezidiv- bzw. metastasierten Patienten nach Diagnose vor Therapie
</t>
    </r>
    <r>
      <rPr>
        <sz val="8"/>
        <color rgb="FF494529"/>
        <rFont val="Arial"/>
        <family val="2"/>
      </rPr>
      <t>Presentation of the patient with recurrence or metastasis after diagnosis, before treatment</t>
    </r>
  </si>
  <si>
    <r>
      <rPr>
        <sz val="8"/>
        <rFont val="Arial"/>
        <family val="2"/>
      </rPr>
      <t>E1
0 = keine Vorstellung in der prätherapeutischen Tumorkonferenz
1 = in prätherapeutischer Tumorkonferenz vorgestellt</t>
    </r>
    <r>
      <rPr>
        <sz val="8"/>
        <color rgb="FF494529"/>
        <rFont val="Arial"/>
        <family val="2"/>
      </rPr>
      <t xml:space="preserve">
E1
0 = not presented at the pre-therapeutic tumour board
1 = presented at the pre-therapeutic tumour board</t>
    </r>
    <r>
      <rPr>
        <sz val="8"/>
        <color theme="1"/>
        <rFont val="Arial"/>
        <family val="2"/>
      </rPr>
      <t xml:space="preserve">
</t>
    </r>
  </si>
  <si>
    <r>
      <t xml:space="preserve">Ist mit neu aufgetretenen Fernmetastasen die 1. Fernmetastasierung oder auch das Auftreten einer neuen Metastasenlokalisation gemeint?
</t>
    </r>
    <r>
      <rPr>
        <sz val="8"/>
        <color rgb="FF494529"/>
        <rFont val="Arial"/>
        <family val="2"/>
      </rPr>
      <t>Does “newly appearing distant metastases” refer to the first distant metastases or also to the appearance of a new metastatic location?</t>
    </r>
  </si>
  <si>
    <r>
      <t xml:space="preserve">Werden Notfälle im Nenner mitberücksichtigt?
</t>
    </r>
    <r>
      <rPr>
        <sz val="8"/>
        <color rgb="FF494529"/>
        <rFont val="Arial"/>
        <family val="2"/>
      </rPr>
      <t>Are emergencies taken into account in the denominator?</t>
    </r>
  </si>
  <si>
    <r>
      <t xml:space="preserve">Pat. wird 1x im Zähler und 1x im Nenner erfasst, aber nur für die ERST-metatstasierung.
</t>
    </r>
    <r>
      <rPr>
        <sz val="8"/>
        <color rgb="FF494529"/>
        <rFont val="Arial"/>
        <family val="2"/>
      </rPr>
      <t>The patient is registered once in the numerator and once in the denominator, but only for the FIRST metastases.</t>
    </r>
  </si>
  <si>
    <r>
      <t xml:space="preserve">Zählen auch Patienten, die keine Primärfälle des Zentrums waren  (z.B. Diagnose vor Zertifizierung oder direkte Zuweisung zur Metastasentherapie über Arzt oder anderes Krankenhaus? 
</t>
    </r>
    <r>
      <rPr>
        <sz val="8"/>
        <color rgb="FF494529"/>
        <rFont val="Arial"/>
        <family val="2"/>
      </rPr>
      <t xml:space="preserve">Do patients also count if they were not primary cases at the centre (e.g., with diagnosis before certification or direct referral for metastasis treatment from their physician or a different hospital?
</t>
    </r>
    <r>
      <rPr>
        <sz val="8"/>
        <color theme="1"/>
        <rFont val="Arial"/>
        <family val="2"/>
      </rPr>
      <t xml:space="preserve">
In  einem großen Zentrum müssten dann alle zugewiesenen Pat. mit metast. KRK in die Tuko, auch bei eindeutiger Indikation (multiple Mts.) oder eindeutige Zuweisung zur RFA oder SIRT?</t>
    </r>
    <r>
      <rPr>
        <sz val="8"/>
        <color rgb="FF494529"/>
        <rFont val="Arial"/>
        <family val="2"/>
      </rPr>
      <t xml:space="preserve">
In a large centre, would all referred patients with metastatic CRC then have to be included in the tumour board, even with a clear indication (multiple metastases) or clear referral for radiofrequency ablation (RFA) or selective internal radiotherapy (SIRT)?</t>
    </r>
    <r>
      <rPr>
        <sz val="8"/>
        <color theme="1"/>
        <rFont val="Arial"/>
        <family val="2"/>
      </rPr>
      <t xml:space="preserve">
</t>
    </r>
  </si>
  <si>
    <r>
      <t xml:space="preserve">Alle Patienten, die mit Rezidiv oder ERST-Metastasierung kommen.
</t>
    </r>
    <r>
      <rPr>
        <sz val="8"/>
        <color rgb="FF494529"/>
        <rFont val="Arial"/>
        <family val="2"/>
      </rPr>
      <t xml:space="preserve">All patients who present with a recurrence or FIRST appearance of metastases.
</t>
    </r>
    <r>
      <rPr>
        <sz val="8"/>
        <color theme="1"/>
        <rFont val="Arial"/>
        <family val="2"/>
      </rPr>
      <t xml:space="preserve">
Nachdokumentation der Fälle (Erstdiagnose, Primärtherapie) wird empfohlen, Kennzahl kann
aber auch händisch eingetragen werden. Auf jeden Fall keine Berechnung durch XML-OncoBox möglich.
</t>
    </r>
    <r>
      <rPr>
        <sz val="8"/>
        <color rgb="FF494529"/>
        <rFont val="Arial"/>
        <family val="2"/>
      </rPr>
      <t xml:space="preserve">Subsequent documentation of the cases (first diagnosis, primary therapy) is recommended, but the indicator can also be entered manually. In any case, calculation by the XML OncoBox is not possible.
</t>
    </r>
  </si>
  <si>
    <r>
      <t xml:space="preserve">Ja.
</t>
    </r>
    <r>
      <rPr>
        <sz val="8"/>
        <color rgb="FF494529"/>
        <rFont val="Arial"/>
        <family val="2"/>
      </rPr>
      <t>Yes.</t>
    </r>
  </si>
  <si>
    <t>3. Postoperative Fallvorstellung (EB 1.2.3)
3. Postoperative case presentation (EB 1.2.3)</t>
  </si>
  <si>
    <r>
      <rPr>
        <sz val="8"/>
        <color rgb="FFFF0000"/>
        <rFont val="Arial"/>
        <family val="2"/>
      </rPr>
      <t xml:space="preserve">OPS Codes „Transanale Vollwandexzision (TVE)“ (=Feld Basisdaten D34)
5-482.0 Schlingenresektion  Inkl.: Endoskopische Mukosaresektion
5-482.1 Submuköse Exzision   Inkl.: Endoskopische submuköse Dissektion [ESD]
5-482.8 Vollwandexzision, lokal
5-482.9 Vollwandexzision, zirkulär [Manschettenresektion] 
5-482.a Vollwandexzision, zirkulär [Manschettenresektion], intraperitoneal, endoskopischmikrochirurgisch
5-482.b Vollwandexzision, mit Stapler, peranal
.b0 Zirkulär [Manschettenresektion]
.b1 Semizirkulär
OPS Codes Primärfall „Endoskopisch“ (=Feld Basisdaten E33-E34)
5-452.*:  Lokale Exzision und Destruktion von erkranktem Gewebe des Dickdarmes
5-482.3 Elektrokoagulation
5-482.4 Laserkoagulation
5-482.5 Thermokoagulation
5-482.6 Kryokoagulation
5-482.7 Photodynamische Therapie
5-482.c Radiofrequenzablation
5-482.d Mikrowellenablation
5-482.e Irreversible Elektroporation
5-482.x Sonstige
5-482.y N.n.bez.
Bei den hier genannten OPS-Codes ist sicherzustellen, dass in dem Feld „F2 Endoskopische Primärtherapie - OPS-Code“ kein OPS-Code eingetragen ist, da ansonsten falsche Zuordnung.
Änderungsanmerkung 16.12.2016:  OPS-Codes 5-482.* wurden gegenüber Version vom 21.11.2016 hinsichtlich Zuordnung Basisdaten präzisiert (Komplettüberarbeitung)
</t>
    </r>
    <r>
      <rPr>
        <sz val="8"/>
        <rFont val="Arial"/>
        <family val="2"/>
      </rPr>
      <t xml:space="preserve">
</t>
    </r>
  </si>
  <si>
    <t xml:space="preserve">C1
1 = operativer Primärfall
2 = endoskopischer Primärfall / TVE
3 = nicht operierter (palliativer) Primärfall
4 = Watch &amp; Wait (ehemals nicht operierter (kurativer) / nicht endoskopisch Primärfall)
5 = kein Primärfall
</t>
  </si>
  <si>
    <r>
      <t xml:space="preserve">Definition positive Familienanamnese:
</t>
    </r>
    <r>
      <rPr>
        <u/>
        <sz val="8"/>
        <rFont val="Arial"/>
        <family val="2"/>
      </rPr>
      <t xml:space="preserve">Alle Primärfälle bis einschließlich Kennzahlenjahr  2014: </t>
    </r>
    <r>
      <rPr>
        <sz val="8"/>
        <rFont val="Arial"/>
        <family val="2"/>
      </rPr>
      <t xml:space="preserve">
Eine positive Familienanamnese liegt vor, wenn eine Verwandte / ein Verwandter 1. Grades des Patienten jemals an einem  Darmkrebs erkrankt war.
</t>
    </r>
    <r>
      <rPr>
        <u/>
        <sz val="8"/>
        <rFont val="Arial"/>
        <family val="2"/>
      </rPr>
      <t>Alle Primärfälle ab einschließlich Kennzahlenjahr  2015:</t>
    </r>
    <r>
      <rPr>
        <sz val="8"/>
        <rFont val="Arial"/>
        <family val="2"/>
      </rPr>
      <t xml:space="preserve"> 
Patienten mit positivem Patientenfragebogen (siehe B5.1) Positive Familienanamnese mit Anforderung Genetische Beratung besteht, wenn eine der Fragen 2-6 mit "ja" beantwortet wurden
</t>
    </r>
    <r>
      <rPr>
        <b/>
        <sz val="8"/>
        <color indexed="8"/>
        <rFont val="Calibri"/>
        <family val="2"/>
      </rPr>
      <t/>
    </r>
  </si>
  <si>
    <t xml:space="preserve"> DKG-Fragebogen unter http://www.onkozert.de/hinweise_zertifizierung_genetische_beratung.htm abrufbar.
</t>
  </si>
  <si>
    <r>
      <t xml:space="preserve">Es werden alle Werte zugelassen; jedoch ist zu berücksichtigen, dass nur folgende OPS-Codes einer  konventionell-chirurgischen bzw. perkutan-endoskopischen (laparoskopischen)  Primärtherapie (operative Primärfälle) entsprechen:
5-455.*;  Partielle Resektion des Dickdarms
5-456.*; (Totale) Kolektomie und Proktokolektomie
5-458.*; Erweiterte Kolonresektion mit Entfernung von Nachbarorganen (nur für Primärfälle vor 2013)
5-484.*; Rektumresektion unter Sphinktererhaltung
5-485.*; Rektumresektion ohne Sphinktererhaltung
</t>
    </r>
    <r>
      <rPr>
        <sz val="8"/>
        <color theme="1"/>
        <rFont val="Arial"/>
        <family val="2"/>
      </rPr>
      <t>5-987.*; Anwendung eines OP-Roboters</t>
    </r>
    <r>
      <rPr>
        <sz val="8"/>
        <rFont val="Arial"/>
        <family val="2"/>
      </rPr>
      <t xml:space="preserve">
5-458.' ab OPS Version 2013 gestrichen.
</t>
    </r>
    <r>
      <rPr>
        <u/>
        <sz val="8"/>
        <rFont val="Arial"/>
        <family val="2"/>
      </rPr>
      <t>Hier NICHT 5-452.* und 5-482.* (Transanale Vollwandexzision, TVE). Diese wird in Feld F2 gemeldet.</t>
    </r>
    <r>
      <rPr>
        <sz val="8"/>
        <rFont val="Arial"/>
        <family val="2"/>
      </rPr>
      <t xml:space="preserve">
</t>
    </r>
  </si>
  <si>
    <t xml:space="preserve">C1
1 = operativer Primärfall
2 = endoskopischer Primärfall / TVE
3 = nicht operierter (palliativer) Primärfall
4 = Watch &amp; Wait (ehemals nicht operierter (kurativer) / nicht endoskopisch Primärfall) 
5 = kein Primärfall
</t>
  </si>
  <si>
    <r>
      <t xml:space="preserve">F2
X-XXX.XX / X-XXX.X
(mind. X-XXX. muss korrekt sein)
oder </t>
    </r>
    <r>
      <rPr>
        <u/>
        <sz val="8"/>
        <rFont val="Arial"/>
        <family val="2"/>
      </rPr>
      <t>TVE</t>
    </r>
  </si>
  <si>
    <t>5-482.* oder TVE</t>
  </si>
  <si>
    <t>Was zählt als Transanale Vollwandexzision?</t>
  </si>
  <si>
    <t xml:space="preserve">OPS Codes „Transanale Vollwandexzision (TVE)“ (=Feld Basisdaten D34)
5-482.0 Schlingenresektion  Inkl.: Endoskopische Mukosaresektion
5-482.1 Submuköse Exzision   Inkl.: Endoskopische submuköse Dissektion [ESD]
5-482.8 Vollwandexzision, lokal
5-482.9 Vollwandexzision, zirkulär [Manschettenresektion] 
5-482.a Vollwandexzision, zirkulär [Manschettenresektion], intraperitoneal, endoskopischmikrochirurgisch
5-482.b Vollwandexzision, mit Stapler, peranal
.b0 Zirkulär [Manschettenresektion]
.b1 Semizirkulär
(Genaue Abgrenzung zu endoskopischem Primärfall siehe Tabellenblatt "Datenfelder" (F2 - Endoskopische Primärtherapie).
</t>
  </si>
  <si>
    <r>
      <t>Als endoskopischer Primärfall werden ebenfalls nicht anerkannt:
(</t>
    </r>
    <r>
      <rPr>
        <sz val="8"/>
        <color rgb="FF494529"/>
        <rFont val="Arial"/>
        <family val="2"/>
      </rPr>
      <t>Also not recognised as endoscopic primary tumours:)</t>
    </r>
    <r>
      <rPr>
        <sz val="8"/>
        <rFont val="Arial"/>
        <family val="2"/>
      </rPr>
      <t xml:space="preserve">
• praeT0/praeTis nach Polypektomie (5-452.*)
</t>
    </r>
    <r>
      <rPr>
        <sz val="8"/>
        <color rgb="FF494529"/>
        <rFont val="Arial"/>
        <family val="2"/>
      </rPr>
      <t>(preT0/preTis after polypectomy (5-452.*))</t>
    </r>
    <r>
      <rPr>
        <sz val="8"/>
        <rFont val="Arial"/>
        <family val="2"/>
      </rPr>
      <t xml:space="preserve">
• pT0/pTis nach 5-482.*
</t>
    </r>
    <r>
      <rPr>
        <sz val="8"/>
        <color rgb="FF494529"/>
        <rFont val="Arial"/>
        <family val="2"/>
      </rPr>
      <t>(pT0/pTis after 5-482.*)</t>
    </r>
    <r>
      <rPr>
        <sz val="8"/>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t>
    </r>
    <r>
      <rPr>
        <sz val="8"/>
        <color rgb="FFFF0000"/>
        <rFont val="Arial"/>
        <family val="2"/>
      </rPr>
      <t xml:space="preserve"> </t>
    </r>
    <r>
      <rPr>
        <strike/>
        <sz val="8"/>
        <color rgb="FFFF0000"/>
        <rFont val="Arial"/>
        <family val="2"/>
      </rPr>
      <t>aus</t>
    </r>
    <r>
      <rPr>
        <sz val="8"/>
        <color rgb="FFFF0000"/>
        <rFont val="Arial"/>
        <family val="2"/>
      </rPr>
      <t xml:space="preserve"> (siehe Erläuterungen F2 Endoskopische Primärtherapie) </t>
    </r>
    <r>
      <rPr>
        <strike/>
        <sz val="8"/>
        <color rgb="FFFF0000"/>
        <rFont val="Arial"/>
        <family val="2"/>
      </rPr>
      <t xml:space="preserve">- OPS-Code" 5-482.* (Peranale lokale Exzision und Destruktion von erkranktem Gewebe des Rektums) </t>
    </r>
  </si>
  <si>
    <r>
      <rPr>
        <b/>
        <sz val="8"/>
        <rFont val="Arial"/>
        <family val="2"/>
      </rPr>
      <t>Primärfalldefinition 
Definition of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 Keine zusätzliche operative Tumorentfernung
</t>
    </r>
    <r>
      <rPr>
        <sz val="8"/>
        <color rgb="FF494529"/>
        <rFont val="Arial"/>
        <family val="2"/>
      </rPr>
      <t>(No additional surgical tumour removal)</t>
    </r>
    <r>
      <rPr>
        <sz val="8"/>
        <rFont val="Arial"/>
        <family val="2"/>
      </rPr>
      <t xml:space="preserve">
• Zählzeitpunkt endoskopische Abtragung
</t>
    </r>
    <r>
      <rPr>
        <sz val="8"/>
        <color rgb="FF494529"/>
        <rFont val="Arial"/>
        <family val="2"/>
      </rPr>
      <t>(Counting time point = date of endoscopic tumour removal)</t>
    </r>
    <r>
      <rPr>
        <sz val="8"/>
        <rFont val="Arial"/>
        <family val="2"/>
      </rPr>
      <t xml:space="preserve">
</t>
    </r>
    <r>
      <rPr>
        <sz val="8"/>
        <rFont val="Arial"/>
        <family val="2"/>
      </rPr>
      <t xml:space="preserve">
</t>
    </r>
  </si>
  <si>
    <r>
      <t xml:space="preserve">5.452.* </t>
    </r>
    <r>
      <rPr>
        <sz val="8"/>
        <color rgb="FFFF0000"/>
        <rFont val="Arial"/>
        <family val="2"/>
      </rPr>
      <t xml:space="preserve">| leer
</t>
    </r>
  </si>
  <si>
    <r>
      <rPr>
        <sz val="8"/>
        <rFont val="Arial"/>
        <family val="2"/>
      </rPr>
      <t xml:space="preserve">Als operativer Primärfall werden ebenfalls nicht anerkannt:
</t>
    </r>
    <r>
      <rPr>
        <sz val="8"/>
        <color rgb="FF494529"/>
        <rFont val="Arial"/>
        <family val="2"/>
      </rPr>
      <t>(Also not recognised as surgical primary cases are:)</t>
    </r>
    <r>
      <rPr>
        <sz val="8"/>
        <rFont val="Arial"/>
        <family val="2"/>
      </rPr>
      <t xml:space="preserve">
• pT0 / pTis ohne neoadjuvante Vorbehandlung
</t>
    </r>
    <r>
      <rPr>
        <sz val="8"/>
        <color rgb="FF494529"/>
        <rFont val="Arial"/>
        <family val="2"/>
      </rPr>
      <t>(pT0 / pTis without prior neoadjuvant treatment)</t>
    </r>
    <r>
      <rPr>
        <sz val="8"/>
        <rFont val="Arial"/>
        <family val="2"/>
      </rPr>
      <t xml:space="preserve">
• praeT0 / praeTis mit neoadjuvante Vorbehandlung</t>
    </r>
    <r>
      <rPr>
        <sz val="8"/>
        <color rgb="FFFF0000"/>
        <rFont val="Arial"/>
        <family val="2"/>
      </rPr>
      <t xml:space="preserve">
</t>
    </r>
    <r>
      <rPr>
        <sz val="8"/>
        <color rgb="FF494529"/>
        <rFont val="Arial"/>
        <family val="2"/>
      </rPr>
      <t xml:space="preserve">(preT0/preTis with prior neoadjuvant treatment)
</t>
    </r>
    <r>
      <rPr>
        <sz val="8"/>
        <color rgb="FFFF0000"/>
        <rFont val="Arial"/>
        <family val="2"/>
      </rPr>
      <t xml:space="preserve">
Obwohl transanale Vollwandexzisionen (TVE)  ab dem Auditjahr 2017 ebenfalls zu den operativen Primärfällen gezählt werden können, werden Sie weiterhin unter der Kategorie "2 = endoskopischer Primärfall" gezählt. Die Differenzierung erfolgt dann über den OPS-Code </t>
    </r>
    <r>
      <rPr>
        <strike/>
        <sz val="8"/>
        <color rgb="FFFF0000"/>
        <rFont val="Arial"/>
        <family val="2"/>
      </rPr>
      <t xml:space="preserve">aus </t>
    </r>
    <r>
      <rPr>
        <sz val="8"/>
        <color rgb="FFFF0000"/>
        <rFont val="Arial"/>
        <family val="2"/>
      </rPr>
      <t xml:space="preserve">(siehe Erläuterungen F2 Endoskopische Primärtherapie) </t>
    </r>
    <r>
      <rPr>
        <strike/>
        <sz val="8"/>
        <color rgb="FFFF0000"/>
        <rFont val="Arial"/>
        <family val="2"/>
      </rPr>
      <t xml:space="preserve">- OPS-Code" 5-482.* (Peranale lokale Exzision und Destruktion von erkranktem Gewebe des Rektums) </t>
    </r>
  </si>
  <si>
    <r>
      <rPr>
        <b/>
        <u/>
        <sz val="8"/>
        <rFont val="Arial"/>
        <family val="2"/>
      </rPr>
      <t xml:space="preserve">Bearbeitungshinweise:
</t>
    </r>
    <r>
      <rPr>
        <sz val="8"/>
        <rFont val="Arial"/>
        <family val="2"/>
      </rPr>
      <t>Definitionen zu den in der Tabelle verwendeten Begriffen sind grundsätzlich im Tabellenblatt "Datenfelder" des Spezifikationsdokuments in der jeweils gültigen Version (Download unter www.xml-oncobox.de) hinterlegt:
           1)  Datenfeld C1
           2)  Datenfeld G4 (E = elektiv, N = Notfall)
           3)  Datenfeld D6
Darüber hinaus finden sich in dem Dokument Informationen zur Fallzählung (Appendices) und Definition aller Kennzahlen.
4 )Bei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
Die Felder stehen teilweise in Abhängigkeit voneinander, daher sollte jede Zeile vollständig von links nach rechts und fortlaufend von oben nach unten bearbeitet werden. Graue Felder müssen bearbeitet werden. Die Bearbeitung der Excel-Vorlage sollte mit Microsoft Office 2010 oder einer der Folgeversionen erfolgen. Microsoft Office 2007 ist mit Einschränkungen nutzbar (u.a. werden Info-Buttons nicht angezeigt). Vorversionen von Microsoft Office 2007 sind für die Bearbeitung der Excel-Vorlage nicht geeignet. Alle Zahlen und Texte müssen manuell eingegeben werden (nicht über copy-/paste-Funktion; Ausnahme sind Daten, die von der OncoBox eingelesen werden). Jede Änderung an den Basisdaten zieht eine Änderung des Kennzahlenbogens nach sich. In dem Dokument „Bestimmungen Datenqualität“ sind die wesentlichen Grundlagen für die Datenbewertung im Rahmen des Auditprozesses festgelegt. Insbesondere ist der Umgang mit Kennzahlen mit unterschrittener Sollvorgabe beschrieben (Download unter www.onkozert.de; Abschnitt Hinweise).</t>
    </r>
  </si>
  <si>
    <r>
      <rPr>
        <b/>
        <sz val="8"/>
        <rFont val="Arial"/>
        <family val="2"/>
      </rPr>
      <t>Spezifikation der Fallarten für Primärtumore (D4 = 1):</t>
    </r>
    <r>
      <rPr>
        <sz val="8"/>
        <rFont val="Arial"/>
        <family val="2"/>
      </rPr>
      <t xml:space="preserve">
Bei operativen und endoskopischen Primärfällen findet eine Tumorentfernung statt. </t>
    </r>
    <r>
      <rPr>
        <strike/>
        <sz val="8"/>
        <color rgb="FFFF0000"/>
        <rFont val="Arial"/>
        <family val="2"/>
      </rPr>
      <t xml:space="preserve">Dies kann entweder konventionell-chirurgisch und perkutan-endoskopisch bzw. laparoskopisch oder in Form einer TVE (operativer Primärfall) oder endoluminal-endoskopisch (endoskopischer Primärfall) stattfinden. Endoluminal-endoskopische Eingriffe sind z. B. auch Polypektomien, Mukosaresektionen und ESD). </t>
    </r>
    <r>
      <rPr>
        <b/>
        <sz val="8"/>
        <rFont val="Arial"/>
        <family val="2"/>
      </rPr>
      <t xml:space="preserve">
1) OPS-Codes konventionell-chirurgische bzw. perkutan-endoskopische (laparoskopische)  Primärtherapie (operative Primärfälle)</t>
    </r>
    <r>
      <rPr>
        <sz val="8"/>
        <rFont val="Arial"/>
        <family val="2"/>
      </rPr>
      <t xml:space="preserve">
5-455.*:  Partielle Resektion des Dickdarms; 5-456.*: (Totale) Kolektomie und Proktokolektomie; 5-458.*: Erweiterte Kolonresektion mit Entfernung von Nachbarorganen (bis 2013); 5-484.*: Rektumresektion unter Sphinktererhaltung; 5-485.*: Rektumresektion ohne Sphinktererhaltung
</t>
    </r>
    <r>
      <rPr>
        <b/>
        <sz val="8"/>
        <rFont val="Arial"/>
        <family val="2"/>
      </rPr>
      <t>2) OPS-Codes endoluminal-endoskopische Primärtherapie (endoskopischer Primärfall)</t>
    </r>
    <r>
      <rPr>
        <sz val="8"/>
        <rFont val="Arial"/>
        <family val="2"/>
      </rPr>
      <t xml:space="preserve">
5-452.': Lokale Exzision und Destruktion von erkranktem Gewebe des Dickdarmes 
Obwohl transanale Vollwandexzisionen (TVE)  ab dem Auditjahr 2017 ebenfalls zu den operativen Primärfällen gezählt werden können, werden Sie weiterhin unter der  Kategorie "2 = endoskopischer Primärfall" geführt. Die Differenzierung. erfolgt dann über den OPS-Code </t>
    </r>
    <r>
      <rPr>
        <strike/>
        <sz val="8"/>
        <color rgb="FFFF0000"/>
        <rFont val="Arial"/>
        <family val="2"/>
      </rPr>
      <t xml:space="preserve">aus </t>
    </r>
    <r>
      <rPr>
        <sz val="8"/>
        <color rgb="FFFF0000"/>
        <rFont val="Arial"/>
        <family val="2"/>
      </rPr>
      <t xml:space="preserve">(siehe Erläuterungen F2 Endoskopische Primärtherapie) </t>
    </r>
    <r>
      <rPr>
        <strike/>
        <sz val="8"/>
        <color rgb="FFFF0000"/>
        <rFont val="Arial"/>
        <family val="2"/>
      </rPr>
      <t xml:space="preserve">- OPS-Code" 5-482.* (Peranale lokale Exzision und Destruktion von erkranktem Gewebe des Rektums) </t>
    </r>
    <r>
      <rPr>
        <sz val="8"/>
        <rFont val="Arial"/>
        <family val="2"/>
      </rPr>
      <t xml:space="preserve">
3) Bei </t>
    </r>
    <r>
      <rPr>
        <b/>
        <sz val="8"/>
        <rFont val="Arial"/>
        <family val="2"/>
      </rPr>
      <t xml:space="preserve">nicht operierten (palliativen) Primärfällen </t>
    </r>
    <r>
      <rPr>
        <sz val="8"/>
        <rFont val="Arial"/>
        <family val="2"/>
      </rPr>
      <t>findet keine Tumorentfernung statt. Die Zuordnung als "palliativer Primärfall" erfolgt, wenn der Patient eine palliative Strahlen- und/oder systemische Therapie oder Best-Supportive Care erhält (gleichzeitig Zentrumsfall, d.h. Therapie auf Grundlage des Beschlusses der Tumorkonferenz).
4) Bei</t>
    </r>
    <r>
      <rPr>
        <b/>
        <sz val="8"/>
        <rFont val="Arial"/>
        <family val="2"/>
      </rPr>
      <t xml:space="preserve"> Watch &amp; Wait </t>
    </r>
    <r>
      <rPr>
        <sz val="8"/>
        <rFont val="Arial"/>
        <family val="2"/>
      </rPr>
      <t>(nicht operierten (kurativen) / nicht endoskopisch Primärfällen)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rFont val="Arial"/>
        <family val="2"/>
      </rPr>
      <t xml:space="preserve">
</t>
    </r>
    <r>
      <rPr>
        <sz val="8"/>
        <rFont val="Arial"/>
        <family val="2"/>
      </rPr>
      <t>5) Dokumentierte Patienten, welche die Kriterien für einen Primärfall nicht erfüllen (z.B. Zweitmeinungen etc.)</t>
    </r>
  </si>
  <si>
    <t>OPS-Codes mit 5-482.* (Operationen am Rektum) bei Kolonfällen unplausibel. Bitte OPS-Code leer lassen.</t>
  </si>
  <si>
    <t>F2 Endoskopische Primärtherapie - OPS-Code
F2 Endoscopic primary therapy - OPS code</t>
  </si>
  <si>
    <t>Diese OPS-Codes werden als endoskopischer Fall gewertet. Bitte OPS-Code leer lassen.</t>
  </si>
  <si>
    <t>5-482.*</t>
  </si>
  <si>
    <t>Strahlen- bzw. systemische Therapie bei endoskopischem Primärfall / TVE unplausibel
Radiotherapy or systemic therapy not plausible in a primary endoscopic case</t>
  </si>
  <si>
    <r>
      <t xml:space="preserve">Bei einem endoskopischer Primärfall / TVE darf keine chirurgische Tumorresektion durchgeführt worden sein
</t>
    </r>
    <r>
      <rPr>
        <sz val="8"/>
        <color rgb="FF494529"/>
        <rFont val="Arial"/>
        <family val="2"/>
      </rPr>
      <t>In an endoscopic primary case /TVE, no surgical tumuor resection can have been carried out.</t>
    </r>
  </si>
  <si>
    <t>X-XXX.X / X-XXX.XX oder TVE</t>
  </si>
  <si>
    <r>
      <rPr>
        <sz val="8"/>
        <rFont val="Arial"/>
        <family val="2"/>
      </rPr>
      <t>darf leer sein</t>
    </r>
    <r>
      <rPr>
        <sz val="8"/>
        <color rgb="FFFF0000"/>
        <rFont val="Arial"/>
        <family val="2"/>
      </rPr>
      <t xml:space="preserve">
</t>
    </r>
    <r>
      <rPr>
        <sz val="8"/>
        <color theme="2" tint="-0.749992370372631"/>
        <rFont val="Arial"/>
        <family val="2"/>
      </rPr>
      <t>May be left empty</t>
    </r>
  </si>
  <si>
    <r>
      <t xml:space="preserve">Angabe Zweitoperateur Tumorresektion bei endoskopischem Primärfall / TVE nicht plausibel
</t>
    </r>
    <r>
      <rPr>
        <sz val="8"/>
        <color rgb="FF494529"/>
        <rFont val="Arial"/>
        <family val="2"/>
      </rPr>
      <t>Details on the second surgeon for tumour resection in an endoscopic primary case / TVE are not plausible</t>
    </r>
  </si>
  <si>
    <r>
      <t xml:space="preserve">Angabe Erstoperateur Tumorresektion bei endoskopischem Primärfall / TVE nicht plausibel
</t>
    </r>
    <r>
      <rPr>
        <sz val="8"/>
        <color rgb="FF494529"/>
        <rFont val="Arial"/>
        <family val="2"/>
      </rPr>
      <t>Details on the first surgeon for tumour resection in an endoscopic primary case / TVE are not plausible</t>
    </r>
  </si>
  <si>
    <r>
      <t xml:space="preserve">Angabe zur chirurgischen Tumorresektion bei endoskopischem Primärfall / TVE nicht plausibel
</t>
    </r>
    <r>
      <rPr>
        <sz val="8"/>
        <color rgb="FF494529"/>
        <rFont val="Arial"/>
        <family val="2"/>
      </rPr>
      <t>Details on surgical tumour resection are not plausible with an endoscopic primary case / TVE</t>
    </r>
  </si>
  <si>
    <r>
      <t xml:space="preserve">Bei nicht-operierten Primärfällen (palliativ) ist endoskopische Tumorentfernung  / TVE unplausibel.
</t>
    </r>
    <r>
      <rPr>
        <sz val="8"/>
        <color rgb="FF494529"/>
        <rFont val="Arial"/>
        <family val="2"/>
      </rPr>
      <t>Endoscopic tumour resection /TVE is not plausible in primary nonsurgical cases (palliative ).</t>
    </r>
  </si>
  <si>
    <r>
      <t>1.2) endoskopischer Primärfall / TVE</t>
    </r>
    <r>
      <rPr>
        <sz val="8"/>
        <color rgb="FFFF0000"/>
        <rFont val="Arial"/>
        <family val="2"/>
      </rPr>
      <t xml:space="preserve">
</t>
    </r>
    <r>
      <rPr>
        <sz val="8"/>
        <color rgb="FF494529"/>
        <rFont val="Arial"/>
        <family val="2"/>
      </rPr>
      <t>1.2) Endoscopic primary case /TVE</t>
    </r>
  </si>
  <si>
    <r>
      <t>1.2) endoskopischer Primärfall / TVE</t>
    </r>
    <r>
      <rPr>
        <sz val="8"/>
        <color rgb="FFFF0000"/>
        <rFont val="Arial"/>
        <family val="2"/>
      </rPr>
      <t xml:space="preserve">
</t>
    </r>
    <r>
      <rPr>
        <sz val="8"/>
        <color rgb="FF494529"/>
        <rFont val="Arial"/>
        <family val="2"/>
      </rPr>
      <t>1.2) Surgical primary case / TVE</t>
    </r>
  </si>
  <si>
    <r>
      <t>1.2) endoskopischer Primärfall / TVE</t>
    </r>
    <r>
      <rPr>
        <sz val="8"/>
        <color rgb="FFFF0000"/>
        <rFont val="Arial"/>
        <family val="2"/>
      </rPr>
      <t xml:space="preserve">
</t>
    </r>
    <r>
      <rPr>
        <sz val="8"/>
        <color rgb="FF494529"/>
        <rFont val="Arial"/>
        <family val="2"/>
      </rPr>
      <t>1.2) Surgical primary case /TVE</t>
    </r>
  </si>
  <si>
    <r>
      <t>1.2) endoskopischer Primärfall / TVE</t>
    </r>
    <r>
      <rPr>
        <sz val="8"/>
        <color rgb="FFFF0000"/>
        <rFont val="Arial"/>
        <family val="2"/>
      </rPr>
      <t xml:space="preserve">
</t>
    </r>
    <r>
      <rPr>
        <sz val="8"/>
        <color rgb="FF494529"/>
        <rFont val="Arial"/>
        <family val="2"/>
      </rPr>
      <t>1.2) Endoscopic primary case / TVE</t>
    </r>
  </si>
  <si>
    <r>
      <t xml:space="preserve">Bei endoskopischem Primärfall / TVE sind Angaben zur chirurgischen Tumorresektion nicht plausibel
</t>
    </r>
    <r>
      <rPr>
        <sz val="8"/>
        <color rgb="FF494529"/>
        <rFont val="Arial"/>
        <family val="2"/>
      </rPr>
      <t>Details of surgical tumour resection are not plausible in an endoscopic primary case / TVE</t>
    </r>
    <r>
      <rPr>
        <sz val="8"/>
        <rFont val="Arial"/>
        <family val="2"/>
      </rPr>
      <t xml:space="preserve">
</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</si>
  <si>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 TVE</t>
    </r>
  </si>
  <si>
    <r>
      <rPr>
        <sz val="8"/>
        <rFont val="Arial"/>
        <family val="2"/>
      </rPr>
      <t>Entfernung Lymphknoten bei nicht operiertem (palliativem) Primärfall unplausibel</t>
    </r>
    <r>
      <rPr>
        <sz val="8"/>
        <color rgb="FFFF0000"/>
        <rFont val="Arial"/>
        <family val="2"/>
      </rPr>
      <t xml:space="preserve">
</t>
    </r>
    <r>
      <rPr>
        <sz val="8"/>
        <color rgb="FF494529"/>
        <rFont val="Arial"/>
        <family val="2"/>
      </rPr>
      <t>Lymphadenectomy is not plausible in nonsurgical (palliative) cases</t>
    </r>
  </si>
  <si>
    <r>
      <t xml:space="preserve">Bei endoskopischem Primärfall / TVE sind Angaben zur chirurgischen Tumorresektion nicht plausibel
</t>
    </r>
    <r>
      <rPr>
        <sz val="8"/>
        <color rgb="FF494529"/>
        <rFont val="Arial"/>
        <family val="2"/>
      </rPr>
      <t>Details on surgical tumour resection are not plausible in an endoscopic primary case /TVE</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</si>
  <si>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 M</t>
    </r>
  </si>
  <si>
    <r>
      <rPr>
        <sz val="8"/>
        <rFont val="Arial"/>
        <family val="2"/>
      </rPr>
      <t>D9 Diagnose - Prätherapeutischer Tumorstatus N</t>
    </r>
    <r>
      <rPr>
        <sz val="8"/>
        <color rgb="FFFF0000"/>
        <rFont val="Arial"/>
        <family val="2"/>
      </rPr>
      <t xml:space="preserve">
</t>
    </r>
    <r>
      <rPr>
        <sz val="8"/>
        <color theme="2" tint="-0.749992370372631"/>
        <rFont val="Arial"/>
        <family val="2"/>
      </rPr>
      <t>D9 Diagnosis - pre-therapeutic tumour status N</t>
    </r>
  </si>
  <si>
    <r>
      <rPr>
        <sz val="8"/>
        <rFont val="Arial"/>
        <family val="2"/>
      </rPr>
      <t>1.2) endoskopischer Primärfall / TVE</t>
    </r>
    <r>
      <rPr>
        <sz val="8"/>
        <color rgb="FFFF0000"/>
        <rFont val="Arial"/>
        <family val="2"/>
      </rPr>
      <t xml:space="preserve">
</t>
    </r>
    <r>
      <rPr>
        <sz val="8"/>
        <color rgb="FF494529"/>
        <rFont val="Arial"/>
        <family val="2"/>
      </rPr>
      <t>1.2) Endoscopic primary case / TVE</t>
    </r>
  </si>
  <si>
    <r>
      <rPr>
        <sz val="8"/>
        <rFont val="Arial"/>
        <family val="2"/>
      </rPr>
      <t>H3  Postoperative Histologie / Staging - M</t>
    </r>
    <r>
      <rPr>
        <sz val="8"/>
        <color rgb="FFFF0000"/>
        <rFont val="Arial"/>
        <family val="2"/>
      </rPr>
      <t xml:space="preserve">
</t>
    </r>
    <r>
      <rPr>
        <sz val="8"/>
        <color theme="2" tint="-0.749992370372631"/>
        <rFont val="Arial"/>
        <family val="2"/>
      </rPr>
      <t>H3 Postoperative histology / staging - M</t>
    </r>
  </si>
  <si>
    <r>
      <rPr>
        <sz val="8"/>
        <rFont val="Arial"/>
        <family val="2"/>
      </rPr>
      <t>1.2) endoskopischer Primärfall / TVE</t>
    </r>
    <r>
      <rPr>
        <sz val="8"/>
        <color rgb="FFFF0000"/>
        <rFont val="Arial"/>
        <family val="2"/>
      </rPr>
      <t xml:space="preserve">
</t>
    </r>
    <r>
      <rPr>
        <sz val="8"/>
        <color rgb="FF494529"/>
        <rFont val="Arial"/>
        <family val="2"/>
      </rPr>
      <t>1.2) Endoscopic primary ca</t>
    </r>
    <r>
      <rPr>
        <sz val="8"/>
        <color theme="2" tint="-0.749992370372631"/>
        <rFont val="Arial"/>
        <family val="2"/>
      </rPr>
      <t>se / TVE</t>
    </r>
  </si>
  <si>
    <r>
      <rPr>
        <sz val="8"/>
        <rFont val="Arial"/>
        <family val="2"/>
      </rPr>
      <t>N0 | NX | leer</t>
    </r>
    <r>
      <rPr>
        <sz val="8"/>
        <color rgb="FFFF0000"/>
        <rFont val="Arial"/>
        <family val="2"/>
      </rPr>
      <t xml:space="preserve">
</t>
    </r>
    <r>
      <rPr>
        <sz val="8"/>
        <color theme="2" tint="-0.749992370372631"/>
        <rFont val="Arial"/>
        <family val="2"/>
      </rPr>
      <t>N0 | NX | empty</t>
    </r>
  </si>
  <si>
    <r>
      <rPr>
        <sz val="8"/>
        <rFont val="Arial"/>
        <family val="2"/>
      </rPr>
      <t>M0 | MX | leer</t>
    </r>
    <r>
      <rPr>
        <sz val="8"/>
        <color rgb="FFFF0000"/>
        <rFont val="Arial"/>
        <family val="2"/>
      </rPr>
      <t xml:space="preserve">
</t>
    </r>
    <r>
      <rPr>
        <sz val="8"/>
        <color theme="2" tint="-0.749992370372631"/>
        <rFont val="Arial"/>
        <family val="2"/>
      </rPr>
      <t>M0 | MX | empty</t>
    </r>
  </si>
  <si>
    <r>
      <t>1.2) endoskopischer Primärfall / TVE</t>
    </r>
    <r>
      <rPr>
        <sz val="8"/>
        <color rgb="FFFF0000"/>
        <rFont val="Arial"/>
        <family val="2"/>
      </rPr>
      <t xml:space="preserve">
</t>
    </r>
    <r>
      <rPr>
        <sz val="8"/>
        <color rgb="FF494529"/>
        <rFont val="Arial"/>
        <family val="2"/>
      </rPr>
      <t xml:space="preserve">1.2) Endoscopic primary case / TVE
</t>
    </r>
  </si>
  <si>
    <r>
      <rPr>
        <sz val="8"/>
        <rFont val="Arial"/>
        <family val="2"/>
      </rPr>
      <t>D10 Diagnose - Prätherapeutischer Tumorstatus M</t>
    </r>
    <r>
      <rPr>
        <sz val="8"/>
        <color rgb="FFFF0000"/>
        <rFont val="Arial"/>
        <family val="2"/>
      </rPr>
      <t xml:space="preserve">
</t>
    </r>
    <r>
      <rPr>
        <sz val="8"/>
        <color theme="2" tint="-0.749992370372631"/>
        <rFont val="Arial"/>
        <family val="2"/>
      </rPr>
      <t>D10 Diagnosis - pre-therapeutic tumour status</t>
    </r>
  </si>
  <si>
    <t>Definition aus Erhebungsbogen Stand 18.11.2016, Seite 38</t>
  </si>
  <si>
    <r>
      <rPr>
        <sz val="8"/>
        <rFont val="Arial"/>
        <family val="2"/>
      </rPr>
      <t>darf leer sein</t>
    </r>
    <r>
      <rPr>
        <sz val="8"/>
        <color rgb="FFFF0000"/>
        <rFont val="Arial"/>
        <family val="2"/>
      </rPr>
      <t xml:space="preserve">
</t>
    </r>
    <r>
      <rPr>
        <sz val="8"/>
        <color rgb="FF494529"/>
        <rFont val="Arial"/>
        <family val="2"/>
      </rPr>
      <t>May be left empty</t>
    </r>
  </si>
  <si>
    <r>
      <rPr>
        <sz val="8"/>
        <rFont val="Arial"/>
        <family val="2"/>
      </rPr>
      <t>M0 | M1 | M1a | M1b |MX |  leer</t>
    </r>
    <r>
      <rPr>
        <sz val="8"/>
        <color rgb="FFFF0000"/>
        <rFont val="Arial"/>
        <family val="2"/>
      </rPr>
      <t xml:space="preserve">
</t>
    </r>
    <r>
      <rPr>
        <sz val="8"/>
        <color rgb="FF494529"/>
        <rFont val="Arial"/>
        <family val="2"/>
      </rPr>
      <t>M0 | M1 | M1a | M1b |MX | empty</t>
    </r>
  </si>
  <si>
    <r>
      <rPr>
        <sz val="8"/>
        <rFont val="Arial"/>
        <family val="2"/>
      </rPr>
      <t>Vorstellung in der prätherapeutischen Tumorkonferenz bei operativen (inkl. TVE) /palliativen Primärfällen. Vorstellung endoskopischer Primärfälle läuft über die Kennzahl Nr. 3.</t>
    </r>
    <r>
      <rPr>
        <sz val="8"/>
        <color indexed="8"/>
        <rFont val="Arial"/>
        <family val="2"/>
      </rPr>
      <t xml:space="preserve">
</t>
    </r>
    <r>
      <rPr>
        <sz val="8"/>
        <color rgb="FF494529"/>
        <rFont val="Arial"/>
        <family val="2"/>
      </rPr>
      <t>Presentation at the pre-therapeutic tumour board in surgical primary/palliative cases. The presentation of endoscopic primary cases is via key figure no. 3.</t>
    </r>
  </si>
  <si>
    <r>
      <rPr>
        <sz val="8"/>
        <rFont val="Arial"/>
        <family val="2"/>
      </rPr>
      <t>Beginn systemische Chemotherapie</t>
    </r>
    <r>
      <rPr>
        <sz val="8"/>
        <color rgb="FFFF0000"/>
        <rFont val="Arial"/>
        <family val="2"/>
      </rPr>
      <t xml:space="preserve">
</t>
    </r>
    <r>
      <rPr>
        <sz val="8"/>
        <color theme="1" tint="0.249977111117893"/>
        <rFont val="Arial"/>
        <family val="2"/>
      </rPr>
      <t>Start systemic chemotherapy</t>
    </r>
    <r>
      <rPr>
        <sz val="8"/>
        <color rgb="FFFF0000"/>
        <rFont val="Arial"/>
        <family val="2"/>
      </rPr>
      <t xml:space="preserve">
</t>
    </r>
  </si>
  <si>
    <r>
      <rPr>
        <sz val="8"/>
        <rFont val="Arial"/>
        <family val="2"/>
      </rPr>
      <t>Strahlentherapiedosis</t>
    </r>
    <r>
      <rPr>
        <sz val="8"/>
        <color rgb="FFFF0000"/>
        <rFont val="Arial"/>
        <family val="2"/>
      </rPr>
      <t xml:space="preserve">
</t>
    </r>
    <r>
      <rPr>
        <sz val="8"/>
        <color theme="1" tint="0.249977111117893"/>
        <rFont val="Arial"/>
        <family val="2"/>
      </rPr>
      <t>Dose of radiotherapy</t>
    </r>
  </si>
  <si>
    <r>
      <t xml:space="preserve">Elektive Patienten mit RK und alle elektiven Patienten mit KK Stad. IV
</t>
    </r>
    <r>
      <rPr>
        <sz val="8"/>
        <color theme="2" tint="-0.749992370372631"/>
        <rFont val="Arial"/>
        <family val="2"/>
      </rPr>
      <t>(Elective Patients with rectal carcinoma and elective patients with stage IV colon carcinoma)</t>
    </r>
  </si>
  <si>
    <r>
      <t xml:space="preserve">Alle elektiv Primärfälle mit einem Rektumkarzinom (alle Stadien) und/oder einem Kolonkarzinom (UICC Stad. IV) inkl. TVE - ausgenommen endoskopische Primärfälle
</t>
    </r>
    <r>
      <rPr>
        <sz val="8"/>
        <color theme="2" tint="-0.749992370372631"/>
        <rFont val="Arial"/>
        <family val="2"/>
      </rPr>
      <t>(All elective primary cases with rectal carcinoma (all stages) and/or colon carcinoma (UICC stage IV) —except for endoscopic primary cases)</t>
    </r>
  </si>
  <si>
    <r>
      <rPr>
        <sz val="8"/>
        <rFont val="Arial"/>
        <family val="2"/>
      </rPr>
      <t>Primärfälle. mit pos. Pat.fragebogen (eine der Fragen 2-6 mit "ja")</t>
    </r>
    <r>
      <rPr>
        <sz val="8"/>
        <color rgb="FFFF0000"/>
        <rFont val="Arial"/>
        <family val="2"/>
      </rPr>
      <t xml:space="preserve">
</t>
    </r>
    <r>
      <rPr>
        <sz val="8"/>
        <color rgb="FF494529"/>
        <rFont val="Arial"/>
        <family val="2"/>
      </rPr>
      <t>(Primary cases with a positive patient questionnaire)</t>
    </r>
  </si>
  <si>
    <r>
      <t xml:space="preserve">Primärfälle mit pos. Patientenfragebogen, denen eine Vorstellung zur genetischen Beratung empfohlen wurde
</t>
    </r>
    <r>
      <rPr>
        <sz val="8"/>
        <color rgb="FF494529"/>
        <rFont val="Arial"/>
        <family val="2"/>
      </rPr>
      <t>(Primary cases with a positive patient questionnaire  advised to seek genetic counselling)</t>
    </r>
  </si>
  <si>
    <r>
      <rPr>
        <sz val="8"/>
        <rFont val="Arial"/>
        <family val="2"/>
      </rPr>
      <t>Operative Primärfälle Rektum (inkl. TVE)</t>
    </r>
    <r>
      <rPr>
        <sz val="8"/>
        <color rgb="FFFF0000"/>
        <rFont val="Arial"/>
        <family val="2"/>
      </rPr>
      <t xml:space="preserve">
</t>
    </r>
    <r>
      <rPr>
        <sz val="8"/>
        <color rgb="FF494529"/>
        <rFont val="Arial"/>
        <family val="2"/>
      </rPr>
      <t>(Surgical primary cases: rectum (including transanal wall resection))</t>
    </r>
  </si>
  <si>
    <r>
      <t>Rektum-Primärfälle elektiv  operiert</t>
    </r>
    <r>
      <rPr>
        <strike/>
        <sz val="8"/>
        <rFont val="Arial"/>
        <family val="2"/>
      </rPr>
      <t xml:space="preserve">
</t>
    </r>
    <r>
      <rPr>
        <sz val="8"/>
        <rFont val="Arial"/>
        <family val="2"/>
      </rPr>
      <t>(am Primärtumor durchgeführter Rektum-Eingriffe (1. OP)) (ohne TVE)</t>
    </r>
    <r>
      <rPr>
        <sz val="8"/>
        <color rgb="FFFF0000"/>
        <rFont val="Arial"/>
        <family val="2"/>
      </rPr>
      <t xml:space="preserve">
</t>
    </r>
    <r>
      <rPr>
        <sz val="8"/>
        <color rgb="FF494529"/>
        <rFont val="Arial"/>
        <family val="2"/>
      </rPr>
      <t>(Primary cases with rectal carcinoma and elective surgery (rectal procedures carried out on the primary tumour; 1st operation) (without transanal wall resection))</t>
    </r>
  </si>
  <si>
    <r>
      <t>Elektive Rektum-Eingriffe 
(ohne TVE)</t>
    </r>
    <r>
      <rPr>
        <sz val="8"/>
        <color rgb="FFFF0000"/>
        <rFont val="Arial"/>
        <family val="2"/>
      </rPr>
      <t xml:space="preserve">
</t>
    </r>
    <r>
      <rPr>
        <sz val="8"/>
        <color rgb="FF494529"/>
        <rFont val="Arial"/>
        <family val="2"/>
      </rPr>
      <t>(Elective rectal procedures (without transanal wall resection))</t>
    </r>
  </si>
  <si>
    <r>
      <t>Primärfälle operativ  elektiv  operiert (ohne TVE)</t>
    </r>
    <r>
      <rPr>
        <sz val="8"/>
        <color rgb="FFFF0000"/>
        <rFont val="Arial"/>
        <family val="2"/>
      </rPr>
      <t xml:space="preserve">
</t>
    </r>
    <r>
      <rPr>
        <sz val="8"/>
        <color rgb="FF494529"/>
        <rFont val="Arial"/>
        <family val="2"/>
      </rPr>
      <t>(Primary cases undergoing elective surgery (without transanal wall resection))</t>
    </r>
  </si>
  <si>
    <r>
      <t>Elektive operative Eingriffe des DZ (ohne TVE)</t>
    </r>
    <r>
      <rPr>
        <sz val="8"/>
        <color rgb="FFFF0000"/>
        <rFont val="Arial"/>
        <family val="2"/>
      </rPr>
      <t xml:space="preserve">
</t>
    </r>
    <r>
      <rPr>
        <sz val="8"/>
        <color rgb="FF494529"/>
        <rFont val="Arial"/>
        <family val="2"/>
      </rPr>
      <t>(Elective surgeries of the Colorectal Cancer Centre (without transanal wall resection))</t>
    </r>
  </si>
  <si>
    <r>
      <t>Patienten mit RK, bei denen in einer elektiven Tumorresektion eine Anastomose angelegt wurde (ohne TVE)</t>
    </r>
    <r>
      <rPr>
        <sz val="8"/>
        <color rgb="FFFF0000"/>
        <rFont val="Arial"/>
        <family val="2"/>
      </rPr>
      <t xml:space="preserve">
</t>
    </r>
    <r>
      <rPr>
        <sz val="8"/>
        <color rgb="FF494529"/>
        <rFont val="Arial"/>
        <family val="2"/>
      </rPr>
      <t>(Patients with rectal carcinoma in whom anastomosis was performed in an elective tumour resection (without transanal wall resection))</t>
    </r>
  </si>
  <si>
    <r>
      <t>Primärfälle operativ Rektum elektiv, bei denen in einer elektiven Tumorresektion eine Anastomose angelegt wurde (ohne TVE)</t>
    </r>
    <r>
      <rPr>
        <sz val="8"/>
        <color rgb="FFFF0000"/>
        <rFont val="Arial"/>
        <family val="2"/>
      </rPr>
      <t xml:space="preserve">
</t>
    </r>
    <r>
      <rPr>
        <sz val="8"/>
        <color rgb="FF494529"/>
        <rFont val="Arial"/>
        <family val="2"/>
      </rPr>
      <t>(Primary cases of elective rectal surgery in which an anastomosis was performed during elective tumour resection (without transanal wall resection))</t>
    </r>
  </si>
  <si>
    <r>
      <t>Elektive operative Rektum-OP's gemäß Primärfalldefinition (operativ) (ohne TVE)</t>
    </r>
    <r>
      <rPr>
        <sz val="8"/>
        <color rgb="FFFF0000"/>
        <rFont val="Arial"/>
        <family val="2"/>
      </rPr>
      <t xml:space="preserve">
</t>
    </r>
    <r>
      <rPr>
        <sz val="8"/>
        <color rgb="FF494529"/>
        <rFont val="Arial"/>
        <family val="2"/>
      </rPr>
      <t>Elective rectum surgeries according to primary case definition (surgical), without transanal wall resection</t>
    </r>
  </si>
  <si>
    <r>
      <t>Primärfall Rektum elektiv operativ (ohne TVE)</t>
    </r>
    <r>
      <rPr>
        <sz val="8"/>
        <color rgb="FFFF0000"/>
        <rFont val="Arial"/>
        <family val="2"/>
      </rPr>
      <t xml:space="preserve">
</t>
    </r>
    <r>
      <rPr>
        <sz val="8"/>
        <color rgb="FF494529"/>
        <rFont val="Arial"/>
        <family val="2"/>
      </rPr>
      <t>(Primary case of elective rectal surgery, without transanal wall resection)</t>
    </r>
  </si>
  <si>
    <r>
      <t>Patienten mit RK, bei denen eine elektive Operation mit Stomaanlage durchgeführt wurde  (ohne TVE)</t>
    </r>
    <r>
      <rPr>
        <sz val="8"/>
        <color rgb="FFFF0000"/>
        <rFont val="Arial"/>
        <family val="2"/>
      </rPr>
      <t xml:space="preserve">
</t>
    </r>
    <r>
      <rPr>
        <sz val="8"/>
        <color rgb="FF494529"/>
        <rFont val="Arial"/>
        <family val="2"/>
      </rPr>
      <t>(Patients with rectal cancer who had surgery with stoma creation (without transanal wall resection))</t>
    </r>
  </si>
  <si>
    <r>
      <t>Rektum-Primärfälle elektiv operiert, bei denen eine Operation mit Stomaanalge durchgeführt wurde (kann auch separate OP, also OP nach der Tumorresektion, sein) (ohne TVE)</t>
    </r>
    <r>
      <rPr>
        <sz val="8"/>
        <color rgb="FFFF0000"/>
        <rFont val="Arial"/>
        <family val="2"/>
      </rPr>
      <t xml:space="preserve">
</t>
    </r>
    <r>
      <rPr>
        <sz val="8"/>
        <color rgb="FF494529"/>
        <rFont val="Arial"/>
        <family val="2"/>
      </rPr>
      <t>(Primary cases of elective rectal surgery in which surgery with stoma creation was carried out (may also be a separate operation — i.e., after the tumour resection) (without transanal wall resection))</t>
    </r>
  </si>
  <si>
    <r>
      <t>Primärfälle mit ausschließlich Lebermetastasen bei KRK UICC Stad. IV  (ohne TVE)</t>
    </r>
    <r>
      <rPr>
        <sz val="8"/>
        <color rgb="FFFF0000"/>
        <rFont val="Arial"/>
        <family val="2"/>
      </rPr>
      <t xml:space="preserve">
</t>
    </r>
    <r>
      <rPr>
        <sz val="8"/>
        <color rgb="FF494529"/>
        <rFont val="Arial"/>
        <family val="2"/>
      </rPr>
      <t>(Primary case patientss with UICC stage IV colorectal cancer and exclusively hepatic metastases (without transanal wall resection))</t>
    </r>
  </si>
  <si>
    <r>
      <t>Alle Primärfälle mit ausschließlich Lebermetastasen bei KRK UICC Stad. IV (ohne TVE)</t>
    </r>
    <r>
      <rPr>
        <sz val="8"/>
        <color rgb="FFFF0000"/>
        <rFont val="Arial"/>
        <family val="2"/>
      </rPr>
      <t xml:space="preserve">
</t>
    </r>
    <r>
      <rPr>
        <sz val="8"/>
        <color rgb="FF494529"/>
        <rFont val="Arial"/>
        <family val="2"/>
      </rPr>
      <t>(All primary cases with exclusively hepatic metastases in UICC stage IV colorectal cancer (without transanal wall resection))</t>
    </r>
  </si>
  <si>
    <r>
      <t>Primärfälle mit KRK UICC Stad. IV mit primär nicht resektablen,  ausschließlichen Lebermetastasen, die eine Chemotherapie erhalten haben (ohne TVE)</t>
    </r>
    <r>
      <rPr>
        <sz val="8"/>
        <color rgb="FFFF0000"/>
        <rFont val="Arial"/>
        <family val="2"/>
      </rPr>
      <t xml:space="preserve">
</t>
    </r>
    <r>
      <rPr>
        <sz val="8"/>
        <color rgb="FF494529"/>
        <rFont val="Arial"/>
        <family val="2"/>
      </rPr>
      <t>(Primary case patients with UICC stage IV CRC with primarily unresectable exclusively hepatic metastases who received chemotherapy (without transanal wall resection))</t>
    </r>
  </si>
  <si>
    <r>
      <t>Patienten mit RK des mittleren und unteren Drittels (=bis 12cm ab ano) und den TNM-Kategorien cT3, 4/cM0 und/oder  cN1, 2/cM0, die elektiv operiert wurden (= klinisches UICC-Stadium II u. III) (ohne TVE)</t>
    </r>
    <r>
      <rPr>
        <sz val="8"/>
        <color rgb="FFFF0000"/>
        <rFont val="Arial"/>
        <family val="2"/>
      </rPr>
      <t xml:space="preserve">
</t>
    </r>
    <r>
      <rPr>
        <sz val="8"/>
        <color rgb="FF494529"/>
        <rFont val="Arial"/>
        <family val="2"/>
      </rPr>
      <t>(Patients with rectal cancer of the middle and lower third (= up to 12 cm from anus) and TNM categories cT3, 4/cM0 and/or cN1, 2/cM0 who underwent elective surgery (= clinical UICC stages II and III) (without transanal wall resection))</t>
    </r>
  </si>
  <si>
    <r>
      <t xml:space="preserve">Alle operativen Primärfälle Rektum (unteres und mittleres Drittel, &lt;12cm ab ano, ohne TVE)  und den TNM-Kategorien  cT3, 4/cM0 und/oder  cN1, 2/cM0, die  operiert wurden (= klinisches UICC-Stadium II u. III) - keine Notfallpatienten 
</t>
    </r>
    <r>
      <rPr>
        <sz val="8"/>
        <color rgb="FF494529"/>
        <rFont val="Arial"/>
        <family val="2"/>
      </rPr>
      <t>(All cases of primary surgery in the rectum (lower and middle third, &lt; 12 cm from anus) and TNM categories cT3, 4/cM0 and/or cN1, 2/cM0 who underwent elective surgery (= clinical UICC stages II and III) — not emergency patients (without transanal wall resection))</t>
    </r>
  </si>
  <si>
    <r>
      <t>Patienten mit elektiv radikal operiertem RK (ohne TVE)</t>
    </r>
    <r>
      <rPr>
        <sz val="8"/>
        <color rgb="FFFF0000"/>
        <rFont val="Arial"/>
        <family val="2"/>
      </rPr>
      <t xml:space="preserve">
</t>
    </r>
    <r>
      <rPr>
        <sz val="8"/>
        <color rgb="FF494529"/>
        <rFont val="Arial"/>
        <family val="2"/>
      </rPr>
      <t>(Patients with elective radical surgery for rectal cancer (without transanal wall resection))</t>
    </r>
  </si>
  <si>
    <r>
      <t xml:space="preserve">Alle operativen Primärfälle Rektum (unteres und mittleres Drittel, ohne TVE) - keine Notfall- Patienten, bei welchen eine TME durchgeführt wurde 
</t>
    </r>
    <r>
      <rPr>
        <sz val="8"/>
        <color rgb="FF494529"/>
        <rFont val="Arial"/>
        <family val="2"/>
      </rPr>
      <t>(All cases of elective primary rectal surgery (lower and middle third) — not emergency patients in whom TME was carried out (without transanal wall resection))</t>
    </r>
    <r>
      <rPr>
        <sz val="8"/>
        <rFont val="Arial"/>
        <family val="2"/>
      </rPr>
      <t xml:space="preserve">
</t>
    </r>
  </si>
  <si>
    <r>
      <t>Patienten mit RK, bei denen der Primärtumor in Form einer TME oder PME elektiv reseziert wurde (ohne TVE)</t>
    </r>
    <r>
      <rPr>
        <sz val="8"/>
        <color rgb="FFFF0000"/>
        <rFont val="Arial"/>
        <family val="2"/>
      </rPr>
      <t xml:space="preserve">
</t>
    </r>
    <r>
      <rPr>
        <sz val="8"/>
        <color rgb="FF494529"/>
        <rFont val="Arial"/>
        <family val="2"/>
      </rPr>
      <t>(Patients with rectal cancer in whom the primary tumour was electively resected in the form of a TME or partial mesorectal excision (PME) (without transanal wall resection))</t>
    </r>
  </si>
  <si>
    <r>
      <t xml:space="preserve">
Alle operativen Primärfälle Rektum- keine Notfall- Patienten, ohne TVE; bei welchen eine TME oder PME durchgeführt wurde 
</t>
    </r>
    <r>
      <rPr>
        <sz val="8"/>
        <color rgb="FF494529"/>
        <rFont val="Arial"/>
        <family val="2"/>
      </rPr>
      <t>(All primary cases of rectal surgery — not emergency patients — in whom TME or PME were carried out electively (without transanal wall resection))</t>
    </r>
    <r>
      <rPr>
        <sz val="8"/>
        <rFont val="Arial"/>
        <family val="2"/>
      </rPr>
      <t xml:space="preserve">
</t>
    </r>
  </si>
  <si>
    <r>
      <t>Patienten mit KRK, die eine elektive OP mit Lymphadenektomie erhalten haben (ohne TVE)</t>
    </r>
    <r>
      <rPr>
        <sz val="8"/>
        <color rgb="FFFF0000"/>
        <rFont val="Arial"/>
        <family val="2"/>
      </rPr>
      <t xml:space="preserve">
</t>
    </r>
    <r>
      <rPr>
        <sz val="8"/>
        <color rgb="FF494529"/>
        <rFont val="Arial"/>
        <family val="2"/>
      </rPr>
      <t>(Patients with CRC who had elective surgery with lymphadenectomy (without transanal wall resection))</t>
    </r>
  </si>
  <si>
    <r>
      <t>Primärfälle elektiv operativ  (Kolon und Rektum, ohne TVE), die eine Lymphadenektomie erhalten haben.</t>
    </r>
    <r>
      <rPr>
        <sz val="8"/>
        <color rgb="FFFF0000"/>
        <rFont val="Arial"/>
        <family val="2"/>
      </rPr>
      <t xml:space="preserve"> 
</t>
    </r>
    <r>
      <rPr>
        <sz val="8"/>
        <color rgb="FF494529"/>
        <rFont val="Arial"/>
        <family val="2"/>
      </rPr>
      <t>(Primary cases of elective surgery (colon and rectum) in which the patients underwent lymphadenectomy (without transanal wall resection))</t>
    </r>
  </si>
  <si>
    <r>
      <t xml:space="preserve">1.2) endoskopischer Primärfall / TVE
</t>
    </r>
    <r>
      <rPr>
        <sz val="8"/>
        <color rgb="FF494529"/>
        <rFont val="Arial"/>
        <family val="2"/>
      </rPr>
      <t>1.2) Endoscopic primary case / TVE</t>
    </r>
  </si>
  <si>
    <r>
      <t>Im Nenner nur operative und endoskopische Primärfälle
T</t>
    </r>
    <r>
      <rPr>
        <sz val="8"/>
        <color rgb="FF494529"/>
        <rFont val="Arial"/>
        <family val="2"/>
      </rPr>
      <t>he denominator includes only surgical and endoscopic primary cases</t>
    </r>
  </si>
  <si>
    <r>
      <t xml:space="preserve">Operative Primärfälle, die nach der chirurgischen Primärtherapie in der Tumorkonferenz vorgestellt wurden bzw. endoskopische Primärfälle nach dem endoskopischen Eingriff
</t>
    </r>
    <r>
      <rPr>
        <sz val="8"/>
        <color rgb="FF494529"/>
        <rFont val="Arial"/>
        <family val="2"/>
      </rPr>
      <t>Surgical primary cases that were presented after surgical primary therapy at the tumour board, or endoscopic primary cases after the endoscopic intervention</t>
    </r>
  </si>
  <si>
    <r>
      <t xml:space="preserve">I1
0 = keine Vorstellung in der postoperativen Tumorkonferenz
1 = in postoperativer Tumorkonferenz vorgestellt
</t>
    </r>
    <r>
      <rPr>
        <sz val="8"/>
        <color rgb="FF494529"/>
        <rFont val="Arial"/>
        <family val="2"/>
      </rPr>
      <t>I1</t>
    </r>
    <r>
      <rPr>
        <sz val="8"/>
        <color indexed="8"/>
        <rFont val="Arial"/>
        <family val="2"/>
      </rPr>
      <t xml:space="preserve">
</t>
    </r>
    <r>
      <rPr>
        <sz val="8"/>
        <color rgb="FF494529"/>
        <rFont val="Arial"/>
        <family val="2"/>
      </rPr>
      <t>0 = no presentation at postoperative tumour board
1 = presented at postoperative tumour board</t>
    </r>
    <r>
      <rPr>
        <sz val="8"/>
        <color indexed="8"/>
        <rFont val="Arial"/>
        <family val="2"/>
      </rPr>
      <t xml:space="preserve">
</t>
    </r>
  </si>
  <si>
    <r>
      <t xml:space="preserve">Ist die Vorstellung nach der 1. OP oder nach der ganzen chirurgischen Therapie gemeint?
</t>
    </r>
    <r>
      <rPr>
        <sz val="8"/>
        <color rgb="FF494529"/>
        <rFont val="Arial"/>
        <family val="2"/>
      </rPr>
      <t>Does this mean presentation after the first operation or after the whole course of surgical therapy?</t>
    </r>
  </si>
  <si>
    <r>
      <t xml:space="preserve">Soll bei einem endoskopischen Primärfall (Polypektomie und transanale Vollwandexzision) die postoperative Besprechung nach der Polypektomie oder die nach der transanalen Vollwandexzision gezählt werden?
</t>
    </r>
    <r>
      <rPr>
        <sz val="8"/>
        <color rgb="FF494529"/>
        <rFont val="Arial"/>
        <family val="2"/>
      </rPr>
      <t>In an endoscopic primary case (polypectomy and transanal full-thickness excision), should the postoperative discussion after the polypectomy or the one after the transanal full-thickness excision be counted?</t>
    </r>
  </si>
  <si>
    <r>
      <t xml:space="preserve">Was ist mit postoperativ gemeint?
</t>
    </r>
    <r>
      <rPr>
        <sz val="8"/>
        <color rgb="FF494529"/>
        <rFont val="Arial"/>
        <family val="2"/>
      </rPr>
      <t>What do you mean by “postoperative”?</t>
    </r>
  </si>
  <si>
    <r>
      <t xml:space="preserve">Falls im Einzelfall ein Rektumkarzinom kurativ bestrahlt wird, ist auch dieser Fall nach der Bestrahlung vorzustellen?
</t>
    </r>
    <r>
      <rPr>
        <sz val="8"/>
        <color rgb="FF494529"/>
        <rFont val="Arial"/>
        <family val="2"/>
      </rPr>
      <t>If a rectal carcinoma undergoes curative radiotherapy in an individual case, should that case also be presented after the radiotherapy?</t>
    </r>
  </si>
  <si>
    <r>
      <t xml:space="preserve">Die postoperative Vorstellung erfolgt bei kurativer Intention in der Regel dann, wenn ein R0 Stadium erreicht ist und über die weitere Therapie entschieden wird.
</t>
    </r>
    <r>
      <rPr>
        <sz val="8"/>
        <color rgb="FF494529"/>
        <rFont val="Arial"/>
        <family val="2"/>
      </rPr>
      <t>With curative intent, the postoperative presentation usually takes place when R0 status has been achieved and decisions are being taken about further treatment.</t>
    </r>
  </si>
  <si>
    <r>
      <t xml:space="preserve">Die Konferenz nach der letzten Therapie zählt.
</t>
    </r>
    <r>
      <rPr>
        <sz val="8"/>
        <color rgb="FF494529"/>
        <rFont val="Arial"/>
        <family val="2"/>
      </rPr>
      <t>The tumour board after the last treatment is counted.</t>
    </r>
  </si>
  <si>
    <r>
      <t>Der Begriff postoperativ bezi</t>
    </r>
    <r>
      <rPr>
        <sz val="8"/>
        <rFont val="Arial"/>
        <family val="2"/>
      </rPr>
      <t>eht sich auch auf die posttherapeutisch (nach endoskopischem Eingriff)</t>
    </r>
    <r>
      <rPr>
        <sz val="8"/>
        <color indexed="8"/>
        <rFont val="Arial"/>
        <family val="2"/>
      </rPr>
      <t xml:space="preserve"> vorgestellten Patienten. </t>
    </r>
    <r>
      <rPr>
        <sz val="8"/>
        <rFont val="Arial"/>
        <family val="2"/>
      </rPr>
      <t xml:space="preserve">Patienten, welche nach einer neoadjuvant geplanten Radiochemotherapie keine Operation mehr erhalten, sind hier nicht gemeint!
</t>
    </r>
    <r>
      <rPr>
        <sz val="8"/>
        <color rgb="FF494529"/>
        <rFont val="Arial"/>
        <family val="2"/>
      </rPr>
      <t>The term “postoperative” also refers to patients presented after treatment (after endoscopic interventions). Patients who do not receive any further surgery after planned neoadjuvant radiochemotherapy are not included in this!</t>
    </r>
  </si>
  <si>
    <r>
      <t xml:space="preserve">Für den Nenner zählen ausschließlich operative und endoskopische Primärfälle. 
Ungeachtet der Kennzahl muss aber bei kompletter Response nach neoadjuvanter Therapie die Vorstellung in der TK erfolgen, um das weitere Vorgehen festzulegen. 
</t>
    </r>
    <r>
      <rPr>
        <sz val="8"/>
        <color rgb="FF494529"/>
        <rFont val="Arial"/>
        <family val="2"/>
      </rPr>
      <t>Exclusively surgical and endoscopic primary cases are included in the denominator. However, despite the key figure, presentation to the tumour board must take place after a complete response following neoadjuvant therapy, in order to decide on the subsequent management.</t>
    </r>
  </si>
  <si>
    <t>4a. Psychoonkologische Betreuung (EB 1.4.2)
4a. Psycho-oncologic counselling (EB 1.4.2)</t>
  </si>
  <si>
    <r>
      <t xml:space="preserve">Was ist mit peri- und postoperativ verstorbenen Patienten? 
</t>
    </r>
    <r>
      <rPr>
        <sz val="8"/>
        <color rgb="FF494529"/>
        <rFont val="Arial"/>
        <family val="2"/>
      </rPr>
      <t>What about patients who die perioperatively and postoperatively?</t>
    </r>
  </si>
  <si>
    <r>
      <t xml:space="preserve">Es gibt keine Einschränkung des Nenners.
</t>
    </r>
    <r>
      <rPr>
        <sz val="8"/>
        <color rgb="FF494529"/>
        <rFont val="Arial"/>
        <family val="2"/>
      </rPr>
      <t>The denominator does not have any restrictions.</t>
    </r>
  </si>
  <si>
    <t>4b. Psychoonkologische Betreuung (EB 1.4.2)
4b. Psycho-oncologic care (EB 1.4.2)</t>
  </si>
  <si>
    <t>Berechnung durch XML-OncoBox auf die Primärfälle beschränkt
Calculation by the XML OncoBox limited to primary cases</t>
  </si>
  <si>
    <r>
      <t xml:space="preserve">P3
0 = Psychoonkologische Betreuung nicht erhalten
1 = Psychoonkologische Betreuung erhalten
</t>
    </r>
    <r>
      <rPr>
        <sz val="8"/>
        <color rgb="FF494529"/>
        <rFont val="Arial"/>
        <family val="2"/>
      </rPr>
      <t>P3
0 = psycho-oncologic counselling not received
1 = pscyho-oncologic counselling received</t>
    </r>
    <r>
      <rPr>
        <sz val="8"/>
        <color indexed="8"/>
        <rFont val="Arial"/>
        <family val="2"/>
      </rPr>
      <t xml:space="preserve">
</t>
    </r>
  </si>
  <si>
    <r>
      <rPr>
        <sz val="8"/>
        <rFont val="Arial"/>
        <family val="2"/>
      </rPr>
      <t xml:space="preserve">Was ist mit peri- und postoperativ verstorbenen Patienten? </t>
    </r>
    <r>
      <rPr>
        <sz val="8"/>
        <color rgb="FF494529"/>
        <rFont val="Arial"/>
        <family val="2"/>
      </rPr>
      <t xml:space="preserve">
What about patients who die perioperatively and postoperatively?</t>
    </r>
  </si>
  <si>
    <t>5a. Beratung Sozialdienst (EB 1.5.2)
5a. Social services counselling (EB 1.5.2)</t>
  </si>
  <si>
    <t>5b. Beratung Sozialdienst (EB 1.5.2)
5b. Social services counselling (EB 1.5.2)</t>
  </si>
  <si>
    <r>
      <t xml:space="preserve">P5
0 = Patient wurde nicht vom Sozialdienst beraten
1 = Patient wurde vom Sozialdienst beraten
9 = unbekannt
</t>
    </r>
    <r>
      <rPr>
        <sz val="8"/>
        <color rgb="FF494529"/>
        <rFont val="Arial"/>
        <family val="2"/>
      </rPr>
      <t xml:space="preserve">P5
0 = patient was not counselled by social services
1 = patient was counselled by social services
9 = not known
</t>
    </r>
  </si>
  <si>
    <t>6a. Studienteilnahme (EB 1.7.6)
6a. Study participation (EB 1.7.6)</t>
  </si>
  <si>
    <t>Kennzahlendefinitionen auf Feldebene (nicht möglich)
Indicator definitions at field level (not possible)</t>
  </si>
  <si>
    <r>
      <t xml:space="preserve">Ist gemäß dieser Definition eine Studienquote von über 100 % möglich?
</t>
    </r>
    <r>
      <rPr>
        <sz val="8"/>
        <color rgb="FF494529"/>
        <rFont val="Arial"/>
        <family val="2"/>
      </rPr>
      <t>Is a research study quota of over 100% possible using this definition?</t>
    </r>
  </si>
  <si>
    <r>
      <t xml:space="preserve">Zählen hier Follow-Up Patienten im Zähler?
</t>
    </r>
    <r>
      <rPr>
        <sz val="8"/>
        <color rgb="FF494529"/>
        <rFont val="Arial"/>
        <family val="2"/>
      </rPr>
      <t>Are follow-up patients included in the numerator here?</t>
    </r>
  </si>
  <si>
    <r>
      <t xml:space="preserve">Nein, Follow-Up Patienten dürfen für die Studienquote nicht gezählt werden.
</t>
    </r>
    <r>
      <rPr>
        <sz val="8"/>
        <color rgb="FF494529"/>
        <rFont val="Arial"/>
        <family val="2"/>
      </rPr>
      <t>No, follow-up patients may not be counted towards the research study quota.</t>
    </r>
  </si>
  <si>
    <t>6b. Studienteilnahme (EB 1.7.6)
6b. Study participation (EB 1.7.6)</t>
  </si>
  <si>
    <t xml:space="preserve">Berechnung durch XML-OncoBox nur für in Studien eingebrachten Primärfälle
Calculation by the XML OncoBox limited to primary cases included in research studies </t>
  </si>
  <si>
    <r>
      <t xml:space="preserve">Es sind nur Studien zu berücksichtigen, die ein Ethikvotum aufweisen.
</t>
    </r>
    <r>
      <rPr>
        <sz val="8"/>
        <color rgb="FF494529"/>
        <rFont val="Arial"/>
        <family val="2"/>
      </rPr>
      <t>Only research studies subject to an ethics vote should be taken into account</t>
    </r>
  </si>
  <si>
    <t xml:space="preserve">Kennzahlenjahr
</t>
  </si>
  <si>
    <r>
      <t xml:space="preserve">P2
1 = nicht-interventionelle Studie
2 = interventionelle Studie
9 = Studienpatient, aber unklar, ob nicht-interventionell / interventionell
</t>
    </r>
    <r>
      <rPr>
        <sz val="8"/>
        <color rgb="FF494529"/>
        <rFont val="Arial"/>
        <family val="2"/>
      </rPr>
      <t xml:space="preserve">P2
1 = noninterventional study
2 = interventional study
9 = study patient, but not clear whether noninterventional / interventional
</t>
    </r>
  </si>
  <si>
    <r>
      <t xml:space="preserve">Ist die hier dargestellt Berechnung anforderungskonform?
</t>
    </r>
    <r>
      <rPr>
        <sz val="8"/>
        <color rgb="FF494529"/>
        <rFont val="Arial"/>
        <family val="2"/>
      </rPr>
      <t>Does the calculation presented here meet the requirements?</t>
    </r>
  </si>
  <si>
    <r>
      <t xml:space="preserve">In der XML-OncoBox wird nur die Studienquote für die Primärfälle errechnet (die anderen Patienten, z.B. extern primärtherapierte etc. sind nicht in der Tumordokumentation dokumentiert. Aus diesem Grund muss diese Kennzahl durch die Zentren unter Umständen im Zähler nachgebessert werden. Der Nenner ist aber in beiden Fällen auf jeden Fall die Gesamtprimärfallanzahl
</t>
    </r>
    <r>
      <rPr>
        <sz val="8"/>
        <color rgb="FF494529"/>
        <rFont val="Arial"/>
        <family val="2"/>
      </rPr>
      <t>Only the study quota for primary cases is calculated in the XML OncoBox (other patients — e.g., those with primary therapy elsewhere — are not documented in the tumour documentation. For this reason, this key figure may need to be revised by the centers in the numerator. In both cases, however, the denominator is the overall number of primary cases.</t>
    </r>
  </si>
  <si>
    <r>
      <t xml:space="preserve">Nein, Follow-Up Patienten dürfen für die Studienquote nicht gezählt werden.
</t>
    </r>
    <r>
      <rPr>
        <sz val="8"/>
        <color rgb="FF494529"/>
        <rFont val="Arial"/>
        <family val="2"/>
      </rPr>
      <t>No, follow-up patients may not be included for the study quota.</t>
    </r>
  </si>
  <si>
    <t>7. KRK-Patienten mit Erfassung Familienanamnese (EB 2.1.8)
7. CRC patients with recorded family history (EB 2.1.8)</t>
  </si>
  <si>
    <r>
      <t xml:space="preserve">Alle Primärfälle
</t>
    </r>
    <r>
      <rPr>
        <sz val="8"/>
        <color rgb="FF494529"/>
        <rFont val="Arial"/>
        <family val="2"/>
      </rPr>
      <t>All primary cases</t>
    </r>
  </si>
  <si>
    <r>
      <t xml:space="preserve">B5.1
0 = nein
1 = ja
</t>
    </r>
    <r>
      <rPr>
        <sz val="8"/>
        <color rgb="FF494529"/>
        <rFont val="Arial"/>
        <family val="2"/>
      </rPr>
      <t>B5.1
0 = no
1 = yes</t>
    </r>
    <r>
      <rPr>
        <sz val="8"/>
        <rFont val="Arial"/>
        <family val="2"/>
      </rPr>
      <t xml:space="preserve">
</t>
    </r>
  </si>
  <si>
    <r>
      <t xml:space="preserve">Muss der Fragebogen der DKG genutzt werden?
</t>
    </r>
    <r>
      <rPr>
        <sz val="8"/>
        <color rgb="FF494529"/>
        <rFont val="Arial"/>
        <family val="2"/>
      </rPr>
      <t>Does the DKG questionnaire have to be used?</t>
    </r>
  </si>
  <si>
    <r>
      <t xml:space="preserve">Ja, das Risiko für erblichen Darmkrebs (Fragen 2-6 des Fragebogens) muss mittels des Fragebogens der DKG ermittelt werden.
</t>
    </r>
    <r>
      <rPr>
        <sz val="8"/>
        <color rgb="FF494529"/>
        <rFont val="Arial"/>
        <family val="2"/>
      </rPr>
      <t>Yes, the risk of familial colorectal cancer (questions 2–7 in the questionnaire) has to be ascertained using the DKG questionnaire.</t>
    </r>
  </si>
  <si>
    <t>8. Genetische Beratung (EB 2.1.8)
8. Genetic counselling (EB 2.1.8)</t>
  </si>
  <si>
    <r>
      <t xml:space="preserve">B5.2
0 = keine positive Familienanamnese
1 = positive Familienanamnese
</t>
    </r>
    <r>
      <rPr>
        <sz val="8"/>
        <color rgb="FF494529"/>
        <rFont val="Arial"/>
        <family val="2"/>
      </rPr>
      <t xml:space="preserve">B5.2
0 = no positive family history
1 = positive family history
</t>
    </r>
  </si>
  <si>
    <r>
      <t xml:space="preserve">P6
0 = Empfehlung nicht ausgesprochen
1 = Empfehlung ausgesprochen
</t>
    </r>
    <r>
      <rPr>
        <sz val="8"/>
        <color rgb="FF494529"/>
        <rFont val="Arial"/>
        <family val="2"/>
      </rPr>
      <t xml:space="preserve">P6
0 = recommendation not given
1 = recommendation given
</t>
    </r>
  </si>
  <si>
    <r>
      <t xml:space="preserve">Warum bezieht sich der Nenner auf alle Primärfäll und nicht nur die Patienten mit einem familiären Risiko (also dem Zähler der Kennzahl Nr. 8)?
</t>
    </r>
    <r>
      <rPr>
        <sz val="8"/>
        <color rgb="FF494529"/>
        <rFont val="Arial"/>
        <family val="2"/>
      </rPr>
      <t>Why does the denominator refer to all primary cases and not only patients with a familial risk (i.e., the numerator for key figure no. 8)?</t>
    </r>
  </si>
  <si>
    <r>
      <t xml:space="preserve">Laut Leitlinie muss nicht jeder Patient mit positiver Familienanamnese für KRK genetisch beraten werden.
</t>
    </r>
    <r>
      <rPr>
        <sz val="8"/>
        <color rgb="FF494529"/>
        <rFont val="Arial"/>
        <family val="2"/>
      </rPr>
      <t>According to the guideline, not every patient with a positive family history of CRC has  to receive genetic counselling.</t>
    </r>
  </si>
  <si>
    <t>9. Immunhistochemische Bestimmung der MMR-Proteine (EB 2.1.8)
9. Immunohistochemical assessment of MMR proteins (EB 2.1.8)</t>
  </si>
  <si>
    <r>
      <t xml:space="preserve">Berechnung des Alters 
mit Feld Erstdiagnose
</t>
    </r>
    <r>
      <rPr>
        <sz val="8"/>
        <color rgb="FF494529"/>
        <rFont val="Arial"/>
        <family val="2"/>
      </rPr>
      <t>Calculation of age with field for first diagnosis</t>
    </r>
  </si>
  <si>
    <r>
      <t xml:space="preserve">Berechnung des Alters
mit Feld Erstdiagnose
</t>
    </r>
    <r>
      <rPr>
        <sz val="8"/>
        <color rgb="FF494529"/>
        <rFont val="Arial"/>
        <family val="2"/>
      </rPr>
      <t>Calculation of age with field for first diagnosis</t>
    </r>
  </si>
  <si>
    <r>
      <t xml:space="preserve">P8
0 = nein
1 = ja
9 = unbekannt
</t>
    </r>
    <r>
      <rPr>
        <sz val="8"/>
        <color rgb="FF494529"/>
        <rFont val="Arial"/>
        <family val="2"/>
      </rPr>
      <t xml:space="preserve">P8
0 = no
1 = yes
9 = not known
</t>
    </r>
  </si>
  <si>
    <r>
      <t xml:space="preserve">Ist die Bestimmung am PE oder am Präparat gemeint?
</t>
    </r>
    <r>
      <rPr>
        <sz val="8"/>
        <color rgb="FF494529"/>
        <rFont val="Arial"/>
        <family val="2"/>
      </rPr>
      <t>Does this mean assessment using a biopsy sample or a specimen?</t>
    </r>
  </si>
  <si>
    <r>
      <t xml:space="preserve">Die Bestimmung ist sowohl am PE als auch am Präparat möglich.
</t>
    </r>
    <r>
      <rPr>
        <sz val="8"/>
        <color rgb="FF494529"/>
        <rFont val="Arial"/>
        <family val="2"/>
      </rPr>
      <t>The assessment can be done both with a biopsy sample and also with a specimen.</t>
    </r>
  </si>
  <si>
    <t>10. Komplikationsrate therapeutische  Koloskopien (EB 2.2.3)
10. Complication rate with therapeutic colonoscopies (EB 2.2.3)</t>
  </si>
  <si>
    <t>keine Berechnung durch XML-OncoBox, da nicht nur Zentrumspatienten
Not calculated by the XML OncoBox, as not only centre patients are covered</t>
  </si>
  <si>
    <t xml:space="preserve">11. Vollständige elektive Koloskopien (EB 2.2.3) 
11. Complete elective colonoscopies (EB 2.2.3)
</t>
  </si>
  <si>
    <t>12. Angabe Abstand mesorektale Faszie bei RK im unteren und mittleren Drittel (EB 3.3) 
12. Details of distance of mesorectal fascia in rectal carcinoma in the lower and middle third (EB 3.3</t>
  </si>
  <si>
    <t xml:space="preserve">Qualitätsindikator 1 der S3-Leitlinie für das Kolorektale Karzinom
Quality indicator 1 of the Level 3 Guideline on Colorectal Carcinoma
</t>
  </si>
  <si>
    <r>
      <t xml:space="preserve">D6
K = Kolon
R = Rektum
</t>
    </r>
    <r>
      <rPr>
        <sz val="8"/>
        <color rgb="FF494529"/>
        <rFont val="Arial"/>
        <family val="2"/>
      </rPr>
      <t>K = colon | R = rectum</t>
    </r>
  </si>
  <si>
    <r>
      <t xml:space="preserve">D7
1 = Rektumkarzinom oberes Drittel
2 = Rektumkarzinom mittleres Drittel
3 = Rektumkarzinom unteres Drittel
</t>
    </r>
    <r>
      <rPr>
        <sz val="8"/>
        <color rgb="FF494529"/>
        <rFont val="Arial"/>
        <family val="2"/>
      </rPr>
      <t xml:space="preserve">D7
1 = rectal carcinoma, upper third
2 = rectal carcinoma, middle third
3 = rectal carcinoma, lower third
</t>
    </r>
  </si>
  <si>
    <r>
      <t xml:space="preserve">G4
N = Notfall
E = elektiv
</t>
    </r>
    <r>
      <rPr>
        <sz val="8"/>
        <color rgb="FF494529"/>
        <rFont val="Arial"/>
        <family val="2"/>
      </rPr>
      <t>G4
N = emergency
E = elective</t>
    </r>
    <r>
      <rPr>
        <sz val="8"/>
        <rFont val="Arial"/>
        <family val="2"/>
      </rPr>
      <t xml:space="preserve">
</t>
    </r>
  </si>
  <si>
    <r>
      <t xml:space="preserve">D15
0 = nein
1 = ja
</t>
    </r>
    <r>
      <rPr>
        <sz val="8"/>
        <color rgb="FF494529"/>
        <rFont val="Arial"/>
        <family val="2"/>
      </rPr>
      <t xml:space="preserve">D15
0 = no
1 = yes
</t>
    </r>
  </si>
  <si>
    <r>
      <t xml:space="preserve">D16
0 = nein
1 = ja
</t>
    </r>
    <r>
      <rPr>
        <sz val="8"/>
        <color rgb="FF494529"/>
        <rFont val="Arial"/>
        <family val="2"/>
      </rPr>
      <t>D16
0 = no
1 = yes</t>
    </r>
    <r>
      <rPr>
        <sz val="8"/>
        <color indexed="8"/>
        <rFont val="Arial"/>
        <family val="2"/>
      </rPr>
      <t xml:space="preserve">
</t>
    </r>
  </si>
  <si>
    <r>
      <t xml:space="preserve">E
--&gt; nur bei 1 = operati.
Primärfall
</t>
    </r>
    <r>
      <rPr>
        <sz val="8"/>
        <color rgb="FF494529"/>
        <rFont val="Arial"/>
        <family val="2"/>
      </rPr>
      <t>E
→ only if 1 = surgical primary case</t>
    </r>
    <r>
      <rPr>
        <sz val="8"/>
        <rFont val="Arial"/>
        <family val="2"/>
      </rPr>
      <t xml:space="preserve">
</t>
    </r>
  </si>
  <si>
    <r>
      <t xml:space="preserve">entweder D15 und/oder D16
1
</t>
    </r>
    <r>
      <rPr>
        <sz val="8"/>
        <color rgb="FF494529"/>
        <rFont val="Arial"/>
        <family val="2"/>
      </rPr>
      <t>Either D15 and/or D16
1</t>
    </r>
    <r>
      <rPr>
        <sz val="8"/>
        <color indexed="8"/>
        <rFont val="Arial"/>
        <family val="2"/>
      </rPr>
      <t xml:space="preserve">
</t>
    </r>
  </si>
  <si>
    <r>
      <t xml:space="preserve">D17
numerisch
</t>
    </r>
    <r>
      <rPr>
        <sz val="8"/>
        <color rgb="FF494529"/>
        <rFont val="Arial"/>
        <family val="2"/>
      </rPr>
      <t>D17
Numerical</t>
    </r>
    <r>
      <rPr>
        <sz val="8"/>
        <rFont val="Arial"/>
        <family val="2"/>
      </rPr>
      <t xml:space="preserve">
</t>
    </r>
  </si>
  <si>
    <r>
      <t xml:space="preserve">Zahl </t>
    </r>
    <r>
      <rPr>
        <sz val="8"/>
        <color indexed="8"/>
        <rFont val="Calibri"/>
        <family val="2"/>
      </rPr>
      <t>≥</t>
    </r>
    <r>
      <rPr>
        <sz val="8"/>
        <color indexed="8"/>
        <rFont val="Arial"/>
        <family val="2"/>
      </rPr>
      <t xml:space="preserve"> 0
</t>
    </r>
    <r>
      <rPr>
        <sz val="8"/>
        <color rgb="FF494529"/>
        <rFont val="Arial"/>
        <family val="2"/>
      </rPr>
      <t>Number ≥ 0</t>
    </r>
  </si>
  <si>
    <r>
      <t xml:space="preserve">Lt. Leitlinie bringt eine CT oder MRT-Untersuchung keinen Vorteil. Warum wird hier in der Grundgesamtheit hingewiesen? 
Wie soll ein Tumordokumentationssystem dieses darstellen können, da es sich hier um Millimeterangaben handelt?
</t>
    </r>
    <r>
      <rPr>
        <sz val="8"/>
        <color rgb="FF494529"/>
        <rFont val="Arial"/>
        <family val="2"/>
      </rPr>
      <t xml:space="preserve">According to the guideline, CT or MRI examinations do not offer any benefit. Why is this referred to in the statistical population?
How could a tumour documentatoin system be able to represent this, as it involves documentation of millimetres?
</t>
    </r>
  </si>
  <si>
    <r>
      <t xml:space="preserve">Hier handelt es sich um einen Qualitätsindikator der Leitlinie. CT und MRT werden auch nicht
explizit empfohlen, jedoch WENN die Untersuchung gemacht wird, DANN soll eine Angabe zum Abstand  erfolgen, und diese Angabe soll in mm gemacht werden.
Dokumentation muss in Patientenakte (Radiologiebericht) erfolgen und kann dann ins Tumordokumentationssystem übernommen werden.
</t>
    </r>
    <r>
      <rPr>
        <sz val="8"/>
        <color rgb="FF494529"/>
        <rFont val="Arial"/>
        <family val="2"/>
      </rPr>
      <t xml:space="preserve">This is a quality indicator of the guideline. CT and MRI are not explicitly recommended, but IF the examinations are carried out, THEN a statement about the distance should be made and it should be given in millimetres.
Documentation must be carried out in the patient field (radiology report) and can then be taken over into the tumour documentation system.
</t>
    </r>
  </si>
  <si>
    <r>
      <t xml:space="preserve">Es wird nur gefragt, ob Angabe zum Abstand in mm vorhanden. Die Dokumentation des Abstandes in mm und Auswertungsmöglichkeit des Abstandes sind nicht erforderlich?
</t>
    </r>
    <r>
      <rPr>
        <sz val="8"/>
        <color rgb="FF494529"/>
        <rFont val="Arial"/>
        <family val="2"/>
      </rPr>
      <t>It is only asked whether details of the distance in millimetres are available. Are documenting the distance in millimetres and the option for evaluating the distance not required?</t>
    </r>
  </si>
  <si>
    <r>
      <t xml:space="preserve">Doch, die Dokumentation des Abstandes in mm ist notwendig. 
</t>
    </r>
    <r>
      <rPr>
        <sz val="8"/>
        <color rgb="FF494529"/>
        <rFont val="Arial"/>
        <family val="2"/>
      </rPr>
      <t>No, documenting the distance in millimetres is necessary.</t>
    </r>
  </si>
  <si>
    <r>
      <t xml:space="preserve">Wie genau muss die Erfassung des Abstandes erfolgen, als mm Angabe?
</t>
    </r>
    <r>
      <rPr>
        <sz val="8"/>
        <color rgb="FF494529"/>
        <rFont val="Arial"/>
        <family val="2"/>
      </rPr>
      <t>How exact does the measurement of the distance have to be, is it in milllimeters?</t>
    </r>
  </si>
  <si>
    <r>
      <t xml:space="preserve">Ja, die Angabe muss in mm erfolgen.
</t>
    </r>
    <r>
      <rPr>
        <sz val="8"/>
        <color rgb="FF494529"/>
        <rFont val="Arial"/>
        <family val="2"/>
      </rPr>
      <t xml:space="preserve">Yes, the details have to be given in millimetres.
</t>
    </r>
  </si>
  <si>
    <t>13. Operative Primärfälle Kolon (EB 5.2.4)
13. Surgical primary cases in the colon (EB 5.2.4)</t>
  </si>
  <si>
    <t>Anzahl KN 13:
Number KN 13:</t>
  </si>
  <si>
    <t>14. Operative Primärfälle Rektum (EB 5.2.4)
14. Surgical primary cases in the rectum (EB 5.2.4)</t>
  </si>
  <si>
    <t>15. Revisions-OPs Kolon (EB 5.2.7)
15. Revision operations in the colon (EB 5.2.7)</t>
  </si>
  <si>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</si>
  <si>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</si>
  <si>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G15
0 = nein
1 = ja
</t>
    </r>
    <r>
      <rPr>
        <sz val="8"/>
        <color rgb="FF494529"/>
        <rFont val="Arial"/>
        <family val="2"/>
      </rPr>
      <t xml:space="preserve">G15
0 = no
1 = yes
</t>
    </r>
  </si>
  <si>
    <r>
      <t xml:space="preserve">Welche Zählweise ist die richtige: pro Patient oder Anzahl der Operationen.
</t>
    </r>
    <r>
      <rPr>
        <sz val="8"/>
        <color rgb="FF494529"/>
        <rFont val="Arial"/>
        <family val="2"/>
      </rPr>
      <t>Which method of counting is correct: per patient or per number of operations?</t>
    </r>
  </si>
  <si>
    <r>
      <t xml:space="preserve">Die Zählweise ist pro Primärfall.
</t>
    </r>
    <r>
      <rPr>
        <sz val="8"/>
        <color rgb="FF494529"/>
        <rFont val="Arial"/>
        <family val="2"/>
      </rPr>
      <t>The method of counting is per primary case.</t>
    </r>
  </si>
  <si>
    <t>16. Revisions-OPs Rektum (EB 5.2.7)
16. Revision operations in the rectum (EB 5.2.7)</t>
  </si>
  <si>
    <r>
      <t xml:space="preserve">C1
1 = operativer Primärfall
2 = endoskopischer Primärfall / TVE
3 = nicht operierter (palliativer) Primärfall
4 = Watch &amp; Wait (ehemals nicht operierter (kurativer) / nicht endoskopisch Primärfall)
5 = kein Primärfall
</t>
    </r>
    <r>
      <rPr>
        <sz val="8"/>
        <color rgb="FF494529"/>
        <rFont val="Arial"/>
        <family val="2"/>
      </rPr>
      <t xml:space="preserve">C1
1 = surgical primary case
2 = endoscopic primary case / TVE
3 = nonsurgical (palliative) primary case
4 = Watch &amp; Wait
5 = not a primary case
</t>
    </r>
  </si>
  <si>
    <r>
      <t xml:space="preserve">G4
N = Notfall
E = elektiv
</t>
    </r>
    <r>
      <rPr>
        <sz val="8"/>
        <color rgb="FF494529"/>
        <rFont val="Arial"/>
        <family val="2"/>
      </rPr>
      <t xml:space="preserve">G4
N = emergency
E = elective
</t>
    </r>
  </si>
  <si>
    <r>
      <t xml:space="preserve">G15
0 = nein
1 = ja
</t>
    </r>
    <r>
      <rPr>
        <sz val="8"/>
        <color rgb="FF494529"/>
        <rFont val="Arial"/>
        <family val="2"/>
      </rPr>
      <t>G15
0 = no
1 = yes</t>
    </r>
    <r>
      <rPr>
        <sz val="8"/>
        <color indexed="8"/>
        <rFont val="Arial"/>
        <family val="2"/>
      </rPr>
      <t xml:space="preserve">
</t>
    </r>
  </si>
  <si>
    <r>
      <t xml:space="preserve">Welche Zählweise ist die richtige: pro Patient oder Anzahl der Operationen?
</t>
    </r>
    <r>
      <rPr>
        <sz val="8"/>
        <color rgb="FF494529"/>
        <rFont val="Arial"/>
        <family val="2"/>
      </rPr>
      <t>Which method of counting is correct: per patient or per number of operations?</t>
    </r>
  </si>
  <si>
    <t>17. Postoperative Wundinfektion (EB 5.2.7)
17. Postoperative wound infection (EB 5.2.7)</t>
  </si>
  <si>
    <r>
      <t xml:space="preserve">G9
0 = keine postoperative Wundinfektion aufgetreten
1 = Postoperative Wundinfektion aufgetreten
</t>
    </r>
    <r>
      <rPr>
        <sz val="8"/>
        <color rgb="FF494529"/>
        <rFont val="Arial"/>
        <family val="2"/>
      </rPr>
      <t xml:space="preserve">G9
0 = no postoperative wound infection
1 = postoperative wound infection
</t>
    </r>
  </si>
  <si>
    <r>
      <t xml:space="preserve">Werden konservative Maßnahmen hier auch gezählt?
</t>
    </r>
    <r>
      <rPr>
        <sz val="8"/>
        <color rgb="FF494529"/>
        <rFont val="Arial"/>
        <family val="2"/>
      </rPr>
      <t>Are conservative measures counted here as well?</t>
    </r>
  </si>
  <si>
    <r>
      <t xml:space="preserve">Nein, konservative Maßnahmen zählen hier nicht.
</t>
    </r>
    <r>
      <rPr>
        <sz val="8"/>
        <color rgb="FF494529"/>
        <rFont val="Arial"/>
        <family val="2"/>
      </rPr>
      <t>No, conservative measures do not count here.</t>
    </r>
  </si>
  <si>
    <t>18. Anastomoseinsuffizienzen Kolon (EB 5.2.7)
18. Anastomotic insufficiencies in the colon (EB 5.2.7)</t>
  </si>
  <si>
    <t>Qualitätsindikator 9 der S3-Leitlinie für das Kolorektale Karzinom
Quality indicator 9 of the Level 3 Guideline for Colorectal Carcinoma</t>
  </si>
  <si>
    <r>
      <t xml:space="preserve">G7
0 = nein
1 = ja
</t>
    </r>
    <r>
      <rPr>
        <sz val="8"/>
        <color rgb="FF494529"/>
        <rFont val="Arial"/>
        <family val="2"/>
      </rPr>
      <t>G7
0 = no
1 = yes</t>
    </r>
    <r>
      <rPr>
        <sz val="8"/>
        <rFont val="Arial"/>
        <family val="2"/>
      </rPr>
      <t xml:space="preserve">
</t>
    </r>
  </si>
  <si>
    <r>
      <t xml:space="preserve">G11
0 = nein
1 = ja
</t>
    </r>
    <r>
      <rPr>
        <sz val="8"/>
        <color rgb="FF494529"/>
        <rFont val="Arial"/>
        <family val="2"/>
      </rPr>
      <t>G11
0 = no
1 = yes</t>
    </r>
    <r>
      <rPr>
        <sz val="8"/>
        <rFont val="Arial"/>
        <family val="2"/>
      </rPr>
      <t xml:space="preserve">
</t>
    </r>
  </si>
  <si>
    <r>
      <t xml:space="preserve">G13
A = Grad A
B = Grad B
C = Grad C
D = Intervention notwendig (nicht näher spezifiziert)
</t>
    </r>
    <r>
      <rPr>
        <sz val="8"/>
        <color rgb="FF494529"/>
        <rFont val="Arial"/>
        <family val="2"/>
      </rPr>
      <t xml:space="preserve">G13
A = grade A / no intervention
B = grade B
C = grade C
D = intervention necessary (not otherwise specified)
</t>
    </r>
  </si>
  <si>
    <r>
      <t xml:space="preserve">Warum unterscheiden sich die Zähler bei Kolon und Rektum?
</t>
    </r>
    <r>
      <rPr>
        <sz val="8"/>
        <color rgb="FF494529"/>
        <rFont val="Arial"/>
        <family val="2"/>
      </rPr>
      <t>Why is the numerator different for the colon and rectum?</t>
    </r>
  </si>
  <si>
    <r>
      <t xml:space="preserve">Weil es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</si>
  <si>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r>
      <t xml:space="preserve">Zählen CT-gesteruerte Abszeßpunktionen als Re-Intervention?
</t>
    </r>
    <r>
      <rPr>
        <sz val="8"/>
        <color rgb="FF494529"/>
        <rFont val="Arial"/>
        <family val="2"/>
      </rPr>
      <t>Do CT-guided abscess punctures count as a repeat intervention?</t>
    </r>
  </si>
  <si>
    <r>
      <t xml:space="preserve">Ja, CT-gesteuerte Abszeßpunktionen zählen auch.
</t>
    </r>
    <r>
      <rPr>
        <sz val="8"/>
        <color rgb="FF494529"/>
        <rFont val="Arial"/>
        <family val="2"/>
      </rPr>
      <t>Yes, CT-guided abscess punctures also count.</t>
    </r>
  </si>
  <si>
    <r>
      <t xml:space="preserve">Gibt es einen Zeitraum, in welchem die Anastomoseinsuffizienzen eintreten müssen, damit sie gezählt werden?
</t>
    </r>
    <r>
      <rPr>
        <sz val="8"/>
        <color rgb="FF494529"/>
        <rFont val="Arial"/>
        <family val="2"/>
      </rPr>
      <t>Is there a period within which the anastomotic insufficiencies have to appear in order to count?</t>
    </r>
  </si>
  <si>
    <r>
      <t xml:space="preserve">Innerhalb 30 Tage.
</t>
    </r>
    <r>
      <rPr>
        <sz val="8"/>
        <color rgb="FF494529"/>
        <rFont val="Arial"/>
        <family val="2"/>
      </rPr>
      <t>Within 30 days.</t>
    </r>
  </si>
  <si>
    <t>19. Anastomoseinsuffizienzen Rektum (EB 5.2.7)
19. Anastomotic insufficiences in the rectum (EB 5.2.7)</t>
  </si>
  <si>
    <t>Qualitätsindikator 8 der S3-Leitlinie für das Kolorektale Karzinom
Quality indicator 8 of the Level 3 Guideline for Colorectal Carcinoma</t>
  </si>
  <si>
    <r>
      <t xml:space="preserve">Weil laut Leitlinie nur eine Einteilung für Anastomoeseninsuff. bei Rektum, aber nicht für 
Kolon gibt. Eine re-interventionspflichtige Anastomoseninsuffizienz bei Kolon wird mit "D" (siehe Datenfeld G13) dokumentiert.
</t>
    </r>
    <r>
      <rPr>
        <sz val="8"/>
        <color rgb="FF494529"/>
        <rFont val="Arial"/>
        <family val="2"/>
      </rPr>
      <t>Because according to the guideline, there only is a classification for anastomotic insufficiency in the rectum, but not in the colon. Anastomotic insufficiency in the colon is documented with a “D” (see data field G13).</t>
    </r>
  </si>
  <si>
    <t xml:space="preserve">5-482.3* | 5-482.4* | 5-482.5*  | 5-482.6* | 5-482.7* | 5-482.c* | 5-482.d* | 5-482.e* | 5-482.x* | 5-482.y* </t>
  </si>
  <si>
    <r>
      <t xml:space="preserve">H6 </t>
    </r>
    <r>
      <rPr>
        <strike/>
        <sz val="8"/>
        <color rgb="FFFF0000"/>
        <rFont val="Calibri"/>
        <family val="2"/>
      </rPr>
      <t>≠</t>
    </r>
    <r>
      <rPr>
        <strike/>
        <sz val="8"/>
        <color rgb="FFFF0000"/>
        <rFont val="Arial"/>
        <family val="2"/>
      </rPr>
      <t xml:space="preserve"> R0 | R0(wide) | R0(narrow)</t>
    </r>
    <r>
      <rPr>
        <sz val="8"/>
        <color rgb="FFFF0000"/>
        <rFont val="Arial"/>
        <family val="2"/>
      </rPr>
      <t xml:space="preserve"> = R1 | R2 | RX</t>
    </r>
    <r>
      <rPr>
        <sz val="8"/>
        <rFont val="Arial"/>
        <family val="2"/>
      </rPr>
      <t xml:space="preserve">
oder 
H3 = </t>
    </r>
    <r>
      <rPr>
        <sz val="8"/>
        <color rgb="FFFF0000"/>
        <rFont val="Arial"/>
        <family val="2"/>
      </rPr>
      <t>M1 | M1a | M1b</t>
    </r>
  </si>
  <si>
    <t>Bei endoskopischen Primärfällen / TVE ist das Datum der endoskopischen Abtragung /  transanalen Vollwandexzision anzugeben</t>
  </si>
  <si>
    <t>Bei einem endoskopischer Primärfall / TVE darf keine chirurgische Tumorresektion durchgeführt worden sein</t>
  </si>
  <si>
    <r>
      <rPr>
        <b/>
        <sz val="8"/>
        <rFont val="Arial"/>
        <family val="2"/>
      </rPr>
      <t xml:space="preserve">Primärfalldefinition </t>
    </r>
    <r>
      <rPr>
        <sz val="8"/>
        <rFont val="Arial"/>
        <family val="2"/>
      </rPr>
      <t xml:space="preserve">
• Maligne Diagnose (Adenokarzinom) muss vorliegen
</t>
    </r>
    <r>
      <rPr>
        <sz val="8"/>
        <color theme="2" tint="-0.749992370372631"/>
        <rFont val="Arial"/>
        <family val="2"/>
      </rPr>
      <t>(A diagnosis of malignancy (adenocarci</t>
    </r>
    <r>
      <rPr>
        <sz val="8"/>
        <color rgb="FF494529"/>
        <rFont val="Arial"/>
        <family val="2"/>
      </rPr>
      <t>noma) must be present)</t>
    </r>
    <r>
      <rPr>
        <sz val="8"/>
        <rFont val="Arial"/>
        <family val="2"/>
      </rPr>
      <t xml:space="preserve">
• Anforderungen Tumorkonferenz, Tumordokumentation und Nachsorge sind im vollem Umfang gültig
</t>
    </r>
    <r>
      <rPr>
        <sz val="8"/>
        <color theme="2" tint="-0.749992370372631"/>
        <rFont val="Arial"/>
        <family val="2"/>
      </rPr>
      <t>(Requirements for the tumour board , tumour documentation and follow-up are fully valid)</t>
    </r>
    <r>
      <rPr>
        <sz val="8"/>
        <rFont val="Arial"/>
        <family val="2"/>
      </rPr>
      <t xml:space="preserve">
• Maligne Erstdiagnose Rektum (bis 16cm ab Anokutanlinie)/Kolon
</t>
    </r>
    <r>
      <rPr>
        <sz val="8"/>
        <color theme="2" tint="-0.749992370372631"/>
        <rFont val="Arial"/>
        <family val="2"/>
      </rPr>
      <t>(Malignant first diagnosis in the rectum (up to 16 cm from the anocutaneous line) / colon)</t>
    </r>
    <r>
      <rPr>
        <sz val="8"/>
        <rFont val="Arial"/>
        <family val="2"/>
      </rPr>
      <t xml:space="preserve">
• Resezierende operative Versorgung (nur AP Anlage ist nicht ausreichend)
</t>
    </r>
    <r>
      <rPr>
        <sz val="8"/>
        <color rgb="FF494529"/>
        <rFont val="Arial"/>
        <family val="2"/>
      </rPr>
      <t>(Resectional surgical treatment (stoma creation alone is not sufficient))</t>
    </r>
    <r>
      <rPr>
        <sz val="8"/>
        <rFont val="Arial"/>
        <family val="2"/>
      </rPr>
      <t xml:space="preserve">
• Transanale Vollwandexzision</t>
    </r>
    <r>
      <rPr>
        <sz val="8"/>
        <color rgb="FFFF0000"/>
        <rFont val="Arial"/>
        <family val="2"/>
      </rPr>
      <t xml:space="preserve">
</t>
    </r>
    <r>
      <rPr>
        <sz val="8"/>
        <rFont val="Arial"/>
        <family val="2"/>
      </rPr>
      <t xml:space="preserve">• Zählzeitpunkt = Datum operative Tumorentfernung
</t>
    </r>
    <r>
      <rPr>
        <sz val="8"/>
        <color theme="2" tint="-0.749992370372631"/>
        <rFont val="Arial"/>
        <family val="2"/>
      </rPr>
      <t>(Counting time point = date of surgical tumour removal)</t>
    </r>
    <r>
      <rPr>
        <sz val="8"/>
        <color rgb="FFFF0000"/>
        <rFont val="Arial"/>
        <family val="2"/>
      </rPr>
      <t xml:space="preserve">
</t>
    </r>
  </si>
  <si>
    <r>
      <t>Als operativer Primärfall werden u.a. nicht anerkannt:
(</t>
    </r>
    <r>
      <rPr>
        <sz val="8"/>
        <color rgb="FF494529"/>
        <rFont val="Arial"/>
        <family val="2"/>
      </rPr>
      <t>Cases not recognised as surgical primary cases include the following:)</t>
    </r>
    <r>
      <rPr>
        <sz val="8"/>
        <rFont val="Arial"/>
        <family val="2"/>
      </rPr>
      <t xml:space="preserve">
• Analkarzinome (C21)
(</t>
    </r>
    <r>
      <rPr>
        <sz val="8"/>
        <color rgb="FF494529"/>
        <rFont val="Arial"/>
        <family val="2"/>
      </rPr>
      <t>Anal carcinoma (C21))</t>
    </r>
    <r>
      <rPr>
        <sz val="8"/>
        <rFont val="Arial"/>
        <family val="2"/>
      </rPr>
      <t xml:space="preserve">
• Palliative Bypass-OP
(</t>
    </r>
    <r>
      <rPr>
        <sz val="8"/>
        <color rgb="FF494529"/>
        <rFont val="Arial"/>
        <family val="2"/>
      </rPr>
      <t>Palliative bypass surgery)</t>
    </r>
    <r>
      <rPr>
        <sz val="8"/>
        <rFont val="Arial"/>
        <family val="2"/>
      </rPr>
      <t xml:space="preserve">
• Hochgradige intraepitheliale Neoplasien
(</t>
    </r>
    <r>
      <rPr>
        <sz val="8"/>
        <color rgb="FF494529"/>
        <rFont val="Arial"/>
        <family val="2"/>
      </rPr>
      <t>High-grade intraepithelial neoplasias)</t>
    </r>
    <r>
      <rPr>
        <sz val="8"/>
        <rFont val="Arial"/>
        <family val="2"/>
      </rPr>
      <t xml:space="preserve">
• Palliative Stoma Anlage
</t>
    </r>
    <r>
      <rPr>
        <sz val="8"/>
        <color rgb="FF494529"/>
        <rFont val="Arial"/>
        <family val="2"/>
      </rPr>
      <t>(Palliative stoma placement)</t>
    </r>
    <r>
      <rPr>
        <sz val="8"/>
        <rFont val="Arial"/>
        <family val="2"/>
      </rPr>
      <t xml:space="preserve">
• Neo-adjuvanten Chemotherapie (operative Tumorentfernung steht noch aus)
</t>
    </r>
    <r>
      <rPr>
        <sz val="8"/>
        <color rgb="FF494529"/>
        <rFont val="Arial"/>
        <family val="2"/>
      </rPr>
      <t>(Neoadjuvant chemotherapy (surgical tumour removal still awaited))</t>
    </r>
    <r>
      <rPr>
        <sz val="8"/>
        <rFont val="Arial"/>
        <family val="2"/>
      </rPr>
      <t xml:space="preserve">
• Portanlagen (operative Tumorentfernung steht noch aus)
</t>
    </r>
    <r>
      <rPr>
        <sz val="8"/>
        <color rgb="FF494529"/>
        <rFont val="Arial"/>
        <family val="2"/>
      </rPr>
      <t>(Port placement (surgical tumour removal still awaited))</t>
    </r>
    <r>
      <rPr>
        <sz val="8"/>
        <rFont val="Arial"/>
        <family val="2"/>
      </rPr>
      <t xml:space="preserve">
• Rezidiv
</t>
    </r>
    <r>
      <rPr>
        <sz val="8"/>
        <color rgb="FF494529"/>
        <rFont val="Arial"/>
        <family val="2"/>
      </rPr>
      <t>(Recurrence)</t>
    </r>
    <r>
      <rPr>
        <sz val="8"/>
        <rFont val="Arial"/>
        <family val="2"/>
      </rPr>
      <t xml:space="preserve">
• Metastasenchirurgie
</t>
    </r>
    <r>
      <rPr>
        <sz val="8"/>
        <color rgb="FF494529"/>
        <rFont val="Arial"/>
        <family val="2"/>
      </rPr>
      <t>(Surgery for metastases)</t>
    </r>
  </si>
  <si>
    <r>
      <t>Auditjahr (bspw. 2012) - 1 
= 2011
(</t>
    </r>
    <r>
      <rPr>
        <sz val="8"/>
        <color rgb="FF494529"/>
        <rFont val="Arial"/>
        <family val="2"/>
      </rPr>
      <t xml:space="preserve">Auditing year (e.g., 2012) —
1
= 2011)
</t>
    </r>
  </si>
  <si>
    <r>
      <t>siehe Datenblatt
"Histologe-Codes Adenokarzinome"
(</t>
    </r>
    <r>
      <rPr>
        <sz val="8"/>
        <color rgb="FF494529"/>
        <rFont val="Arial"/>
        <family val="2"/>
      </rPr>
      <t>See data sheet “Histology Codes for Adenocarcinomas</t>
    </r>
    <r>
      <rPr>
        <sz val="8"/>
        <color indexed="8"/>
        <rFont val="Arial"/>
        <family val="2"/>
      </rPr>
      <t>”)</t>
    </r>
  </si>
  <si>
    <r>
      <t xml:space="preserve">FAQ zu Algorithmen
</t>
    </r>
    <r>
      <rPr>
        <b/>
        <sz val="10"/>
        <color rgb="FF494529"/>
        <rFont val="Arial"/>
        <family val="2"/>
      </rPr>
      <t>(FAQ on algorithms)</t>
    </r>
  </si>
  <si>
    <t>20. Mortalität postoperativ (EB 5.2.7)
20. Postoperative mortality (EB 5.2.7)</t>
  </si>
  <si>
    <r>
      <t xml:space="preserve">Q6
0 = nicht verstorben
1 = tumorbedingt verstorben
2 = nicht tumorbedingt verstorben
3 = Todesursache unbekannt
</t>
    </r>
    <r>
      <rPr>
        <sz val="8"/>
        <color rgb="FF494529"/>
        <rFont val="Arial"/>
        <family val="2"/>
      </rPr>
      <t xml:space="preserve">Q6
0 = has not died
1 = tumour-related death
2 = death not tumour-related
3 = cause of death not known 
</t>
    </r>
  </si>
  <si>
    <r>
      <t xml:space="preserve">Abgleich mit Todesdatum
</t>
    </r>
    <r>
      <rPr>
        <sz val="8"/>
        <color rgb="FF494529"/>
        <rFont val="Arial"/>
        <family val="2"/>
      </rPr>
      <t>Comparison with date of death</t>
    </r>
  </si>
  <si>
    <r>
      <t xml:space="preserve">Abgleich mit OP-Datum (30d-Mortalität)
- Datenfeld Nr. 6
</t>
    </r>
    <r>
      <rPr>
        <sz val="8"/>
        <color rgb="FF494529"/>
        <rFont val="Arial"/>
        <family val="2"/>
      </rPr>
      <t>Comparison with date of operation (30-day mortality) — data field no. 6</t>
    </r>
  </si>
  <si>
    <r>
      <t xml:space="preserve">Sind Notfallpatienten im Nenner auch zu berücksichtigen?
</t>
    </r>
    <r>
      <rPr>
        <sz val="8"/>
        <color rgb="FF494529"/>
        <rFont val="Arial"/>
        <family val="2"/>
      </rPr>
      <t>Should emergency patients also be included in the denominator?</t>
    </r>
  </si>
  <si>
    <r>
      <t xml:space="preserve">Nein, es werden nur elektive Eingriffe gezählt.
</t>
    </r>
    <r>
      <rPr>
        <sz val="8"/>
        <color rgb="FF494529"/>
        <rFont val="Arial"/>
        <family val="2"/>
      </rPr>
      <t>No, only elective procedures are counted.</t>
    </r>
  </si>
  <si>
    <t>21. Lokale R0-Resektion Kolon (EB 5.2.7)
21. Local R0 resection in the colon (EB 5.2.7)</t>
  </si>
  <si>
    <r>
      <t xml:space="preserve">D6
K = Kolon
R = Rektum
</t>
    </r>
    <r>
      <rPr>
        <sz val="8"/>
        <color rgb="FF494529"/>
        <rFont val="Arial"/>
        <family val="2"/>
      </rPr>
      <t xml:space="preserve">D6
K = colon
R = rectum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</si>
  <si>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</si>
  <si>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tumour stenosis in peritoneal carcinosis or diffuse hepatic metastases), must this patient be counted here?</t>
    </r>
  </si>
  <si>
    <r>
      <t xml:space="preserve">Ja, auch Resektion bei palliativer Gesamtsituation wird für den Nenner gezählt.
</t>
    </r>
    <r>
      <rPr>
        <sz val="8"/>
        <color rgb="FF494529"/>
        <rFont val="Arial"/>
        <family val="2"/>
      </rPr>
      <t>Yes, even resection in an overall palliative situation is counted for the denominator here.</t>
    </r>
  </si>
  <si>
    <t>22. Lokale R0-Resektion Rektum (EB 5.2.7)
22. Local R0 resection in the rectum (EB 5.2.7)</t>
  </si>
  <si>
    <r>
      <t xml:space="preserve">Ist der Tumor trotz palliativer Gesamtsituation reseziert  (z.B. Tumorstenose bei Peritonealkarzinose oder diffuser Lebermetastasierung),  muss dieser Patient hier gezählt werden?
</t>
    </r>
    <r>
      <rPr>
        <sz val="8"/>
        <color rgb="FF494529"/>
        <rFont val="Arial"/>
        <family val="2"/>
      </rPr>
      <t>If the tumour has been resected despite an overall palliative situation (e.g., tumor stenosis in peritoneal carcinosis or diffuse hepatic metastases), must this patient be counted here?</t>
    </r>
  </si>
  <si>
    <t>23. Anzeichnung Stoma-Position (EB 5.2.7)
23. Marking of stoma position (EB 5.2.7)</t>
  </si>
  <si>
    <t>Qualitätsindikator 10 der S3-Leitlinie für das Kolorektale Karzinom
Quality indicator 10 of the Level 3 Guideline on Colorectal Carcinoma</t>
  </si>
  <si>
    <r>
      <t xml:space="preserve">G18
0 = nein
1 = ja
</t>
    </r>
    <r>
      <rPr>
        <sz val="8"/>
        <color rgb="FF494529"/>
        <rFont val="Arial"/>
        <family val="2"/>
      </rPr>
      <t>G18
0 = no
1 = yes</t>
    </r>
    <r>
      <rPr>
        <sz val="8"/>
        <color indexed="8"/>
        <rFont val="Arial"/>
        <family val="2"/>
      </rPr>
      <t xml:space="preserve">
</t>
    </r>
  </si>
  <si>
    <r>
      <t xml:space="preserve">Oftmals wird eine OP mit Anastomose geplant und eine Stomaanlage aufgrund der vorliegenden Problematiken durchgeführt. Wie soll man dies Dokumentieren?
</t>
    </r>
    <r>
      <rPr>
        <sz val="8"/>
        <color rgb="FF494529"/>
        <rFont val="Arial"/>
        <family val="2"/>
      </rPr>
      <t>Often times, surgery with anastomosis is planned and stoma creation is carried out due to the problems encountered. How should that be documented?</t>
    </r>
  </si>
  <si>
    <r>
      <t xml:space="preserve">Bedeutet präoperativ einen Tag vor OP oder direkt vor OP-Beginn?
</t>
    </r>
    <r>
      <rPr>
        <sz val="8"/>
        <color rgb="FF494529"/>
        <rFont val="Arial"/>
        <family val="2"/>
      </rPr>
      <t>Does “preoperative” mean 1 day before the operation or immediately before the start of the operation?</t>
    </r>
  </si>
  <si>
    <r>
      <t xml:space="preserve">Werden hier alle Stomaanlagen gezählt?
</t>
    </r>
    <r>
      <rPr>
        <sz val="8"/>
        <color rgb="FF494529"/>
        <rFont val="Arial"/>
        <family val="2"/>
      </rPr>
      <t>Are all stoma creations counted here?</t>
    </r>
  </si>
  <si>
    <r>
      <t xml:space="preserve">Muss die Stomaanlage während der Tumorresektion erfolgen?
</t>
    </r>
    <r>
      <rPr>
        <sz val="8"/>
        <color rgb="FF494529"/>
        <rFont val="Arial"/>
        <family val="2"/>
      </rPr>
      <t>Must the stoma be created during the tumour resection?</t>
    </r>
  </si>
  <si>
    <r>
      <t xml:space="preserve">Wird in Zukunft eventuell über Sollvorgaben (z.B. 90%) berücksichtigt. Im Moment besteht 
keine Sollvorgabe.
</t>
    </r>
    <r>
      <rPr>
        <sz val="8"/>
        <color rgb="FF494529"/>
        <rFont val="Arial"/>
        <family val="2"/>
      </rPr>
      <t>In the future, this may be taken into account using target values (e.g., 90%). At the moment there are no targets.</t>
    </r>
  </si>
  <si>
    <r>
      <t xml:space="preserve">Präoperativ bedeutet vor der Operation.
</t>
    </r>
    <r>
      <rPr>
        <sz val="8"/>
        <color rgb="FF494529"/>
        <rFont val="Arial"/>
        <family val="2"/>
      </rPr>
      <t>“Preoperatively” means before the operation.</t>
    </r>
  </si>
  <si>
    <r>
      <t xml:space="preserve">Es werden nur vorhersehbare Stomaanlagen berücksichtigt. Dies gilt für alle elektiven Operationen.
</t>
    </r>
    <r>
      <rPr>
        <sz val="8"/>
        <color rgb="FF494529"/>
        <rFont val="Arial"/>
        <family val="2"/>
      </rPr>
      <t>Only predictable stoma creation is taken into account. This applies to all elective operations.</t>
    </r>
  </si>
  <si>
    <r>
      <t xml:space="preserve">Nein, es kann auch eine separate OP vor/nach der Tumorresektion erfolgen.
</t>
    </r>
    <r>
      <rPr>
        <sz val="8"/>
        <color rgb="FF494529"/>
        <rFont val="Arial"/>
        <family val="2"/>
      </rPr>
      <t>No, a separate operation before/after the tumour resection can be carried out.</t>
    </r>
  </si>
  <si>
    <t>24. Primäre Lebermetastasenresektion (KRK UICC Stad. IV) (EB 5.2.8)
24. Primary resection of hepatic metastases (CRC UICC stage IV) (EB 5.2.8)</t>
  </si>
  <si>
    <r>
      <t xml:space="preserve">J1.1
0 = nein
1 = ja
</t>
    </r>
    <r>
      <rPr>
        <sz val="8"/>
        <color rgb="FF494529"/>
        <rFont val="Arial"/>
        <family val="2"/>
      </rPr>
      <t>J1.1
0 = no
1 = yes</t>
    </r>
    <r>
      <rPr>
        <sz val="8"/>
        <color indexed="8"/>
        <rFont val="Arial"/>
        <family val="2"/>
      </rPr>
      <t xml:space="preserve">
</t>
    </r>
  </si>
  <si>
    <r>
      <t xml:space="preserve">J1.2
0 = nein
1 = ja
</t>
    </r>
    <r>
      <rPr>
        <sz val="8"/>
        <color rgb="FF494529"/>
        <rFont val="Arial"/>
        <family val="2"/>
      </rPr>
      <t xml:space="preserve">J1.2
0 = no
1 = yes
</t>
    </r>
  </si>
  <si>
    <r>
      <t xml:space="preserve">J2
0 = nein
1 = ja
</t>
    </r>
    <r>
      <rPr>
        <sz val="8"/>
        <color rgb="FF494529"/>
        <rFont val="Arial"/>
        <family val="2"/>
      </rPr>
      <t xml:space="preserve">J2
0 = no
1 = yes
</t>
    </r>
  </si>
  <si>
    <r>
      <t xml:space="preserve">Muss das Zentrum A die Lebermetastasenresektion selbst durchführen, damit er im Zähler
berücksichtigt werden kann?
</t>
    </r>
    <r>
      <rPr>
        <sz val="8"/>
        <color rgb="FF494529"/>
        <rFont val="Arial"/>
        <family val="2"/>
      </rPr>
      <t>Does Centre A have to carry out the resection of hepatic metastases itself for it to be taken into account in the numerator?</t>
    </r>
  </si>
  <si>
    <r>
      <t xml:space="preserve">Was heißt ausschließlich genau? Z.B. auch keine zusätzlichen Lungenmetastasen?
</t>
    </r>
    <r>
      <rPr>
        <sz val="8"/>
        <color rgb="FF494529"/>
        <rFont val="Arial"/>
        <family val="2"/>
      </rPr>
      <t>What exactly does “exclusively” mean? E.g., not any additional pulmonary metastases?</t>
    </r>
  </si>
  <si>
    <r>
      <t xml:space="preserve">Können RFAs (Radiofrequenzablationen) gezählt werden?
</t>
    </r>
    <r>
      <rPr>
        <sz val="8"/>
        <color rgb="FF494529"/>
        <rFont val="Arial"/>
        <family val="2"/>
      </rPr>
      <t>Can radiofrequency ablation (RFA) procedures be counted?</t>
    </r>
  </si>
  <si>
    <r>
      <t xml:space="preserve">Zählen PE?
</t>
    </r>
    <r>
      <rPr>
        <sz val="8"/>
        <color rgb="FF494529"/>
        <rFont val="Arial"/>
        <family val="2"/>
      </rPr>
      <t>Do biopsies count?</t>
    </r>
  </si>
  <si>
    <r>
      <t xml:space="preserve">Ist R0 hier eine Vorraussetzung?
</t>
    </r>
    <r>
      <rPr>
        <sz val="8"/>
        <color rgb="FF494529"/>
        <rFont val="Arial"/>
        <family val="2"/>
      </rPr>
      <t>Is R0 a prerequisite here?</t>
    </r>
  </si>
  <si>
    <r>
      <t xml:space="preserve">Ist eine kurative Intention Voraussetzung?
</t>
    </r>
    <r>
      <rPr>
        <sz val="8"/>
        <color rgb="FF494529"/>
        <rFont val="Arial"/>
        <family val="2"/>
      </rPr>
      <t>Is curative intent a prerequisite?</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</si>
  <si>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However, as the patient is a primary case at Centre A, Centre B cannot count the patient.</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</si>
  <si>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presnt.</t>
    </r>
  </si>
  <si>
    <r>
      <t xml:space="preserve">Nein
</t>
    </r>
    <r>
      <rPr>
        <sz val="8"/>
        <color rgb="FF494529"/>
        <rFont val="Arial"/>
        <family val="2"/>
      </rPr>
      <t>No.</t>
    </r>
  </si>
  <si>
    <t>25. Sekundäre Lebermetastasenresektion (KRK UICC Stad. IV) (EB 5.2.8)
25. Secondary resection of hepatic metastases (CRC UICC stage IV) (EB 5.2.8)</t>
  </si>
  <si>
    <r>
      <t xml:space="preserve">J1.2
0 = nein
1 = ja
</t>
    </r>
    <r>
      <rPr>
        <sz val="8"/>
        <color rgb="FF494529"/>
        <rFont val="Arial"/>
        <family val="2"/>
      </rPr>
      <t>J1.2
0 = no
1 = yes</t>
    </r>
    <r>
      <rPr>
        <sz val="8"/>
        <color indexed="8"/>
        <rFont val="Arial"/>
        <family val="2"/>
      </rPr>
      <t xml:space="preserve">
</t>
    </r>
  </si>
  <si>
    <r>
      <t xml:space="preserve">J3
0 = Bedingungen für sekundäre Lebermetastasenresektion nicht erfüllt
1 = Bedingungen für sekundäre Lebermetastasenresektion erfüllt
</t>
    </r>
    <r>
      <rPr>
        <sz val="8"/>
        <color rgb="FF494529"/>
        <rFont val="Arial"/>
        <family val="2"/>
      </rPr>
      <t>J3
0 = conditions for secondary resection of hepatic metastases no met
1 = conditions for secondary resection of hepatic metastases met</t>
    </r>
    <r>
      <rPr>
        <sz val="8"/>
        <color indexed="8"/>
        <rFont val="Arial"/>
        <family val="2"/>
      </rPr>
      <t xml:space="preserve">
</t>
    </r>
  </si>
  <si>
    <r>
      <t xml:space="preserve">J4
0 = nein
1 = ja
</t>
    </r>
    <r>
      <rPr>
        <sz val="8"/>
        <color rgb="FF494529"/>
        <rFont val="Arial"/>
        <family val="2"/>
      </rPr>
      <t>J4
0 = no
1 = yes</t>
    </r>
    <r>
      <rPr>
        <sz val="8"/>
        <color indexed="8"/>
        <rFont val="Arial"/>
        <family val="2"/>
      </rPr>
      <t xml:space="preserve">
</t>
    </r>
  </si>
  <si>
    <r>
      <t xml:space="preserve">Ausschließlich bedeutet, dass lediglich Lebermetastasen und keine anderen Metastasen (z.B. Lungenmetastasen) vorliegen.
</t>
    </r>
    <r>
      <rPr>
        <sz val="8"/>
        <color rgb="FF494529"/>
        <rFont val="Arial"/>
        <family val="2"/>
      </rPr>
      <t>“Exclusively” means that only hepatic metastases and no other metastases (e.g., pulmonary metastases) are present.</t>
    </r>
  </si>
  <si>
    <r>
      <t xml:space="preserve">Nein, es ist ausreichend, wenn die Resektion durchgeführt, unabhängig von der Klinik. Da der Patient jedoch Primärfall des Zentrums A ist, kann Zentrum B den Patienten nicht zählen.
</t>
    </r>
    <r>
      <rPr>
        <sz val="8"/>
        <color rgb="FF494529"/>
        <rFont val="Arial"/>
        <family val="2"/>
      </rPr>
      <t>No, it is sufficient for the resection to be carried out, independently of the hospital. Howevcer, as the patient is a primary case at Centre A, Centre B cannot count the patient.</t>
    </r>
  </si>
  <si>
    <t>26. Adjuvante Chemotherapien Kolon (UICC Stad. III) (EB 6.2.8)
26. Adjuvant chemotherapy: colon (UICC stage III) (EB 6.2.8)</t>
  </si>
  <si>
    <t>Qualitätsindikator 6 der S3-Leitlinie für das Kolorektale Karzinom
Quality indicator 6 of the Level 3 Guideline on Colorectal Carcinoma</t>
  </si>
  <si>
    <r>
      <t xml:space="preserve">darf nicht M1 | M1a | M1b  | MX sein
</t>
    </r>
    <r>
      <rPr>
        <sz val="8"/>
        <color rgb="FF494529"/>
        <rFont val="Arial"/>
        <family val="2"/>
      </rPr>
      <t>May not be M1 | M1a | M1b| MX</t>
    </r>
    <r>
      <rPr>
        <sz val="8"/>
        <color indexed="8"/>
        <rFont val="Arial"/>
        <family val="2"/>
      </rPr>
      <t xml:space="preserve">
</t>
    </r>
  </si>
  <si>
    <r>
      <t xml:space="preserve">H6
R = keine Angaben
R0 | R0(wide) | R0(narrow) = kein Residualtumor
R1 = mikr. Residualtumor
R2 = makr. Residualtumor
RX = nicht beurteilbar
</t>
    </r>
    <r>
      <rPr>
        <sz val="8"/>
        <color rgb="FF494529"/>
        <rFont val="Arial"/>
        <family val="2"/>
      </rPr>
      <t xml:space="preserve">H6 
R = no details
R0 | R0 (wide) | R0 (narrow) = no residual tumour
R1 = microscopic residual tumour
R2 = macroscopic residual tumour
RX = not assessable
</t>
    </r>
  </si>
  <si>
    <r>
      <t xml:space="preserve">N4
K = Kurativ | P = Palliativ
</t>
    </r>
    <r>
      <rPr>
        <sz val="8"/>
        <color rgb="FF494529"/>
        <rFont val="Arial"/>
        <family val="2"/>
      </rPr>
      <t>N4
K = curative | P = palliative</t>
    </r>
    <r>
      <rPr>
        <sz val="8"/>
        <color indexed="8"/>
        <rFont val="Arial"/>
        <family val="2"/>
      </rPr>
      <t xml:space="preserve">
</t>
    </r>
  </si>
  <si>
    <t xml:space="preserve">27. Neoadjuvante Radio- o. Radiochemotherapien Rektum (UICC Stad. II u. III) (EB 6.2.8 / 7.13)
27. Neoadjuvant radio- or radiochemotherapy: rectum (UICC stage II and III) (ED 6.2.8/ 7.13) </t>
  </si>
  <si>
    <t>Qualitätsindikator 7 der S3-Leitlinie für das Kolorektale Karzinom
Quality indicator 7 of the Level 3 Guideline on Colorectal Carcinoma</t>
  </si>
  <si>
    <r>
      <t xml:space="preserve">G4
N = Notfall
E = elektiv
</t>
    </r>
    <r>
      <rPr>
        <sz val="8"/>
        <color rgb="FF494529"/>
        <rFont val="Arial"/>
        <family val="2"/>
      </rPr>
      <t>G4
N = emergency
E = elective</t>
    </r>
    <r>
      <rPr>
        <sz val="8"/>
        <color indexed="8"/>
        <rFont val="Arial"/>
        <family val="2"/>
      </rPr>
      <t xml:space="preserve">
</t>
    </r>
  </si>
  <si>
    <r>
      <t xml:space="preserve">D6
K = Kolon
R = Rektum
</t>
    </r>
    <r>
      <rPr>
        <sz val="8"/>
        <color rgb="FF494529"/>
        <rFont val="Arial"/>
        <family val="2"/>
      </rPr>
      <t>D6
K = colon
R = rectum</t>
    </r>
    <r>
      <rPr>
        <sz val="8"/>
        <color indexed="8"/>
        <rFont val="Arial"/>
        <family val="2"/>
      </rPr>
      <t xml:space="preserve">
</t>
    </r>
  </si>
  <si>
    <r>
      <t xml:space="preserve">Entweder D8 = T3/T4 oder D9 = N1 | N1a | N1b |  N1c | N2 | N2a | N2b | N+
</t>
    </r>
    <r>
      <rPr>
        <sz val="8"/>
        <color rgb="FF494529"/>
        <rFont val="Arial"/>
        <family val="2"/>
      </rPr>
      <t xml:space="preserve">Either D8 = T3/T4 or D9 = N1 | N1a | N1b |  N1c | N2 | N2a | N2b | N+
</t>
    </r>
  </si>
  <si>
    <r>
      <t xml:space="preserve">Entweder D8 = T3/T4 oder D9 = N1 | N1a | N1b |  N1c | N2 | N2a | N2b | N+
</t>
    </r>
    <r>
      <rPr>
        <sz val="8"/>
        <color rgb="FF494529"/>
        <rFont val="Arial"/>
        <family val="2"/>
      </rPr>
      <t>Either D8 = T3/T4 or D9 = N1 | N1a | N1b |  N1c | N2 | N2a | N2b | N+</t>
    </r>
    <r>
      <rPr>
        <sz val="8"/>
        <color indexed="8"/>
        <rFont val="Arial"/>
        <family val="2"/>
      </rPr>
      <t xml:space="preserve">
</t>
    </r>
  </si>
  <si>
    <r>
      <t xml:space="preserve">entweder K3 alleine oder K3 &amp; M3 beide N
</t>
    </r>
    <r>
      <rPr>
        <sz val="8"/>
        <color rgb="FF494529"/>
        <rFont val="Arial"/>
        <family val="2"/>
      </rPr>
      <t>Either K3 alone or K3 &amp; M3 both N</t>
    </r>
  </si>
  <si>
    <r>
      <t xml:space="preserve">Wenn K3 = N ist, muss gleichzeitig K4 = K sein, ansonsten kommt der Fall nicht in den Zähler
</t>
    </r>
    <r>
      <rPr>
        <sz val="8"/>
        <color rgb="FF494529"/>
        <rFont val="Arial"/>
        <family val="2"/>
      </rPr>
      <t>If K3 = N, then K4 must at the same time be K, otherwise the case is not included in the numerator</t>
    </r>
  </si>
  <si>
    <r>
      <t xml:space="preserve">entweder K3 alleine oder M3 &amp; K3 beide N
</t>
    </r>
    <r>
      <rPr>
        <sz val="8"/>
        <color rgb="FF494529"/>
        <rFont val="Arial"/>
        <family val="2"/>
      </rPr>
      <t>Either K3 alone or K3 &amp; M3 both N</t>
    </r>
  </si>
  <si>
    <r>
      <t xml:space="preserve">Plausibilitätsüberprüfung
</t>
    </r>
    <r>
      <rPr>
        <sz val="8"/>
        <color rgb="FF494529"/>
        <rFont val="Arial"/>
        <family val="2"/>
      </rPr>
      <t>Plausibility check</t>
    </r>
  </si>
  <si>
    <r>
      <t xml:space="preserve">M4
K = Kurativ | P = Palliativ
</t>
    </r>
    <r>
      <rPr>
        <sz val="8"/>
        <color rgb="FF494529"/>
        <rFont val="Arial"/>
        <family val="2"/>
      </rPr>
      <t xml:space="preserve">M4
K = curative| P = palliative
</t>
    </r>
  </si>
  <si>
    <r>
      <t xml:space="preserve">Wenn M3 = N ist, muss gleichzeitig M4 = K sein, ansonsten kommt der Fall nicht in den Zähler
</t>
    </r>
    <r>
      <rPr>
        <sz val="8"/>
        <color rgb="FF494529"/>
        <rFont val="Arial"/>
        <family val="2"/>
      </rPr>
      <t>If M3 = N, then M4 must at the same time be K, otherwise the case is not included in the numerator</t>
    </r>
  </si>
  <si>
    <r>
      <t xml:space="preserve">Ist cTNM beim Rektumkarzinom nur im unteren und mittleren Drittel obligat, im oberen hingegen verzichtbar?
</t>
    </r>
    <r>
      <rPr>
        <sz val="8"/>
        <color rgb="FF494529"/>
        <rFont val="Arial"/>
        <family val="2"/>
      </rPr>
      <t>In rectal carcinoma, is cTNM obligatory only in the lower and middle thirds, but dispensable in the upper third?</t>
    </r>
  </si>
  <si>
    <r>
      <t xml:space="preserve">cTNM ist notwendig, wenn eine neoadjuvante Therapie durchgeführt wird.
</t>
    </r>
    <r>
      <rPr>
        <sz val="8"/>
        <color rgb="FF494529"/>
        <rFont val="Arial"/>
        <family val="2"/>
      </rPr>
      <t>cTNM is necessary if neoadjuvant therapy is administered.</t>
    </r>
  </si>
  <si>
    <r>
      <t xml:space="preserve">D5 Diagnose -  ICD-O-Lokalisation (ICD-O-2 und ICD-O-3)
</t>
    </r>
    <r>
      <rPr>
        <sz val="8"/>
        <color rgb="FF494529"/>
        <rFont val="Arial"/>
        <family val="2"/>
      </rPr>
      <t>D5 Diagnosis — ICD-O location (ICD-O-2 and  and ICD-O-3)</t>
    </r>
    <r>
      <rPr>
        <sz val="8"/>
        <color indexed="8"/>
        <rFont val="Arial"/>
        <family val="2"/>
      </rPr>
      <t xml:space="preserve">
</t>
    </r>
  </si>
  <si>
    <r>
      <t xml:space="preserve">H5   Postoperative Histologie / Staging  - ICD-O-Histologie
</t>
    </r>
    <r>
      <rPr>
        <sz val="8"/>
        <color rgb="FF494529"/>
        <rFont val="Arial"/>
        <family val="2"/>
      </rPr>
      <t>H5 postoperative histology / staging — ICD-O histology</t>
    </r>
  </si>
  <si>
    <r>
      <t xml:space="preserve">D4 Diagnose - Tumorausprägung
</t>
    </r>
    <r>
      <rPr>
        <sz val="8"/>
        <color rgb="FF494529"/>
        <rFont val="Arial"/>
        <family val="2"/>
      </rPr>
      <t>D4 Diagnosis — Tumour characteristics</t>
    </r>
  </si>
  <si>
    <r>
      <t xml:space="preserve">G3 Chirurgische Primärtherapie - OPS-Codes (1. OP)
</t>
    </r>
    <r>
      <rPr>
        <sz val="8"/>
        <color rgb="FF494529"/>
        <rFont val="Arial"/>
        <family val="2"/>
      </rPr>
      <t>G3 Surgical primary therapy — OPS codes (1st op.)</t>
    </r>
  </si>
  <si>
    <r>
      <t xml:space="preserve">D5 Diagnose -  ICD-O-Lokalisation (ICD-O-2 und ICD-O-3)
</t>
    </r>
    <r>
      <rPr>
        <sz val="8"/>
        <color rgb="FF494529"/>
        <rFont val="Arial"/>
        <family val="2"/>
      </rPr>
      <t>D5 Diagnosis — ICD-O location (ICD-O-2 and ICD-O-3)</t>
    </r>
    <r>
      <rPr>
        <sz val="8"/>
        <color indexed="8"/>
        <rFont val="Arial"/>
        <family val="2"/>
      </rPr>
      <t xml:space="preserve">
</t>
    </r>
  </si>
  <si>
    <r>
      <t xml:space="preserve">D3 Diagnose - ICD-O-Histologie 
</t>
    </r>
    <r>
      <rPr>
        <sz val="8"/>
        <color rgb="FF494529"/>
        <rFont val="Arial"/>
        <family val="2"/>
      </rPr>
      <t>D3 Diagnosis — ICD-O histology</t>
    </r>
  </si>
  <si>
    <r>
      <t xml:space="preserve">F2 Endoskopische Primärtherapie - OPS-Code
</t>
    </r>
    <r>
      <rPr>
        <sz val="8"/>
        <color rgb="FF494529"/>
        <rFont val="Arial"/>
        <family val="2"/>
      </rPr>
      <t>F2 Endoscopic primary therapy — OPS code</t>
    </r>
  </si>
  <si>
    <r>
      <t xml:space="preserve">D1 Diagnose - Datum Erstdiagnose Primärtumor
</t>
    </r>
    <r>
      <rPr>
        <sz val="8"/>
        <color rgb="FF494529"/>
        <rFont val="Arial"/>
        <family val="2"/>
      </rPr>
      <t>D1 Diagnosis — date of first diagnosis of the primary tumour</t>
    </r>
    <r>
      <rPr>
        <sz val="8"/>
        <color indexed="8"/>
        <rFont val="Arial"/>
        <family val="2"/>
      </rPr>
      <t xml:space="preserve">
</t>
    </r>
  </si>
  <si>
    <r>
      <t xml:space="preserve">K3 Präoperative / ausschließliche  definitive Strahlentherapie - Therapiezeitpunkt
</t>
    </r>
    <r>
      <rPr>
        <sz val="8"/>
        <color rgb="FF494529"/>
        <rFont val="Arial"/>
        <family val="2"/>
      </rPr>
      <t>K3 Preoperative/ exclusively definitive radiotherapy — treatment time point</t>
    </r>
  </si>
  <si>
    <r>
      <t xml:space="preserve">K4 Präoperative / ausschließlich definitive Strahlentherapie - Therapieintention
</t>
    </r>
    <r>
      <rPr>
        <sz val="8"/>
        <color rgb="FF494529"/>
        <rFont val="Arial"/>
        <family val="2"/>
      </rPr>
      <t>K4 Preoperative / exclusively definitive radiotherapy — treatment intention</t>
    </r>
  </si>
  <si>
    <r>
      <t xml:space="preserve">M3 Präoperative / ausschließliche  / definitive Chemotherapie- Therapiezeitpunkt
</t>
    </r>
    <r>
      <rPr>
        <sz val="8"/>
        <color rgb="FF494529"/>
        <rFont val="Arial"/>
        <family val="2"/>
      </rPr>
      <t>M3 Preoperative / exclusively definitive chemotherapy — treatment time point</t>
    </r>
  </si>
  <si>
    <r>
      <t xml:space="preserve">M4 Präoperative / ausschließliche  / definitive Chemotherapie - Therapieintention
</t>
    </r>
    <r>
      <rPr>
        <sz val="8"/>
        <color rgb="FF494529"/>
        <rFont val="Arial"/>
        <family val="2"/>
      </rPr>
      <t>M4 Preoperative / exclusively definitive chemotherapy — treatment intention</t>
    </r>
  </si>
  <si>
    <r>
      <t xml:space="preserve">O1 Sonstige Therapie - Best Supportive Care
</t>
    </r>
    <r>
      <rPr>
        <sz val="8"/>
        <color rgb="FF494529"/>
        <rFont val="Arial"/>
        <family val="2"/>
      </rPr>
      <t>O1 Other treatment — best supportive care</t>
    </r>
  </si>
  <si>
    <r>
      <rPr>
        <b/>
        <sz val="8"/>
        <rFont val="Arial"/>
        <family val="2"/>
      </rPr>
      <t>Primärfalldefinition 
Definition of a primary case</t>
    </r>
    <r>
      <rPr>
        <sz val="8"/>
        <rFont val="Arial"/>
        <family val="2"/>
      </rPr>
      <t xml:space="preserve">
• Maligne Diagnose (Adenokarzinom) muss vorliegen
</t>
    </r>
    <r>
      <rPr>
        <sz val="8"/>
        <color rgb="FF494529"/>
        <rFont val="Arial"/>
        <family val="2"/>
      </rPr>
      <t>(A diagnosis of malignancy (adenocarcinoma) must be present)</t>
    </r>
    <r>
      <rPr>
        <sz val="8"/>
        <rFont val="Arial"/>
        <family val="2"/>
      </rPr>
      <t xml:space="preserve">
• Anforderungen Tumorkonferenz, Tumordokumentation und 
  Nachsorge sind im vollem Umfang gültig
</t>
    </r>
    <r>
      <rPr>
        <sz val="8"/>
        <color rgb="FF494529"/>
        <rFont val="Arial"/>
        <family val="2"/>
      </rPr>
      <t>(Requirements for the tumour board , tumour documentation and follow-up are fully valid)</t>
    </r>
    <r>
      <rPr>
        <sz val="8"/>
        <rFont val="Arial"/>
        <family val="2"/>
      </rPr>
      <t xml:space="preserve">
</t>
    </r>
    <r>
      <rPr>
        <sz val="8"/>
        <color rgb="FFFF0000"/>
        <rFont val="Arial"/>
        <family val="2"/>
      </rPr>
      <t>• Bei Watch &amp; Wait-Patienten handelt es sich um neu diagnostizierte Rektumkarzinome, die nach radiotherapeutischer und/oder chemotherapeutischer Vorbehandlung bei klinischer Vollremission zunächst nicht operativ therapiert werden. Wenn diese Patienten bei Tumor-Rekurrenz oder aus anderen Gründen sekundär operiert werden, zählen sie als operativer Primärfall.</t>
    </r>
    <r>
      <rPr>
        <strike/>
        <sz val="8"/>
        <color rgb="FFFF0000"/>
        <rFont val="Arial"/>
        <family val="2"/>
      </rPr>
      <t xml:space="preserve">
</t>
    </r>
    <r>
      <rPr>
        <sz val="8"/>
        <color rgb="FFFF0000"/>
        <rFont val="Arial"/>
        <family val="2"/>
      </rPr>
      <t xml:space="preserve">• Zählzeitpunkt ist Datum Histologiebefund
</t>
    </r>
  </si>
  <si>
    <r>
      <t>Als nicht operierter Primärfall (kurativ) werden ebenfalls nicht anerkannt:
(</t>
    </r>
    <r>
      <rPr>
        <sz val="8"/>
        <color rgb="FF494529"/>
        <rFont val="Arial"/>
        <family val="2"/>
      </rPr>
      <t>Also not recognised as primary (curative) cases:)</t>
    </r>
    <r>
      <rPr>
        <sz val="8"/>
        <rFont val="Arial"/>
        <family val="2"/>
      </rPr>
      <t xml:space="preserve">
• praeT0 / praeTis
(</t>
    </r>
    <r>
      <rPr>
        <sz val="8"/>
        <color rgb="FF494529"/>
        <rFont val="Arial"/>
        <family val="2"/>
      </rPr>
      <t>preT0/preTis)</t>
    </r>
    <r>
      <rPr>
        <sz val="8"/>
        <rFont val="Arial"/>
        <family val="2"/>
      </rPr>
      <t xml:space="preserve">
</t>
    </r>
  </si>
  <si>
    <r>
      <t xml:space="preserve">D5 Diagnose -  ICD-O-Lokalisation
</t>
    </r>
    <r>
      <rPr>
        <sz val="8"/>
        <color rgb="FF494529"/>
        <rFont val="Arial"/>
        <family val="2"/>
      </rPr>
      <t>D5 Diagnosis — ICD-O location</t>
    </r>
    <r>
      <rPr>
        <sz val="8"/>
        <color indexed="8"/>
        <rFont val="Arial"/>
        <family val="2"/>
      </rPr>
      <t xml:space="preserve">
</t>
    </r>
  </si>
  <si>
    <r>
      <t xml:space="preserve">K3 Präoperative / ausschließliche Strahlentherapie - Therapiezeitpunkt
</t>
    </r>
    <r>
      <rPr>
        <sz val="8"/>
        <color rgb="FF494529"/>
        <rFont val="Arial"/>
        <family val="2"/>
      </rPr>
      <t>K3 Preoperative/ exclusive radiotherapy — treatment time point</t>
    </r>
  </si>
  <si>
    <r>
      <t xml:space="preserve">K4 Präoperative / ausschließlich Strahlentherapie - Therapieintention
</t>
    </r>
    <r>
      <rPr>
        <sz val="8"/>
        <color rgb="FF494529"/>
        <rFont val="Arial"/>
        <family val="2"/>
      </rPr>
      <t>K4 Preoperative / exclusive radiotherapy — treatment intention</t>
    </r>
  </si>
  <si>
    <r>
      <t xml:space="preserve">M3 Präoperative / ausschließliche Chemotherapie - Therapiezeitpunkt
</t>
    </r>
    <r>
      <rPr>
        <sz val="8"/>
        <color rgb="FF494529"/>
        <rFont val="Arial"/>
        <family val="2"/>
      </rPr>
      <t>M3 Preoperative / exclusive chemotherapy — treatment time point</t>
    </r>
  </si>
  <si>
    <r>
      <t xml:space="preserve">M4 Präoperative / ausschließlich Chemotherapie - Therapieintention
</t>
    </r>
    <r>
      <rPr>
        <sz val="8"/>
        <color rgb="FF494529"/>
        <rFont val="Arial"/>
        <family val="2"/>
      </rPr>
      <t>M4 Preoperative / exclusive chemotherapy — treatment intention</t>
    </r>
  </si>
  <si>
    <t>C1 Grundgesamtheit - Kategorisierung des Tudoku-Systems
C1 Basic statistical population — categorisation of the tumour documentation system</t>
  </si>
  <si>
    <t xml:space="preserve">F2 Endoskopische Primärtherapie - OPS-Code
</t>
  </si>
  <si>
    <r>
      <t xml:space="preserve">H3  Postoperative Histologie / Staging - postM
</t>
    </r>
    <r>
      <rPr>
        <sz val="8"/>
        <color rgb="FF494529"/>
        <rFont val="Arial"/>
        <family val="2"/>
      </rPr>
      <t>H3 postoperative histology / staging — postM</t>
    </r>
  </si>
  <si>
    <r>
      <t xml:space="preserve">E1 Prätherapeutische Tumorkonferenz - Vorstellung
</t>
    </r>
    <r>
      <rPr>
        <sz val="8"/>
        <color rgb="FF494529"/>
        <rFont val="Arial"/>
        <family val="2"/>
      </rPr>
      <t>E1 Pre-therapeutic tumour board — presentation</t>
    </r>
  </si>
  <si>
    <r>
      <t xml:space="preserve">C1 Grundgesamtheit - Kategorisierung des Tudoku-Systems
</t>
    </r>
    <r>
      <rPr>
        <sz val="8"/>
        <color rgb="FF494529"/>
        <rFont val="Arial"/>
        <family val="2"/>
      </rPr>
      <t>C1 Basic statistical population — categorisation of the tumour documentation systemcategorisation of the tumour documentation system</t>
    </r>
  </si>
  <si>
    <r>
      <t xml:space="preserve">I1 Postoperative Tumorkonferenz - Vorstellung
</t>
    </r>
    <r>
      <rPr>
        <sz val="8"/>
        <color rgb="FF494529"/>
        <rFont val="Arial"/>
        <family val="2"/>
      </rPr>
      <t>I1 postoperative tumour board — presentation</t>
    </r>
  </si>
  <si>
    <r>
      <t xml:space="preserve">C1 Grundgesamtheit - Kategorisierung des Tudoku-Systems
</t>
    </r>
    <r>
      <rPr>
        <sz val="8"/>
        <color rgb="FF494529"/>
        <rFont val="Arial"/>
        <family val="2"/>
      </rPr>
      <t>C1 Basic statistical population — categorisation of the tumour documentation system</t>
    </r>
  </si>
  <si>
    <r>
      <t xml:space="preserve">P1 Prozess - Studie -  Datum Patient in Studie eingebracht
</t>
    </r>
    <r>
      <rPr>
        <sz val="8"/>
        <color rgb="FF494529"/>
        <rFont val="Arial"/>
        <family val="2"/>
      </rPr>
      <t>P1 Process — research study — data of inclusion of patient in study</t>
    </r>
  </si>
  <si>
    <r>
      <t xml:space="preserve">B5.1 Anamnese - DKG-Fragebogen zur Familienanamnese ausgefüllt
</t>
    </r>
    <r>
      <rPr>
        <sz val="8"/>
        <color rgb="FF494529"/>
        <rFont val="Arial"/>
        <family val="2"/>
      </rPr>
      <t>B5.1 Patient history —DKG questionnaire on family history completed</t>
    </r>
  </si>
  <si>
    <r>
      <t xml:space="preserve">B5.2 Anamnese - Familienanamnese
</t>
    </r>
    <r>
      <rPr>
        <sz val="8"/>
        <color rgb="FF494529"/>
        <rFont val="Arial"/>
        <family val="2"/>
      </rPr>
      <t>B5.2 Patient history — family history</t>
    </r>
  </si>
  <si>
    <r>
      <t xml:space="preserve">P8 Prozess - Immunhistochemische Untersuchung auf MSI
</t>
    </r>
    <r>
      <rPr>
        <sz val="8"/>
        <color rgb="FF494529"/>
        <rFont val="Arial"/>
        <family val="2"/>
      </rPr>
      <t>P8 Process — immunohistochemical assessment for MSI</t>
    </r>
  </si>
  <si>
    <r>
      <t xml:space="preserve">D17 Diagnose - Abstand der mesorektalen Faszie in mm
</t>
    </r>
    <r>
      <rPr>
        <sz val="8"/>
        <color rgb="FF494529"/>
        <rFont val="Arial"/>
        <family val="2"/>
      </rPr>
      <t>D17 Diagnosis — distance from the mesorectal fascia, in mm</t>
    </r>
  </si>
  <si>
    <r>
      <t>G4 Chirurgische Primärtherapie - Notfall- oder Elektiveingriff
G</t>
    </r>
    <r>
      <rPr>
        <sz val="8"/>
        <color rgb="FF494529"/>
        <rFont val="Arial"/>
        <family val="2"/>
      </rPr>
      <t>4 Surgical primary therapy — emergency or elective procedure</t>
    </r>
  </si>
  <si>
    <r>
      <t xml:space="preserve">C1 - Grundgesamtheit - Kategorisierung des Tudoku-Systems
</t>
    </r>
    <r>
      <rPr>
        <sz val="8"/>
        <color rgb="FF494529"/>
        <rFont val="Arial"/>
        <family val="2"/>
      </rPr>
      <t>C1 Basic statistical population — categorisation of the tumour documentation system</t>
    </r>
  </si>
  <si>
    <r>
      <t xml:space="preserve">G9 Chirurgische Primärtherapie - Postoperative Wundinfektion 
</t>
    </r>
    <r>
      <rPr>
        <sz val="8"/>
        <color rgb="FF494529"/>
        <rFont val="Arial"/>
        <family val="2"/>
      </rPr>
      <t>G9 surgical primary therapy — postoperative wound infection</t>
    </r>
  </si>
  <si>
    <r>
      <t xml:space="preserve">G7 Chirurgische Primärtherapie - Anastomose angelegt (1. OP)
</t>
    </r>
    <r>
      <rPr>
        <sz val="8"/>
        <color rgb="FF494529"/>
        <rFont val="Arial"/>
        <family val="2"/>
      </rPr>
      <t>G7 surgical primary therapy — anastomosis created (1st op.)</t>
    </r>
  </si>
  <si>
    <r>
      <t xml:space="preserve">G11 Chirurgische Therapie - Anastomoseninsuffizienz aufgetreten? 
</t>
    </r>
    <r>
      <rPr>
        <sz val="8"/>
        <color rgb="FF494529"/>
        <rFont val="Arial"/>
        <family val="2"/>
      </rPr>
      <t>G11 Surgical primary therapy — anastomotic insufficiency developing?</t>
    </r>
  </si>
  <si>
    <r>
      <t xml:space="preserve">G13 Chirurgische Therapie -  Anastomoseninsuffizienz interventionspflichtig?
</t>
    </r>
    <r>
      <rPr>
        <sz val="8"/>
        <color rgb="FF494529"/>
        <rFont val="Arial"/>
        <family val="2"/>
      </rPr>
      <t>G13 Surgical primary therapy — anastomotic insufficiency requiring intervention?</t>
    </r>
  </si>
  <si>
    <r>
      <t xml:space="preserve">G11 Chirurgische Primärtherapie - Anastomoseninsuffizienz aufgetreten? 
</t>
    </r>
    <r>
      <rPr>
        <sz val="8"/>
        <color rgb="FF494529"/>
        <rFont val="Arial"/>
        <family val="2"/>
      </rPr>
      <t>G11 Surgical primary therapy — anastomotic insufficiency developing?</t>
    </r>
  </si>
  <si>
    <r>
      <t xml:space="preserve">Q1 Follow-Up-Meldung n - Datum
</t>
    </r>
    <r>
      <rPr>
        <sz val="8"/>
        <color rgb="FF494529"/>
        <rFont val="Arial"/>
        <family val="2"/>
      </rPr>
      <t>Q1 Follow-up report n — date</t>
    </r>
  </si>
  <si>
    <r>
      <t xml:space="preserve">Q6 Follow-Up-Meldung n - verstorben
</t>
    </r>
    <r>
      <rPr>
        <sz val="8"/>
        <color rgb="FF494529"/>
        <rFont val="Arial"/>
        <family val="2"/>
      </rPr>
      <t>Q6 Follow-up report n — died</t>
    </r>
  </si>
  <si>
    <r>
      <t xml:space="preserve">H2  Postoperative Histologie / Staging - pN
</t>
    </r>
    <r>
      <rPr>
        <sz val="8"/>
        <color rgb="FF494529"/>
        <rFont val="Arial"/>
        <family val="2"/>
      </rPr>
      <t>H2 postoperative histology / staging — pN</t>
    </r>
  </si>
  <si>
    <r>
      <t xml:space="preserve">C1 Grundgesamtheit - Kategorisierung des Tudoku-Systems
</t>
    </r>
    <r>
      <rPr>
        <sz val="8"/>
        <color rgb="FF494529"/>
        <rFont val="Arial"/>
        <family val="2"/>
      </rPr>
      <t>C1 Basic statistical population — categorisation of the tumour documentation system</t>
    </r>
    <r>
      <rPr>
        <sz val="8"/>
        <color indexed="8"/>
        <rFont val="Arial"/>
        <family val="2"/>
      </rPr>
      <t xml:space="preserve">
</t>
    </r>
  </si>
  <si>
    <r>
      <t xml:space="preserve">D8 Diagnose - Prätherapeutischer Tumorstatus T
</t>
    </r>
    <r>
      <rPr>
        <sz val="8"/>
        <color rgb="FF494529"/>
        <rFont val="Arial"/>
        <family val="2"/>
      </rPr>
      <t>D8 Diagnosis — pre-therapeutic tumour status T</t>
    </r>
  </si>
  <si>
    <r>
      <t xml:space="preserve">D9 Diagnose - Prätherapeutischer Tumorstatus N
</t>
    </r>
    <r>
      <rPr>
        <sz val="8"/>
        <color rgb="FF494529"/>
        <rFont val="Arial"/>
        <family val="2"/>
      </rPr>
      <t>D9 Diagnosis — pre-therapeutic tumour  status N</t>
    </r>
  </si>
  <si>
    <r>
      <t xml:space="preserve">D10 Diagnose - Prätherapeutischer Tumorstatus M
</t>
    </r>
    <r>
      <rPr>
        <sz val="8"/>
        <color rgb="FF494529"/>
        <rFont val="Arial"/>
        <family val="2"/>
      </rPr>
      <t>D10 diagnosis — pre-therapeutic tumour  status M</t>
    </r>
  </si>
  <si>
    <r>
      <t xml:space="preserve">K3 Präoperative / ausschließliche Strahlentherapie - Therapiezeitpunkt
</t>
    </r>
    <r>
      <rPr>
        <sz val="8"/>
        <color rgb="FF494529"/>
        <rFont val="Arial"/>
        <family val="2"/>
      </rPr>
      <t>K3 Preoperative/definitive radiotherapy — treatment time point</t>
    </r>
  </si>
  <si>
    <r>
      <t xml:space="preserve">K4 Präoperative / ausschließlich Strahlentherapie - Therapieintention
</t>
    </r>
    <r>
      <rPr>
        <sz val="8"/>
        <color rgb="FF494529"/>
        <rFont val="Arial"/>
        <family val="2"/>
      </rPr>
      <t>K4 Preoperative / definitive radiotherapy — treatment intention</t>
    </r>
  </si>
  <si>
    <r>
      <t xml:space="preserve">M3 Präoperative / ausschließliche Chemotherapie - Therapiezeitpunkt
</t>
    </r>
    <r>
      <rPr>
        <sz val="8"/>
        <color rgb="FF494529"/>
        <rFont val="Arial"/>
        <family val="2"/>
      </rPr>
      <t>M3 Preoperative / definitive chemotherapy — treatment time point</t>
    </r>
  </si>
  <si>
    <r>
      <t xml:space="preserve">M4 Präoperative / ausschließlich Chemotherapie - Therapieintention
</t>
    </r>
    <r>
      <rPr>
        <sz val="8"/>
        <color rgb="FF494529"/>
        <rFont val="Arial"/>
        <family val="2"/>
      </rPr>
      <t>M4 Preoperative / definitive chemotherapy — treatment intention</t>
    </r>
  </si>
  <si>
    <t>28. Qualität des TME-Rektumpräparates (Angabe Pathologie) (EB 8.10)
28. Quality of the TME rectal specimen (pathology details) (EB 8.10)</t>
  </si>
  <si>
    <t>Qualitätsindikator 3 der S3-Leitlinie für das Kolorektale Karzinom
Quality indicator 3 of the Level 3 guideline for colorectal carcinoma</t>
  </si>
  <si>
    <r>
      <t xml:space="preserve">G8 Chirurgische Primärtherapie - TME durchgeführt (1. OP)
</t>
    </r>
    <r>
      <rPr>
        <sz val="8"/>
        <color rgb="FF494529"/>
        <rFont val="Arial"/>
        <family val="2"/>
      </rPr>
      <t>G8 Surgical primary therapy — PME carried out (1st op.)</t>
    </r>
  </si>
  <si>
    <r>
      <t xml:space="preserve">G8
1 = TME
2 = PME
3 = sonstige / unbekannt
</t>
    </r>
    <r>
      <rPr>
        <sz val="8"/>
        <color rgb="FF494529"/>
        <rFont val="Arial"/>
        <family val="2"/>
      </rPr>
      <t xml:space="preserve">G8
1 = TME
2 = PME
3 = other / unknown
</t>
    </r>
  </si>
  <si>
    <r>
      <t>TME durchgeführt ja / nein
T</t>
    </r>
    <r>
      <rPr>
        <sz val="8"/>
        <color rgb="FF494529"/>
        <rFont val="Arial"/>
        <family val="2"/>
      </rPr>
      <t>ME carried out yes/no</t>
    </r>
  </si>
  <si>
    <r>
      <t xml:space="preserve">H8
1 = Grad 1: Mesorektale Faszie erhalten
2 = Grad 2: Intramesorektale Einrisse der TME
3  =Grad 3: Erreichen der muscularis propria oder Tumor
4 = keine Angaben
</t>
    </r>
    <r>
      <rPr>
        <sz val="8"/>
        <color rgb="FF494529"/>
        <rFont val="Arial"/>
        <family val="2"/>
      </rPr>
      <t xml:space="preserve">H8
1 = grade 1: mesorectal fascia preserved
2 = grade 2: intramesorectal lacerations in the TME
3 = grade 3: reaching the muscularis propria or tumour
4 = no details
</t>
    </r>
  </si>
  <si>
    <r>
      <t xml:space="preserve">Was ist die Definition von TME (offenbar nur unteres und mittleres Drittel gemeint)?
</t>
    </r>
    <r>
      <rPr>
        <sz val="8"/>
        <color rgb="FF494529"/>
        <rFont val="Arial"/>
        <family val="2"/>
      </rPr>
      <t>What is the definition of TME (apparently only the lower and middle third are intended)?</t>
    </r>
    <r>
      <rPr>
        <sz val="8"/>
        <color indexed="8"/>
        <rFont val="Arial"/>
        <family val="2"/>
      </rPr>
      <t xml:space="preserve">
</t>
    </r>
  </si>
  <si>
    <r>
      <t xml:space="preserve">Bei Tumoren des mittleren und unteren Rektumdrittels erfolgt die totale Mesorektumexzision (TME) bis zum Beckenboden unter Schonung des Plexus hypogastricus superior, der Nn. hypogastrici und der Plexus hypogastrici inferiores. (LL-update 2012).
</t>
    </r>
    <r>
      <rPr>
        <sz val="8"/>
        <color rgb="FF494529"/>
        <rFont val="Arial"/>
        <family val="2"/>
      </rPr>
      <t>In tumors in the middle and lower third of the rectum, total mesorectal excision (TME) is carried out as far as the pelvic floor, while preserving the superior hypogastric plexus, the hypogastric nerves, and the inferior hypogastric plexus (2012 guideline update).</t>
    </r>
  </si>
  <si>
    <r>
      <t xml:space="preserve">Muss das Präparat unfixiert sein? 
</t>
    </r>
    <r>
      <rPr>
        <sz val="8"/>
        <color rgb="FF494529"/>
        <rFont val="Arial"/>
        <family val="2"/>
      </rPr>
      <t>Does the specimen have to be unfixed?</t>
    </r>
  </si>
  <si>
    <r>
      <t>Präparat kann fixiert oder unfixiert sein.
T</t>
    </r>
    <r>
      <rPr>
        <sz val="8"/>
        <color rgb="FF494529"/>
        <rFont val="Arial"/>
        <family val="2"/>
      </rPr>
      <t>he specimen can be fixed or unfixed.</t>
    </r>
  </si>
  <si>
    <r>
      <t xml:space="preserve">Ist die Beurteilung des Pathologens hier entscheidend?
</t>
    </r>
    <r>
      <rPr>
        <sz val="8"/>
        <color rgb="FF494529"/>
        <rFont val="Arial"/>
        <family val="2"/>
      </rPr>
      <t>Is the pathologist’s assessment decisive here?</t>
    </r>
  </si>
  <si>
    <r>
      <t xml:space="preserve">Ja, die Angabe muss im Pathologiebefund dokumentiert sein.
</t>
    </r>
    <r>
      <rPr>
        <sz val="8"/>
        <color rgb="FF494529"/>
        <rFont val="Arial"/>
        <family val="2"/>
      </rPr>
      <t>Yes, the details must be documented in the pathology report.</t>
    </r>
  </si>
  <si>
    <t>29. Abstand Resektionsrand (EB 8.10) 
29. Distance of resection margin (EB 8.10)</t>
  </si>
  <si>
    <t>Qualitätsindikator 4 der S3-Leitlinie für das Kolorektale Karzinom
Quality indicator 4 of the Level 3 Guideline on Colorectal Carcinoma</t>
  </si>
  <si>
    <r>
      <t xml:space="preserve">G8 Chirurgische Therapie - TME oder PME durchgeführt (1. OP)
</t>
    </r>
    <r>
      <rPr>
        <sz val="8"/>
        <color rgb="FF494529"/>
        <rFont val="Arial"/>
        <family val="2"/>
      </rPr>
      <t>G8 Surgical therapy — TME or PME carried out (1st op.)</t>
    </r>
  </si>
  <si>
    <r>
      <t xml:space="preserve">H10   Postoperative Histologie / Staging  - Abstand des aboralen Tumorrandes zur aboralen Resektionsgrenze in mm dokumentiert
</t>
    </r>
    <r>
      <rPr>
        <sz val="8"/>
        <color rgb="FF494529"/>
        <rFont val="Arial"/>
        <family val="2"/>
      </rPr>
      <t>H10 postoperative histology / staging — documentation of distance between aboral tumour margin and aboral resection margin, in mm</t>
    </r>
  </si>
  <si>
    <r>
      <t xml:space="preserve">H10
0 = nein
1 = ja
</t>
    </r>
    <r>
      <rPr>
        <sz val="8"/>
        <color rgb="FF494529"/>
        <rFont val="Arial"/>
        <family val="2"/>
      </rPr>
      <t xml:space="preserve">H10
0 = no
1 = yes
</t>
    </r>
  </si>
  <si>
    <r>
      <t xml:space="preserve">H11
0 = nein
1 = ja
</t>
    </r>
    <r>
      <rPr>
        <sz val="8"/>
        <color rgb="FF494529"/>
        <rFont val="Arial"/>
        <family val="2"/>
      </rPr>
      <t xml:space="preserve">H11
0 = no
1 = yes
</t>
    </r>
  </si>
  <si>
    <r>
      <t xml:space="preserve">Zählen hier auch Notfallpatienten?
</t>
    </r>
    <r>
      <rPr>
        <sz val="8"/>
        <color rgb="FF494529"/>
        <rFont val="Arial"/>
        <family val="2"/>
      </rPr>
      <t>Do emergency patients also count here?</t>
    </r>
  </si>
  <si>
    <r>
      <t xml:space="preserve">Ist die Beurteilung des Pathologens hier entscheidend?
</t>
    </r>
    <r>
      <rPr>
        <sz val="8"/>
        <color rgb="FF494529"/>
        <rFont val="Arial"/>
        <family val="2"/>
      </rPr>
      <t>Is the pathologist’s assessment decisive here</t>
    </r>
    <r>
      <rPr>
        <sz val="8"/>
        <color indexed="8"/>
        <rFont val="Arial"/>
        <family val="2"/>
      </rPr>
      <t>?</t>
    </r>
  </si>
  <si>
    <r>
      <t xml:space="preserve">Nein, es zählen nur elektive Eingriffe.
</t>
    </r>
    <r>
      <rPr>
        <sz val="8"/>
        <color rgb="FF494529"/>
        <rFont val="Arial"/>
        <family val="2"/>
      </rPr>
      <t>No, only elective procedures.</t>
    </r>
  </si>
  <si>
    <r>
      <t xml:space="preserve">Präparat kann fixiert oder unfixiert sein.
</t>
    </r>
    <r>
      <rPr>
        <sz val="8"/>
        <color rgb="FF494529"/>
        <rFont val="Arial"/>
        <family val="2"/>
      </rPr>
      <t>The specimen can be fixed or unfixed.</t>
    </r>
  </si>
  <si>
    <t>30. Lymphknotenuntersuchung (EB 8.13)
30. Lymph node examination (EB 8.13)</t>
  </si>
  <si>
    <t>Qualitätsindikator 2 der S3-Leitlinie für das Kolorektale Karzinom
Quality indicator 2 of the Level 3 Guideline on Colorectal Carcinoma</t>
  </si>
  <si>
    <r>
      <t xml:space="preserve">H9
numerisch
</t>
    </r>
    <r>
      <rPr>
        <sz val="8"/>
        <color rgb="FF494529"/>
        <rFont val="Arial"/>
        <family val="2"/>
      </rPr>
      <t>H9
Numerical</t>
    </r>
    <r>
      <rPr>
        <sz val="8"/>
        <color indexed="8"/>
        <rFont val="Arial"/>
        <family val="2"/>
      </rPr>
      <t xml:space="preserve">
</t>
    </r>
  </si>
  <si>
    <r>
      <t xml:space="preserve">Zahl &gt; 0
</t>
    </r>
    <r>
      <rPr>
        <sz val="8"/>
        <color rgb="FF494529"/>
        <rFont val="Arial"/>
        <family val="2"/>
      </rPr>
      <t>Number &gt; 0</t>
    </r>
  </si>
  <si>
    <r>
      <t xml:space="preserve">H9
numerisch
</t>
    </r>
    <r>
      <rPr>
        <sz val="8"/>
        <color rgb="FF494529"/>
        <rFont val="Arial"/>
        <family val="2"/>
      </rPr>
      <t xml:space="preserve">H9
Numerical
</t>
    </r>
  </si>
  <si>
    <r>
      <t xml:space="preserve">Werden neoadjuvant vorbehandelte Patienten im Nenner berücksichtigt?
</t>
    </r>
    <r>
      <rPr>
        <sz val="8"/>
        <color rgb="FF494529"/>
        <rFont val="Arial"/>
        <family val="2"/>
      </rPr>
      <t>Are patients with prior neoadjuvant treatment taken into account in the denominator?</t>
    </r>
  </si>
  <si>
    <r>
      <t xml:space="preserve">Nein, es zählen nur elektive Eingriffe.
</t>
    </r>
    <r>
      <rPr>
        <sz val="8"/>
        <color rgb="FF494529"/>
        <rFont val="Arial"/>
        <family val="2"/>
      </rPr>
      <t>No, only elective procedures count.</t>
    </r>
  </si>
  <si>
    <r>
      <t xml:space="preserve">Ja, das werden sie.
</t>
    </r>
    <r>
      <rPr>
        <sz val="8"/>
        <color rgb="FF494529"/>
        <rFont val="Arial"/>
        <family val="2"/>
      </rPr>
      <t>Yes, they are.</t>
    </r>
  </si>
  <si>
    <r>
      <t xml:space="preserve">Metachrone Behandlung
</t>
    </r>
    <r>
      <rPr>
        <sz val="9"/>
        <color rgb="FF494529"/>
        <rFont val="Arial"/>
        <family val="2"/>
      </rPr>
      <t>(Metachronous treatment)</t>
    </r>
  </si>
  <si>
    <r>
      <t xml:space="preserve">Fall-ID unterschiedlich
</t>
    </r>
    <r>
      <rPr>
        <sz val="9"/>
        <color rgb="FF494529"/>
        <rFont val="Arial"/>
        <family val="2"/>
      </rPr>
      <t>(Case ID different)</t>
    </r>
  </si>
  <si>
    <r>
      <t xml:space="preserve">Wird nach dem Ende der Primärtherapie* ein neues Karzinom in dem anderen Teil des Dickdarms entdeckt, handelt es sich um einen neuen Fall
</t>
    </r>
    <r>
      <rPr>
        <sz val="10"/>
        <color theme="1"/>
        <rFont val="Arial"/>
        <family val="2"/>
      </rPr>
      <t xml:space="preserve">→  wenn es sich um kein Rezidiv des vorherigen Falls handelt, zählt die OncoBox hier 2 Primärfälle (unabhängig vom Kalenderjahr**)
→  beim zweiten, zeitlich späteren Fall ist unter dem Datenfeld "Anamnese - Relevante Krebsvorerkrankung" eine 1 = ja zu melden.
</t>
    </r>
    <r>
      <rPr>
        <sz val="10"/>
        <color rgb="FF494529"/>
        <rFont val="Arial"/>
        <family val="2"/>
      </rPr>
      <t xml:space="preserve">If a new carcinoma is discovered in the other part of the large bowel after the end of primary treatment*, then a new case is present:
→ If the new lesion is not a recurrence of the previous case, the OncoBox counts 2 primary cases here (independently of the calendar year**)
→  In the second case with later occurrence, a “1 = yes” should be entered in the data field “History — relevant prior malignant disease”
</t>
    </r>
  </si>
  <si>
    <r>
      <t xml:space="preserve">Patient
</t>
    </r>
    <r>
      <rPr>
        <sz val="9"/>
        <color rgb="FF494529"/>
        <rFont val="Arial"/>
        <family val="2"/>
      </rPr>
      <t>(Patient)</t>
    </r>
    <r>
      <rPr>
        <sz val="9"/>
        <color theme="1"/>
        <rFont val="Arial"/>
        <family val="2"/>
      </rPr>
      <t xml:space="preserve">
</t>
    </r>
  </si>
  <si>
    <r>
      <t xml:space="preserve">Metachrone Behandlung
Beispiel
Kolon-Kolon
</t>
    </r>
    <r>
      <rPr>
        <sz val="9"/>
        <color rgb="FF494529"/>
        <rFont val="Arial"/>
        <family val="2"/>
      </rPr>
      <t>(Metachronous treatment
example: colon–colon)</t>
    </r>
    <r>
      <rPr>
        <sz val="9"/>
        <color rgb="FF000000"/>
        <rFont val="Arial"/>
        <family val="2"/>
      </rPr>
      <t xml:space="preserve">
</t>
    </r>
  </si>
  <si>
    <r>
      <t xml:space="preserve">Wird nach dem Ende der Primärtherapie* ein neues Karzinom im Kolon entdeckt, handelt es sich um einen zweiten Primärfall (Voraussetzung: unterschiedliche Lokalisation im Kolon = unterschiedliche ICD)**. Ansonsten handelt es sich um ein Rezidiv.
</t>
    </r>
    <r>
      <rPr>
        <sz val="9"/>
        <color rgb="FF494529"/>
        <rFont val="Arial"/>
        <family val="2"/>
      </rPr>
      <t>If a new carcinoma is discovered in the colon after the end of primary treatment*, then it is a second primary case (prerequisite: different location in the colon = different ICD)**. Otherwise it is a recurrence.</t>
    </r>
  </si>
  <si>
    <r>
      <t xml:space="preserve">*   Das Ende der Primärtherapie ist die Operation und/oder die abgeschlossene adjuvante Chemotherapie.
</t>
    </r>
    <r>
      <rPr>
        <sz val="8"/>
        <color rgb="FF494529"/>
        <rFont val="Arial"/>
        <family val="2"/>
      </rPr>
      <t>* The end of primary treatment is surgery and/or completed adjuvant chemotherapy.</t>
    </r>
  </si>
  <si>
    <r>
      <t xml:space="preserve">** Es ist also möglich, dass zwei Primärfälle pro Patient und Jahr gezählt werden könnten.
</t>
    </r>
    <r>
      <rPr>
        <sz val="8"/>
        <color rgb="FF494529"/>
        <rFont val="Arial"/>
        <family val="2"/>
      </rPr>
      <t>** It is therefore possible for two primary cases to be counted per patient and year.</t>
    </r>
  </si>
  <si>
    <r>
      <t xml:space="preserve">Metachrone Behandlung
Beispiel
Kolon-Kolon
</t>
    </r>
    <r>
      <rPr>
        <sz val="9"/>
        <color rgb="FF494529"/>
        <rFont val="Arial"/>
        <family val="2"/>
      </rPr>
      <t xml:space="preserve">(Metachronous treatment
example: colon–colon)
</t>
    </r>
  </si>
  <si>
    <r>
      <t xml:space="preserve">1 Fall-ID in XML
</t>
    </r>
    <r>
      <rPr>
        <sz val="9"/>
        <color rgb="FF494529"/>
        <rFont val="Arial"/>
        <family val="2"/>
      </rPr>
      <t>(1 case ID in XML)</t>
    </r>
  </si>
  <si>
    <r>
      <t xml:space="preserve">Rezidiv von FAD-Z360-584930
</t>
    </r>
    <r>
      <rPr>
        <sz val="9"/>
        <color rgb="FF494529"/>
        <rFont val="Arial"/>
        <family val="2"/>
      </rPr>
      <t>(Recurrence of FAD-Z360- 584930)</t>
    </r>
  </si>
  <si>
    <r>
      <t>Wird nach dem Ende der Primärtherapie* ein neues Karzinom im Kolon entdeckt, handelt es sich um ein Rezidiv, wenn die Lokalisation (= ICD) gleich ist (</t>
    </r>
    <r>
      <rPr>
        <sz val="10"/>
        <color theme="1"/>
        <rFont val="Arial"/>
        <family val="2"/>
      </rPr>
      <t xml:space="preserve">→ </t>
    </r>
    <r>
      <rPr>
        <sz val="9"/>
        <color theme="1"/>
        <rFont val="Arial"/>
        <family val="2"/>
      </rPr>
      <t xml:space="preserve">kein neuer Primärfall)
</t>
    </r>
    <r>
      <rPr>
        <sz val="9"/>
        <color rgb="FF494529"/>
        <rFont val="Arial"/>
        <family val="2"/>
      </rPr>
      <t>If a new carcinoma is discovered in the colon after the end of primary treatment*, then it is a recurrence if the lcoation (= ICD) is the same (→ not a new primary case).</t>
    </r>
  </si>
  <si>
    <r>
      <t xml:space="preserve">Synchrone Behandlung 
1 Fall wird gezählt
</t>
    </r>
    <r>
      <rPr>
        <sz val="9"/>
        <color rgb="FF494529"/>
        <rFont val="Arial"/>
        <family val="2"/>
      </rPr>
      <t>Synchronous treatment
1 case is counted</t>
    </r>
    <r>
      <rPr>
        <sz val="9"/>
        <color rgb="FF000000"/>
        <rFont val="Arial"/>
        <family val="2"/>
      </rPr>
      <t xml:space="preserve">
</t>
    </r>
  </si>
  <si>
    <r>
      <t xml:space="preserve">Beispiel 1
</t>
    </r>
    <r>
      <rPr>
        <sz val="9"/>
        <color rgb="FF494529"/>
        <rFont val="Arial"/>
        <family val="2"/>
      </rPr>
      <t>(Example 1)</t>
    </r>
  </si>
  <si>
    <r>
      <t xml:space="preserve">Beispiel 2
</t>
    </r>
    <r>
      <rPr>
        <sz val="9"/>
        <color rgb="FF494529"/>
        <rFont val="Arial"/>
        <family val="2"/>
      </rPr>
      <t>(Example 2)</t>
    </r>
  </si>
  <si>
    <r>
      <t xml:space="preserve">Synchrone Behandlung
</t>
    </r>
    <r>
      <rPr>
        <sz val="9"/>
        <color rgb="FF494529"/>
        <rFont val="Arial"/>
        <family val="2"/>
      </rPr>
      <t>(Synchronous treatment)</t>
    </r>
  </si>
  <si>
    <r>
      <t xml:space="preserve">Der die Therapie vorrangig bestimmende Primärfall soll gezählt werden (= Meldung an OncoBox). Nur die zum Fall gehörenden Histologien und Therapiedaten sind zu melden (dies gilt auch für den Fall, dass eine bzw. zwei OPs an den beiden Tumoren durchgeführt wurden, unabhängig davon, ob es sich um zwei weit entfernte Kolonkarzinome und/oder ein Kolon-und Rektumkarzinom handelt)
</t>
    </r>
    <r>
      <rPr>
        <sz val="10"/>
        <color theme="1"/>
        <rFont val="Arial"/>
        <family val="2"/>
      </rPr>
      <t>→</t>
    </r>
    <r>
      <rPr>
        <sz val="9"/>
        <color theme="1"/>
        <rFont val="Arial"/>
        <family val="2"/>
      </rPr>
      <t xml:space="preserve">  trotz 2 Fällen erhält die OncoBox nur 1 Behandlungsdatensatz, also </t>
    </r>
    <r>
      <rPr>
        <b/>
        <u/>
        <sz val="9"/>
        <color theme="1"/>
        <rFont val="Arial"/>
        <family val="2"/>
      </rPr>
      <t>1</t>
    </r>
    <r>
      <rPr>
        <sz val="9"/>
        <color theme="1"/>
        <rFont val="Arial"/>
        <family val="2"/>
      </rPr>
      <t xml:space="preserve"> Primärfall mit </t>
    </r>
    <r>
      <rPr>
        <b/>
        <u/>
        <sz val="9"/>
        <color theme="1"/>
        <rFont val="Arial"/>
        <family val="2"/>
      </rPr>
      <t>1</t>
    </r>
    <r>
      <rPr>
        <sz val="9"/>
        <color theme="1"/>
        <rFont val="Arial"/>
        <family val="2"/>
      </rPr>
      <t xml:space="preserve"> Fall-ID
→  im Tumordokumentationssystem sollen weiterhin beide Fälle dokumentiert werden
→  in diesem Primärfall ist das Datenfeld "Synchrone Behandlung eines oder mehrerer kolorektaler Fälle" mit 1 = ja zu befüllen.
</t>
    </r>
    <r>
      <rPr>
        <sz val="9"/>
        <color rgb="FF494529"/>
        <rFont val="Arial"/>
        <family val="2"/>
      </rPr>
      <t xml:space="preserve">The primary case  that predominantly determines the treatment should be counted (= reported in OncoBox). Only the histological and treatment data belonging to that case should be reported (this also applies when one or two operations are carried out on both the two tumours, independently of whether there were two widely distant colon carcinomas and/or a colon and rectal carcinoma). 
→  Despite the presence of 2 cases, the OncoBox only receives 1 treatment dataset — i.e., 1 primary case with 1 case ID
→ Both cases should continue to be documented in the tumour documentation system
→ In this primary case, the data field “Synchronous treatment of one or several colorectal cases” should be filled in with 1 = yes
</t>
    </r>
  </si>
  <si>
    <t>Schaubild
Diagram</t>
  </si>
  <si>
    <r>
      <t>Lokalisation (C18 - C20)
(</t>
    </r>
    <r>
      <rPr>
        <sz val="8"/>
        <color rgb="FF494529"/>
        <rFont val="Arial"/>
        <family val="2"/>
      </rPr>
      <t>ICD-O location (C18–C20))</t>
    </r>
  </si>
  <si>
    <r>
      <t>ICD-O-Lokalisation (C18 - C20)
(</t>
    </r>
    <r>
      <rPr>
        <sz val="8"/>
        <color rgb="FF494529"/>
        <rFont val="Arial"/>
        <family val="2"/>
      </rPr>
      <t>ICD-O location (C18–C20))</t>
    </r>
  </si>
  <si>
    <r>
      <t>operativ
(</t>
    </r>
    <r>
      <rPr>
        <sz val="8"/>
        <color rgb="FF494529"/>
        <rFont val="Arial"/>
        <family val="2"/>
      </rPr>
      <t>Surgical)</t>
    </r>
  </si>
  <si>
    <r>
      <t xml:space="preserve">Schaubild
</t>
    </r>
    <r>
      <rPr>
        <sz val="10"/>
        <color rgb="FF494529"/>
        <rFont val="Arial"/>
        <family val="2"/>
      </rPr>
      <t>Diagram</t>
    </r>
  </si>
  <si>
    <r>
      <rPr>
        <sz val="10"/>
        <rFont val="Arial"/>
        <family val="2"/>
      </rPr>
      <t>Schaubild</t>
    </r>
    <r>
      <rPr>
        <sz val="10"/>
        <color rgb="FF494529"/>
        <rFont val="Arial"/>
        <family val="2"/>
      </rPr>
      <t xml:space="preserve">
Diagram</t>
    </r>
  </si>
  <si>
    <r>
      <t xml:space="preserve">1. OP im Kennzahlenjahr (Bspw. = 2011)
</t>
    </r>
    <r>
      <rPr>
        <sz val="8"/>
        <color rgb="FF494529"/>
        <rFont val="Arial"/>
        <family val="2"/>
      </rPr>
      <t>(1st operation in indicator year (e.g., 2011))</t>
    </r>
  </si>
  <si>
    <r>
      <t>andere Karzinome
(</t>
    </r>
    <r>
      <rPr>
        <sz val="8"/>
        <color rgb="FF494529"/>
        <rFont val="Arial"/>
        <family val="2"/>
      </rPr>
      <t>Other carcinomas)</t>
    </r>
  </si>
  <si>
    <r>
      <t xml:space="preserve">andere Karzinome
</t>
    </r>
    <r>
      <rPr>
        <sz val="8"/>
        <color rgb="FF494529"/>
        <rFont val="Arial"/>
        <family val="2"/>
      </rPr>
      <t>(Other carcinomas)</t>
    </r>
  </si>
  <si>
    <r>
      <t xml:space="preserve">Adenokarzinome
</t>
    </r>
    <r>
      <rPr>
        <sz val="8"/>
        <color rgb="FF494529"/>
        <rFont val="Arial"/>
        <family val="2"/>
      </rPr>
      <t>(Adenocarcinomas)</t>
    </r>
  </si>
  <si>
    <r>
      <t xml:space="preserve">Zentrumsfall
</t>
    </r>
    <r>
      <rPr>
        <sz val="8"/>
        <color rgb="FF494529"/>
        <rFont val="Arial"/>
        <family val="2"/>
      </rPr>
      <t>(Centre case)</t>
    </r>
  </si>
  <si>
    <r>
      <t xml:space="preserve">Primärtumor (inkl. primär M1)
</t>
    </r>
    <r>
      <rPr>
        <sz val="8"/>
        <color rgb="FF494529"/>
        <rFont val="Arial"/>
        <family val="2"/>
      </rPr>
      <t>(Primary tumour (incl. primary M1))</t>
    </r>
  </si>
  <si>
    <r>
      <t xml:space="preserve">Rez. / Metas.
</t>
    </r>
    <r>
      <rPr>
        <sz val="8"/>
        <color rgb="FF494529"/>
        <rFont val="Arial"/>
        <family val="2"/>
      </rPr>
      <t>(Recurr. / Metast.)</t>
    </r>
  </si>
  <si>
    <r>
      <t xml:space="preserve">endo.
</t>
    </r>
    <r>
      <rPr>
        <sz val="8"/>
        <color rgb="FF494529"/>
        <rFont val="Arial"/>
        <family val="2"/>
      </rPr>
      <t>(Endosc.)</t>
    </r>
  </si>
  <si>
    <r>
      <t xml:space="preserve">endosk
</t>
    </r>
    <r>
      <rPr>
        <sz val="8"/>
        <color rgb="FF494529"/>
        <rFont val="Arial"/>
        <family val="2"/>
      </rPr>
      <t>(Endosc.)</t>
    </r>
  </si>
  <si>
    <r>
      <t xml:space="preserve">operativ
</t>
    </r>
    <r>
      <rPr>
        <sz val="8"/>
        <color rgb="FF494529"/>
        <rFont val="Arial"/>
        <family val="2"/>
      </rPr>
      <t>(Surgical)</t>
    </r>
  </si>
  <si>
    <r>
      <t xml:space="preserve">kurativ
</t>
    </r>
    <r>
      <rPr>
        <sz val="8"/>
        <color rgb="FF494529"/>
        <rFont val="Arial"/>
        <family val="2"/>
      </rPr>
      <t>(Curative)</t>
    </r>
  </si>
  <si>
    <r>
      <t xml:space="preserve">kurativ
</t>
    </r>
    <r>
      <rPr>
        <sz val="7"/>
        <color rgb="FF494529"/>
        <rFont val="Arial"/>
        <family val="2"/>
      </rPr>
      <t>(Curative)</t>
    </r>
  </si>
  <si>
    <r>
      <t xml:space="preserve">palliativ
</t>
    </r>
    <r>
      <rPr>
        <sz val="8"/>
        <color rgb="FF494529"/>
        <rFont val="Arial"/>
        <family val="2"/>
      </rPr>
      <t>(Palliative)</t>
    </r>
  </si>
  <si>
    <r>
      <t xml:space="preserve">palliativ
</t>
    </r>
    <r>
      <rPr>
        <sz val="7"/>
        <color rgb="FF494529"/>
        <rFont val="Arial"/>
        <family val="2"/>
      </rPr>
      <t>(Palliative)</t>
    </r>
  </si>
  <si>
    <t>Zentrumsfall
(Centre case)</t>
  </si>
  <si>
    <r>
      <t xml:space="preserve">andere Karz.
</t>
    </r>
    <r>
      <rPr>
        <sz val="8"/>
        <color rgb="FF494529"/>
        <rFont val="Arial"/>
        <family val="2"/>
      </rPr>
      <t>(Other carcinomas)</t>
    </r>
  </si>
  <si>
    <r>
      <t xml:space="preserve">k. Zentrumsfall
</t>
    </r>
    <r>
      <rPr>
        <sz val="8"/>
        <color rgb="FF494529"/>
        <rFont val="Arial"/>
        <family val="2"/>
      </rPr>
      <t>(Not a centre case)</t>
    </r>
  </si>
  <si>
    <r>
      <t xml:space="preserve">keine Tumorentfernung
</t>
    </r>
    <r>
      <rPr>
        <sz val="8"/>
        <color rgb="FF494529"/>
        <rFont val="Arial"/>
        <family val="2"/>
      </rPr>
      <t>(No tumour removal)</t>
    </r>
  </si>
  <si>
    <r>
      <t xml:space="preserve">Tumorresektion / endo. Eingriff
</t>
    </r>
    <r>
      <rPr>
        <sz val="8"/>
        <color rgb="FF494529"/>
        <rFont val="Arial"/>
        <family val="2"/>
      </rPr>
      <t>(Tumour resection / endoscopic procedure)</t>
    </r>
  </si>
  <si>
    <r>
      <t xml:space="preserve">pal. Therapie
</t>
    </r>
    <r>
      <rPr>
        <sz val="8"/>
        <color rgb="FF494529"/>
        <rFont val="Arial"/>
        <family val="2"/>
      </rPr>
      <t>(Palliative treatment)</t>
    </r>
  </si>
  <si>
    <r>
      <t xml:space="preserve">Lokalisation (C18 - C20)
</t>
    </r>
    <r>
      <rPr>
        <sz val="8"/>
        <color rgb="FF494529"/>
        <rFont val="Arial"/>
        <family val="2"/>
      </rPr>
      <t>(Location (C18–C20))</t>
    </r>
  </si>
  <si>
    <r>
      <t xml:space="preserve">Datum Diagnose Rezidiv / Fernmetastase (Bspw. = 2011)
</t>
    </r>
    <r>
      <rPr>
        <sz val="8"/>
        <color rgb="FF494529"/>
        <rFont val="Arial"/>
        <family val="2"/>
      </rPr>
      <t>(Date of diagnosis of recurrence / distant metastasis (e.g., 2011))</t>
    </r>
  </si>
  <si>
    <r>
      <t xml:space="preserve">Adenokarzinom
</t>
    </r>
    <r>
      <rPr>
        <sz val="8"/>
        <color rgb="FF494529"/>
        <rFont val="Arial"/>
        <family val="2"/>
      </rPr>
      <t>(Adenocarcinoma)</t>
    </r>
  </si>
  <si>
    <r>
      <t xml:space="preserve">Primärtumor
</t>
    </r>
    <r>
      <rPr>
        <sz val="8"/>
        <color rgb="FF494529"/>
        <rFont val="Arial"/>
        <family val="2"/>
      </rPr>
      <t>(Primary tumour)</t>
    </r>
  </si>
  <si>
    <r>
      <t xml:space="preserve">Rez. / Metas.
</t>
    </r>
    <r>
      <rPr>
        <sz val="8"/>
        <color rgb="FF494529"/>
        <rFont val="Arial"/>
        <family val="2"/>
      </rPr>
      <t>(Recurrence/metastasis)</t>
    </r>
  </si>
  <si>
    <r>
      <t xml:space="preserve">vorgestellt
</t>
    </r>
    <r>
      <rPr>
        <sz val="8"/>
        <color rgb="FF494529"/>
        <rFont val="Arial"/>
        <family val="2"/>
      </rPr>
      <t>(Presented)</t>
    </r>
  </si>
  <si>
    <r>
      <t xml:space="preserve">Nenner Nr. 2
</t>
    </r>
    <r>
      <rPr>
        <sz val="8"/>
        <color rgb="FF494529"/>
        <rFont val="Arial"/>
        <family val="2"/>
      </rPr>
      <t>(Denominator no. 2)</t>
    </r>
  </si>
  <si>
    <r>
      <t>Radio-/ Radiochemotherpaie vor geplanter OP 
(</t>
    </r>
    <r>
      <rPr>
        <sz val="8"/>
        <color rgb="FF494529"/>
        <rFont val="Arial"/>
        <family val="2"/>
      </rPr>
      <t>Radiotherapy/radiochemotherapy before planned op.)</t>
    </r>
  </si>
  <si>
    <r>
      <t>(y)cT0 vor geplanter OP / WW-Ansatz
(</t>
    </r>
    <r>
      <rPr>
        <sz val="7"/>
        <color rgb="FF494529"/>
        <rFont val="Arial"/>
        <family val="2"/>
      </rPr>
      <t>(y)cT0 before planned op.)</t>
    </r>
  </si>
  <si>
    <r>
      <t>keine OP durchgeführt
(</t>
    </r>
    <r>
      <rPr>
        <sz val="8"/>
        <color rgb="FF494529"/>
        <rFont val="Arial"/>
        <family val="2"/>
      </rPr>
      <t>No surgery carried out)</t>
    </r>
  </si>
  <si>
    <r>
      <t>KRK-Primärfälle (operativ und endoskopisch)
(</t>
    </r>
    <r>
      <rPr>
        <sz val="8"/>
        <color rgb="FF494529"/>
        <rFont val="Arial"/>
        <family val="2"/>
      </rPr>
      <t>CRC primary cases (surgical and endsocopic))</t>
    </r>
  </si>
  <si>
    <r>
      <t>Primärfälle operativ
(</t>
    </r>
    <r>
      <rPr>
        <sz val="8"/>
        <color rgb="FF494529"/>
        <rFont val="Arial"/>
        <family val="2"/>
      </rPr>
      <t>Surgical primary cases)</t>
    </r>
  </si>
  <si>
    <r>
      <t xml:space="preserve">Primärfälle endoskopisch
</t>
    </r>
    <r>
      <rPr>
        <sz val="8"/>
        <color rgb="FF494529"/>
        <rFont val="Arial"/>
        <family val="2"/>
      </rPr>
      <t>(Endoscopic primary cases)</t>
    </r>
  </si>
  <si>
    <r>
      <t xml:space="preserve">Primärfälle palliativ
</t>
    </r>
    <r>
      <rPr>
        <sz val="8"/>
        <color rgb="FF494529"/>
        <rFont val="Arial"/>
        <family val="2"/>
      </rPr>
      <t>(Palliative primary cases)</t>
    </r>
  </si>
  <si>
    <r>
      <t xml:space="preserve">postoperativ vorgestellt
</t>
    </r>
    <r>
      <rPr>
        <sz val="8"/>
        <color rgb="FF494529"/>
        <rFont val="Arial"/>
        <family val="2"/>
      </rPr>
      <t>(Presented postoperatively)</t>
    </r>
  </si>
  <si>
    <r>
      <t xml:space="preserve">Nenner  Nr. 3 
</t>
    </r>
    <r>
      <rPr>
        <sz val="8"/>
        <color rgb="FF494529"/>
        <rFont val="Arial"/>
        <family val="2"/>
      </rPr>
      <t>(Denominator no. 3)</t>
    </r>
  </si>
  <si>
    <r>
      <t xml:space="preserve">Zentrumsfälle (Primärfälle, Patienten mit Rezidiv bzw. Fernmetastasierung)
</t>
    </r>
    <r>
      <rPr>
        <sz val="8"/>
        <color rgb="FF494529"/>
        <rFont val="Arial"/>
        <family val="2"/>
      </rPr>
      <t>(Centre case (primary cases, patients with recurrence or distant metastases))</t>
    </r>
  </si>
  <si>
    <r>
      <t>Psychoonkologisch betreut</t>
    </r>
    <r>
      <rPr>
        <sz val="8"/>
        <color rgb="FFFF0000"/>
        <rFont val="Arial"/>
        <family val="2"/>
      </rPr>
      <t xml:space="preserve"> </t>
    </r>
    <r>
      <rPr>
        <sz val="8"/>
        <rFont val="Calibri"/>
        <family val="2"/>
      </rPr>
      <t>≥</t>
    </r>
    <r>
      <rPr>
        <sz val="8"/>
        <rFont val="Arial"/>
        <family val="2"/>
      </rPr>
      <t xml:space="preserve"> </t>
    </r>
    <r>
      <rPr>
        <sz val="8"/>
        <color indexed="8"/>
        <rFont val="Arial"/>
        <family val="2"/>
      </rPr>
      <t xml:space="preserve">25 min)
</t>
    </r>
    <r>
      <rPr>
        <sz val="8"/>
        <color rgb="FF494529"/>
        <rFont val="Arial"/>
        <family val="2"/>
      </rPr>
      <t>(Receiving psycho-oncologic counselling (≥ 25 min))</t>
    </r>
  </si>
  <si>
    <r>
      <t xml:space="preserve">Nenner  Nr. 4a
</t>
    </r>
    <r>
      <rPr>
        <sz val="8"/>
        <color rgb="FF494529"/>
        <rFont val="Arial"/>
        <family val="2"/>
      </rPr>
      <t>(Denominator no. 4a)</t>
    </r>
  </si>
  <si>
    <r>
      <t xml:space="preserve">KRK-Primärfälle
</t>
    </r>
    <r>
      <rPr>
        <sz val="8"/>
        <color rgb="FF494529"/>
        <rFont val="Arial"/>
        <family val="2"/>
      </rPr>
      <t>(CRC primary cases)</t>
    </r>
  </si>
  <si>
    <r>
      <t xml:space="preserve">Psychoonkologisch betreut </t>
    </r>
    <r>
      <rPr>
        <sz val="8"/>
        <rFont val="Calibri"/>
        <family val="2"/>
      </rPr>
      <t>≥</t>
    </r>
    <r>
      <rPr>
        <sz val="8"/>
        <rFont val="Arial"/>
        <family val="2"/>
      </rPr>
      <t xml:space="preserve"> 25 min)
</t>
    </r>
    <r>
      <rPr>
        <sz val="8"/>
        <color rgb="FF494529"/>
        <rFont val="Arial"/>
        <family val="2"/>
      </rPr>
      <t>(Receiving psycho-oncologic counselling (≥ 25 min))</t>
    </r>
  </si>
  <si>
    <r>
      <t>Nenner  Nr. 4b
(</t>
    </r>
    <r>
      <rPr>
        <sz val="8"/>
        <color rgb="FF494529"/>
        <rFont val="Arial"/>
        <family val="2"/>
      </rPr>
      <t>Denominator no. 4b)</t>
    </r>
  </si>
  <si>
    <r>
      <t xml:space="preserve">Beratung vom Sozialdienst durchgeführt
</t>
    </r>
    <r>
      <rPr>
        <sz val="8"/>
        <color rgb="FF494529"/>
        <rFont val="Arial"/>
        <family val="2"/>
      </rPr>
      <t>(Social services counselling received)</t>
    </r>
  </si>
  <si>
    <t>Nenner  Nr. 5a
(Denominator no. 5a)</t>
  </si>
  <si>
    <r>
      <t xml:space="preserve">Nenner  Nr. 5b
</t>
    </r>
    <r>
      <rPr>
        <sz val="8"/>
        <color rgb="FF494529"/>
        <rFont val="Arial"/>
        <family val="2"/>
      </rPr>
      <t>(Denominator no. 5b)</t>
    </r>
  </si>
  <si>
    <r>
      <t xml:space="preserve">alle am Zentrum im Kalenderjahr therapierten Patienten
</t>
    </r>
    <r>
      <rPr>
        <sz val="8"/>
        <color rgb="FF494529"/>
        <rFont val="Arial"/>
        <family val="2"/>
      </rPr>
      <t>(All patients treated at the centre during the calendar year)</t>
    </r>
  </si>
  <si>
    <r>
      <t xml:space="preserve">Neu-diagnostizierte KRK-Fälle 
</t>
    </r>
    <r>
      <rPr>
        <sz val="8"/>
        <color rgb="FF494529"/>
        <rFont val="Arial"/>
        <family val="2"/>
      </rPr>
      <t>(Newly diagnosed cases of CRC)</t>
    </r>
  </si>
  <si>
    <r>
      <t xml:space="preserve">alle anderen therapierten KRK-Patienten
</t>
    </r>
    <r>
      <rPr>
        <sz val="8"/>
        <color rgb="FF494529"/>
        <rFont val="Arial"/>
        <family val="2"/>
      </rPr>
      <t>(All other CRC patients treated)</t>
    </r>
  </si>
  <si>
    <r>
      <t xml:space="preserve">Patienten mit Wiedererkrankung
</t>
    </r>
    <r>
      <rPr>
        <sz val="8"/>
        <color rgb="FF494529"/>
        <rFont val="Arial"/>
        <family val="2"/>
      </rPr>
      <t>(Patients with recurrent disease)</t>
    </r>
  </si>
  <si>
    <r>
      <t xml:space="preserve">Palliativpatienten
</t>
    </r>
    <r>
      <rPr>
        <sz val="8"/>
        <color rgb="FF494529"/>
        <rFont val="Arial"/>
        <family val="2"/>
      </rPr>
      <t>(Pallative patients)</t>
    </r>
  </si>
  <si>
    <r>
      <t xml:space="preserve">Nachsorgepatienten
</t>
    </r>
    <r>
      <rPr>
        <sz val="8"/>
        <color rgb="FF494529"/>
        <rFont val="Arial"/>
        <family val="2"/>
      </rPr>
      <t>(Follow-up patients)</t>
    </r>
  </si>
  <si>
    <r>
      <t xml:space="preserve">Zähler
</t>
    </r>
    <r>
      <rPr>
        <sz val="8"/>
        <color rgb="FF494529"/>
        <rFont val="Arial"/>
        <family val="2"/>
      </rPr>
      <t>(Numerator)</t>
    </r>
  </si>
  <si>
    <r>
      <t xml:space="preserve">Nenner Nr. 6a
</t>
    </r>
    <r>
      <rPr>
        <sz val="8"/>
        <color rgb="FF494529"/>
        <rFont val="Arial"/>
        <family val="2"/>
      </rPr>
      <t>(Denominator no. 6a)</t>
    </r>
  </si>
  <si>
    <r>
      <t xml:space="preserve">KRK-Primärfälle
</t>
    </r>
    <r>
      <rPr>
        <sz val="8"/>
        <color rgb="FF494529"/>
        <rFont val="Arial"/>
        <family val="2"/>
      </rPr>
      <t>(CRC primarycases)</t>
    </r>
  </si>
  <si>
    <r>
      <t xml:space="preserve">im Kennzahlenjahr in Studie eingebracht
</t>
    </r>
    <r>
      <rPr>
        <sz val="8"/>
        <color rgb="FF494529"/>
        <rFont val="Arial"/>
        <family val="2"/>
      </rPr>
      <t>(Included in research study in the Indicator year)</t>
    </r>
  </si>
  <si>
    <r>
      <t xml:space="preserve">Nenner  Nr. 6b
</t>
    </r>
    <r>
      <rPr>
        <sz val="8"/>
        <color rgb="FF494529"/>
        <rFont val="Arial"/>
        <family val="2"/>
      </rPr>
      <t>(Denominator no. 6b)</t>
    </r>
  </si>
  <si>
    <r>
      <t xml:space="preserve">Anzahl der Primärfallpat. mit einem KRK und ausgefüllten Pat.fragebogen
</t>
    </r>
    <r>
      <rPr>
        <sz val="8"/>
        <color rgb="FF494529"/>
        <rFont val="Arial"/>
        <family val="2"/>
      </rPr>
      <t>(No. of primary case patients with CRC and completed patient questionnaire)</t>
    </r>
  </si>
  <si>
    <r>
      <t xml:space="preserve">Fragebogen nicht ausgefüllt
</t>
    </r>
    <r>
      <rPr>
        <sz val="8"/>
        <color rgb="FF494529"/>
        <rFont val="Arial"/>
        <family val="2"/>
      </rPr>
      <t>(Questionnaire not completed)</t>
    </r>
  </si>
  <si>
    <r>
      <t xml:space="preserve">Nenner  Nr. 7
</t>
    </r>
    <r>
      <rPr>
        <sz val="8"/>
        <color rgb="FF494529"/>
        <rFont val="Arial"/>
        <family val="2"/>
      </rPr>
      <t>(Denominator no. 7)</t>
    </r>
  </si>
  <si>
    <r>
      <t xml:space="preserve">Primärfälle. mit pos. Pat.fragebogen
</t>
    </r>
    <r>
      <rPr>
        <sz val="8"/>
        <color rgb="FF494529"/>
        <rFont val="Arial"/>
        <family val="2"/>
      </rPr>
      <t>(Primary cases with positive patient questionnaires)</t>
    </r>
  </si>
  <si>
    <r>
      <t xml:space="preserve">Primärfälle mit neg. Pat.fragebogen
</t>
    </r>
    <r>
      <rPr>
        <sz val="8"/>
        <color rgb="FF494529"/>
        <rFont val="Arial"/>
        <family val="2"/>
      </rPr>
      <t>(Primary cases with negative patient questionnaires)</t>
    </r>
  </si>
  <si>
    <r>
      <t xml:space="preserve">genetische Beratung empfohlen
</t>
    </r>
    <r>
      <rPr>
        <sz val="8"/>
        <color rgb="FF494529"/>
        <rFont val="Arial"/>
        <family val="2"/>
      </rPr>
      <t>(Genetic counselling recommended)</t>
    </r>
  </si>
  <si>
    <r>
      <t xml:space="preserve">keine genetische Beratung empfohlen
</t>
    </r>
    <r>
      <rPr>
        <sz val="8"/>
        <color rgb="FF494529"/>
        <rFont val="Arial"/>
        <family val="2"/>
      </rPr>
      <t>(Genetic counselling not recommended)</t>
    </r>
  </si>
  <si>
    <r>
      <t xml:space="preserve">Nenner Nr. 8
</t>
    </r>
    <r>
      <rPr>
        <sz val="8"/>
        <color rgb="FF494529"/>
        <rFont val="Arial"/>
        <family val="2"/>
      </rPr>
      <t>(Denominator no. 8)</t>
    </r>
  </si>
  <si>
    <r>
      <t xml:space="preserve">Patienten &lt; 50 Jahre
</t>
    </r>
    <r>
      <rPr>
        <sz val="8"/>
        <color rgb="FF494529"/>
        <rFont val="Arial"/>
        <family val="2"/>
      </rPr>
      <t>(Patients aged &lt; 50 years)</t>
    </r>
  </si>
  <si>
    <r>
      <t xml:space="preserve">Patient ≥ 50
</t>
    </r>
    <r>
      <rPr>
        <sz val="8"/>
        <color rgb="FF494529"/>
        <rFont val="Arial"/>
        <family val="2"/>
      </rPr>
      <t>(Patients aged ≥ 50)</t>
    </r>
  </si>
  <si>
    <r>
      <t xml:space="preserve">immunhistochemische Bestimmung d. MMR-Proteine
</t>
    </r>
    <r>
      <rPr>
        <sz val="8"/>
        <color rgb="FF494529"/>
        <rFont val="Arial"/>
        <family val="2"/>
      </rPr>
      <t>(Immunohistochemical assessment of MMR proteins)</t>
    </r>
  </si>
  <si>
    <r>
      <t xml:space="preserve">nicht durchgeführt
</t>
    </r>
    <r>
      <rPr>
        <sz val="8"/>
        <color rgb="FF494529"/>
        <rFont val="Arial"/>
        <family val="2"/>
      </rPr>
      <t>(Not carried out)</t>
    </r>
  </si>
  <si>
    <r>
      <t xml:space="preserve">Nenner Nr. 9
</t>
    </r>
    <r>
      <rPr>
        <sz val="8"/>
        <color rgb="FF494529"/>
        <rFont val="Arial"/>
        <family val="2"/>
      </rPr>
      <t>(Denominator no. 9)</t>
    </r>
  </si>
  <si>
    <r>
      <t xml:space="preserve">unteres / mittleres Drittel
</t>
    </r>
    <r>
      <rPr>
        <b/>
        <sz val="8"/>
        <color rgb="FF494529"/>
        <rFont val="Arial"/>
        <family val="2"/>
      </rPr>
      <t>(lower / middle third)</t>
    </r>
  </si>
  <si>
    <r>
      <t xml:space="preserve">MRT / Dünnschicht-CT durchgeführt
</t>
    </r>
    <r>
      <rPr>
        <sz val="8"/>
        <color rgb="FF494529"/>
        <rFont val="Arial"/>
        <family val="2"/>
      </rPr>
      <t>(MRI / thin-section CT carried out)</t>
    </r>
  </si>
  <si>
    <r>
      <t xml:space="preserve">Abst. mesorekt.Faszie ang.
</t>
    </r>
    <r>
      <rPr>
        <sz val="8"/>
        <color rgb="FF494529"/>
        <rFont val="Arial"/>
        <family val="2"/>
      </rPr>
      <t>(Mesorectal fascia distance stated)</t>
    </r>
  </si>
  <si>
    <r>
      <t xml:space="preserve">Nenner Nr. 12
</t>
    </r>
    <r>
      <rPr>
        <sz val="8"/>
        <color rgb="FF494529"/>
        <rFont val="Arial"/>
        <family val="2"/>
      </rPr>
      <t>(Denominator no. 12)</t>
    </r>
  </si>
  <si>
    <r>
      <t xml:space="preserve">Operative Primärfälle (siehe Definition Tabellenblatt "KB - Operativer Primärfall)
</t>
    </r>
    <r>
      <rPr>
        <sz val="8"/>
        <color rgb="FF494529"/>
        <rFont val="Arial"/>
        <family val="2"/>
      </rPr>
      <t>(Surgical primary cases (see definition in table document “KB — surgical primary case”))</t>
    </r>
  </si>
  <si>
    <r>
      <t xml:space="preserve">Anzahl / Zähler Nr. 13
</t>
    </r>
    <r>
      <rPr>
        <sz val="8"/>
        <color rgb="FF494529"/>
        <rFont val="Arial"/>
        <family val="2"/>
      </rPr>
      <t>(Count / Numerator no. 13)</t>
    </r>
  </si>
  <si>
    <r>
      <t xml:space="preserve">Anzahl / Zähler Nr. 14
</t>
    </r>
    <r>
      <rPr>
        <sz val="8"/>
        <color rgb="FF494529"/>
        <rFont val="Arial"/>
        <family val="2"/>
      </rPr>
      <t>(Count / Numerator no. 14)</t>
    </r>
  </si>
  <si>
    <r>
      <t xml:space="preserve">KRK-Primärfälle operiert
</t>
    </r>
    <r>
      <rPr>
        <sz val="8"/>
        <color rgb="FF494529"/>
        <rFont val="Arial"/>
        <family val="2"/>
      </rPr>
      <t>(CRC primary cases with surgery)</t>
    </r>
  </si>
  <si>
    <r>
      <t xml:space="preserve">KRK-Primärfälle elektiv operiert
</t>
    </r>
    <r>
      <rPr>
        <sz val="8"/>
        <color rgb="FF494529"/>
        <rFont val="Arial"/>
        <family val="2"/>
      </rPr>
      <t>(CRC primary cases with elective surgery)</t>
    </r>
  </si>
  <si>
    <r>
      <t xml:space="preserve">Notfall
</t>
    </r>
    <r>
      <rPr>
        <sz val="8"/>
        <color rgb="FF494529"/>
        <rFont val="Arial"/>
        <family val="2"/>
      </rPr>
      <t>(Emergency)</t>
    </r>
  </si>
  <si>
    <r>
      <t xml:space="preserve">Revisions-OP
</t>
    </r>
    <r>
      <rPr>
        <sz val="8"/>
        <color rgb="FF494529"/>
        <rFont val="Arial"/>
        <family val="2"/>
      </rPr>
      <t>(Revision operation)</t>
    </r>
  </si>
  <si>
    <r>
      <t xml:space="preserve">keine Revisions-OP
</t>
    </r>
    <r>
      <rPr>
        <sz val="8"/>
        <color rgb="FF494529"/>
        <rFont val="Arial"/>
        <family val="2"/>
      </rPr>
      <t>(No revision operation)</t>
    </r>
  </si>
  <si>
    <r>
      <t xml:space="preserve">Nenner Nr. 15
</t>
    </r>
    <r>
      <rPr>
        <sz val="8"/>
        <color rgb="FF494529"/>
        <rFont val="Arial"/>
        <family val="2"/>
      </rPr>
      <t>(Denominator no. 15)</t>
    </r>
  </si>
  <si>
    <r>
      <t xml:space="preserve">KRK-Primärfälle operiert (ohne TVE)
</t>
    </r>
    <r>
      <rPr>
        <sz val="8"/>
        <color rgb="FF494529"/>
        <rFont val="Arial"/>
        <family val="2"/>
      </rPr>
      <t>(CRC primary cases with surgery)</t>
    </r>
  </si>
  <si>
    <r>
      <t xml:space="preserve">Nenner Nr. 16
</t>
    </r>
    <r>
      <rPr>
        <sz val="8"/>
        <color rgb="FF494529"/>
        <rFont val="Arial"/>
        <family val="2"/>
      </rPr>
      <t>(Denominator no. 16)</t>
    </r>
  </si>
  <si>
    <r>
      <t xml:space="preserve">postoperative Wundinfektion mit Revisionseingriff
</t>
    </r>
    <r>
      <rPr>
        <sz val="8"/>
        <color rgb="FF494529"/>
        <rFont val="Arial"/>
        <family val="2"/>
      </rPr>
      <t>(Postoperative wound infection with revision procedure)</t>
    </r>
  </si>
  <si>
    <r>
      <t xml:space="preserve">keine Wundinfektion
</t>
    </r>
    <r>
      <rPr>
        <sz val="8"/>
        <color rgb="FF494529"/>
        <rFont val="Arial"/>
        <family val="2"/>
      </rPr>
      <t>(No wound infection)</t>
    </r>
  </si>
  <si>
    <r>
      <t xml:space="preserve">Nenner Nr. 17
</t>
    </r>
    <r>
      <rPr>
        <sz val="8"/>
        <color rgb="FF494529"/>
        <rFont val="Arial"/>
        <family val="2"/>
      </rPr>
      <t>(Denominator no. 17)</t>
    </r>
  </si>
  <si>
    <r>
      <t xml:space="preserve">Anastomose angelegt
</t>
    </r>
    <r>
      <rPr>
        <sz val="8"/>
        <color rgb="FF494529"/>
        <rFont val="Arial"/>
        <family val="2"/>
      </rPr>
      <t>(Anastomosis created)</t>
    </r>
  </si>
  <si>
    <r>
      <t xml:space="preserve">Nenner Nr. 18
</t>
    </r>
    <r>
      <rPr>
        <sz val="8"/>
        <color rgb="FF494529"/>
        <rFont val="Arial"/>
        <family val="2"/>
      </rPr>
      <t>(Denominator no. 18)</t>
    </r>
  </si>
  <si>
    <r>
      <t xml:space="preserve">Ana.-insuff.
</t>
    </r>
    <r>
      <rPr>
        <sz val="8"/>
        <color rgb="FF494529"/>
        <rFont val="Arial"/>
        <family val="2"/>
      </rPr>
      <t>(Anastomotic insufficiency)</t>
    </r>
  </si>
  <si>
    <r>
      <t xml:space="preserve">Nenner Nr. 19
</t>
    </r>
    <r>
      <rPr>
        <sz val="8"/>
        <color rgb="FF494529"/>
        <rFont val="Arial"/>
        <family val="2"/>
      </rPr>
      <t>(Denominator no. 19)</t>
    </r>
  </si>
  <si>
    <r>
      <t xml:space="preserve">Lokale R0-Resektion
</t>
    </r>
    <r>
      <rPr>
        <sz val="8"/>
        <color rgb="FF494529"/>
        <rFont val="Arial"/>
        <family val="2"/>
      </rPr>
      <t>(Local R0 resection)</t>
    </r>
  </si>
  <si>
    <r>
      <t xml:space="preserve">Nenner Nr. 21
</t>
    </r>
    <r>
      <rPr>
        <sz val="8"/>
        <color rgb="FF494529"/>
        <rFont val="Arial"/>
        <family val="2"/>
      </rPr>
      <t>(Denominator no. 21)</t>
    </r>
  </si>
  <si>
    <r>
      <t>KRK-Primärfälle elektiv operiert</t>
    </r>
    <r>
      <rPr>
        <sz val="8"/>
        <color rgb="FF494529"/>
        <rFont val="Arial"/>
        <family val="2"/>
      </rPr>
      <t xml:space="preserve">
(CRC primary cases with elective surgery)</t>
    </r>
  </si>
  <si>
    <r>
      <t xml:space="preserve">postoperative verstorben
</t>
    </r>
    <r>
      <rPr>
        <sz val="8"/>
        <color rgb="FF494529"/>
        <rFont val="Arial"/>
        <family val="2"/>
      </rPr>
      <t>(Died postoperatively)</t>
    </r>
  </si>
  <si>
    <r>
      <t xml:space="preserve">postoperativ nicht verstorben
</t>
    </r>
    <r>
      <rPr>
        <sz val="8"/>
        <color rgb="FF494529"/>
        <rFont val="Arial"/>
        <family val="2"/>
      </rPr>
      <t>(Did not die postoperatively)</t>
    </r>
  </si>
  <si>
    <r>
      <t xml:space="preserve">Nenner Nr. 20
</t>
    </r>
    <r>
      <rPr>
        <sz val="8"/>
        <color rgb="FF494529"/>
        <rFont val="Arial"/>
        <family val="2"/>
      </rPr>
      <t>(Denominator no. 20)</t>
    </r>
  </si>
  <si>
    <r>
      <t xml:space="preserve">Nenner Nr. 22
</t>
    </r>
    <r>
      <rPr>
        <sz val="8"/>
        <color rgb="FF494529"/>
        <rFont val="Arial"/>
        <family val="2"/>
      </rPr>
      <t>(Denominator no. 22)</t>
    </r>
  </si>
  <si>
    <r>
      <t xml:space="preserve">OP mit Stomaanlage durchgef.
</t>
    </r>
    <r>
      <rPr>
        <sz val="8"/>
        <color rgb="FF494529"/>
        <rFont val="Arial"/>
        <family val="2"/>
      </rPr>
      <t>(Surgery with stoma creation carried out)</t>
    </r>
  </si>
  <si>
    <r>
      <t xml:space="preserve">Stoma angezeichnet
</t>
    </r>
    <r>
      <rPr>
        <sz val="8"/>
        <color rgb="FF494529"/>
        <rFont val="Arial"/>
        <family val="2"/>
      </rPr>
      <t>(Stoma marked)</t>
    </r>
  </si>
  <si>
    <r>
      <t xml:space="preserve">Nenner Nr. 23
</t>
    </r>
    <r>
      <rPr>
        <sz val="8"/>
        <color rgb="FF494529"/>
        <rFont val="Arial"/>
        <family val="2"/>
      </rPr>
      <t>(Denominator no. 23)</t>
    </r>
  </si>
  <si>
    <r>
      <t xml:space="preserve">Operierte (ohne TVE) + Palliative Primärfälle
</t>
    </r>
    <r>
      <rPr>
        <sz val="8"/>
        <color rgb="FF494529"/>
        <rFont val="Arial"/>
        <family val="2"/>
      </rPr>
      <t>(Surgical + palliative primary cases)</t>
    </r>
  </si>
  <si>
    <r>
      <t xml:space="preserve">Lebermetastasen vorhanden
</t>
    </r>
    <r>
      <rPr>
        <sz val="8"/>
        <color rgb="FF494529"/>
        <rFont val="Arial"/>
        <family val="2"/>
      </rPr>
      <t>(Hepatic metastases present)</t>
    </r>
  </si>
  <si>
    <r>
      <t xml:space="preserve">keine Lebermetastasen
</t>
    </r>
    <r>
      <rPr>
        <sz val="8"/>
        <color rgb="FF494529"/>
        <rFont val="Arial"/>
        <family val="2"/>
      </rPr>
      <t>(No hepatic metastases)</t>
    </r>
  </si>
  <si>
    <r>
      <t xml:space="preserve">keine weiteren Metastasen in anderen Organen außerhalb der Leber
</t>
    </r>
    <r>
      <rPr>
        <sz val="8"/>
        <color rgb="FF494529"/>
        <rFont val="Arial"/>
        <family val="2"/>
      </rPr>
      <t>(No other metastases in other organs outside the liver)</t>
    </r>
  </si>
  <si>
    <r>
      <t xml:space="preserve">Resektion durchgeführt
</t>
    </r>
    <r>
      <rPr>
        <sz val="8"/>
        <color rgb="FF494529"/>
        <rFont val="Arial"/>
        <family val="2"/>
      </rPr>
      <t>(Resection carried out)</t>
    </r>
  </si>
  <si>
    <r>
      <t xml:space="preserve">Lebermetastase nicht primär reseziert
</t>
    </r>
    <r>
      <rPr>
        <sz val="8"/>
        <color rgb="FF494529"/>
        <rFont val="Arial"/>
        <family val="2"/>
      </rPr>
      <t>(Hepatic metastases not resected primarily)</t>
    </r>
  </si>
  <si>
    <r>
      <t xml:space="preserve">Bedingungen für sek. Lebermetastasenresektion erfüllt
</t>
    </r>
    <r>
      <rPr>
        <sz val="8"/>
        <color rgb="FF494529"/>
        <rFont val="Arial"/>
        <family val="2"/>
      </rPr>
      <t>(Conditions for secondary resection of hepatic metastases met)</t>
    </r>
  </si>
  <si>
    <r>
      <t xml:space="preserve">Bedingungen nicht erfüllt
</t>
    </r>
    <r>
      <rPr>
        <sz val="8"/>
        <color rgb="FF494529"/>
        <rFont val="Arial"/>
        <family val="2"/>
      </rPr>
      <t>(Conditions not met)</t>
    </r>
  </si>
  <si>
    <r>
      <t xml:space="preserve">Sek. Leberm.-Resekt. durchgef.
</t>
    </r>
    <r>
      <rPr>
        <sz val="8"/>
        <color rgb="FF494529"/>
        <rFont val="Arial"/>
        <family val="2"/>
      </rPr>
      <t>(Secondary resection of hepatic metastases carried out)</t>
    </r>
  </si>
  <si>
    <r>
      <t>Rektum</t>
    </r>
    <r>
      <rPr>
        <sz val="8"/>
        <color rgb="FF494529"/>
        <rFont val="Arial"/>
        <family val="2"/>
      </rPr>
      <t xml:space="preserve">
(Rectum)</t>
    </r>
  </si>
  <si>
    <r>
      <t xml:space="preserve">R0-reseziert
</t>
    </r>
    <r>
      <rPr>
        <sz val="8"/>
        <color rgb="FF494529"/>
        <rFont val="Arial"/>
        <family val="2"/>
      </rPr>
      <t>(R0 resection)</t>
    </r>
  </si>
  <si>
    <r>
      <t xml:space="preserve">adjuvante Chemo regulär begonnen
</t>
    </r>
    <r>
      <rPr>
        <sz val="8"/>
        <color rgb="FF494529"/>
        <rFont val="Arial"/>
        <family val="2"/>
      </rPr>
      <t>(Adjuvant chemotherapy started normally)</t>
    </r>
  </si>
  <si>
    <r>
      <t xml:space="preserve"> Nenner Nr. 26
</t>
    </r>
    <r>
      <rPr>
        <sz val="8"/>
        <color rgb="FF494529"/>
        <rFont val="Arial"/>
        <family val="2"/>
      </rPr>
      <t>(Denominator no. 26)</t>
    </r>
  </si>
  <si>
    <r>
      <t xml:space="preserve">KRK-Primärfälle elektiv operiert (ohne TVE)
</t>
    </r>
    <r>
      <rPr>
        <sz val="8"/>
        <color rgb="FF494529"/>
        <rFont val="Arial"/>
        <family val="2"/>
      </rPr>
      <t>(CRC primary cases with elective surgery)</t>
    </r>
  </si>
  <si>
    <r>
      <t xml:space="preserve">&lt; 12 cm ano, TNM-Kategorien  cT3,4/cM0 und/oder  cN1,2/cM0
</t>
    </r>
    <r>
      <rPr>
        <sz val="8"/>
        <color rgb="FF494529"/>
        <rFont val="Arial"/>
        <family val="2"/>
      </rPr>
      <t>(&lt; 12 cm from anus, TNM categories cT3, 4/cM0 and/or CN1, 2/cm0)</t>
    </r>
  </si>
  <si>
    <r>
      <t xml:space="preserve">Radio-Radiochemo durchgef.
</t>
    </r>
    <r>
      <rPr>
        <sz val="8"/>
        <color rgb="FF494529"/>
        <rFont val="Arial"/>
        <family val="2"/>
      </rPr>
      <t>(Radiotherapy/radiochemotherapy administered)</t>
    </r>
  </si>
  <si>
    <r>
      <t xml:space="preserve">Nenner Nr. 27
</t>
    </r>
    <r>
      <rPr>
        <sz val="8"/>
        <color rgb="FF494529"/>
        <rFont val="Arial"/>
        <family val="2"/>
      </rPr>
      <t>(Denominator no. 27)</t>
    </r>
  </si>
  <si>
    <r>
      <t>KRK-Primärfälle operiert (ohne TVE)</t>
    </r>
    <r>
      <rPr>
        <sz val="8"/>
        <color rgb="FF494529"/>
        <rFont val="Arial"/>
        <family val="2"/>
      </rPr>
      <t xml:space="preserve">
(CRC primary cases with surgery)</t>
    </r>
  </si>
  <si>
    <r>
      <t xml:space="preserve">TME-Rektumpräparate
</t>
    </r>
    <r>
      <rPr>
        <sz val="8"/>
        <color rgb="FF494529"/>
        <rFont val="Arial"/>
        <family val="2"/>
      </rPr>
      <t>(TME rectal specimens)</t>
    </r>
  </si>
  <si>
    <r>
      <t xml:space="preserve">"gute und moderate Qualität"
</t>
    </r>
    <r>
      <rPr>
        <sz val="8"/>
        <color rgb="FF494529"/>
        <rFont val="Arial"/>
        <family val="2"/>
      </rPr>
      <t>(“Good and moderate quality”)</t>
    </r>
  </si>
  <si>
    <r>
      <t xml:space="preserve">Nenner Nr. 28
</t>
    </r>
    <r>
      <rPr>
        <sz val="8"/>
        <color rgb="FF494529"/>
        <rFont val="Arial"/>
        <family val="2"/>
      </rPr>
      <t>(Denominator no. 28)</t>
    </r>
  </si>
  <si>
    <r>
      <t xml:space="preserve">Abstand angegeben
</t>
    </r>
    <r>
      <rPr>
        <sz val="8"/>
        <color rgb="FF494529"/>
        <rFont val="Arial"/>
        <family val="2"/>
      </rPr>
      <t>(Distance stated)</t>
    </r>
  </si>
  <si>
    <r>
      <t xml:space="preserve">Nenner Nr. 29
</t>
    </r>
    <r>
      <rPr>
        <sz val="8"/>
        <color rgb="FF494529"/>
        <rFont val="Arial"/>
        <family val="2"/>
      </rPr>
      <t>(Denominator no. 29)</t>
    </r>
  </si>
  <si>
    <r>
      <t xml:space="preserve">Lymphadenektomie durchgeführt
</t>
    </r>
    <r>
      <rPr>
        <sz val="8"/>
        <color rgb="FF494529"/>
        <rFont val="Arial"/>
        <family val="2"/>
      </rPr>
      <t>(Lymphadenectomy carried out)</t>
    </r>
  </si>
  <si>
    <r>
      <t xml:space="preserve">≥ 12 Lymphknoten untersucht
</t>
    </r>
    <r>
      <rPr>
        <sz val="8"/>
        <color rgb="FF494529"/>
        <rFont val="Arial"/>
        <family val="2"/>
      </rPr>
      <t>(≥ 12 lymph nodes examined)</t>
    </r>
  </si>
  <si>
    <r>
      <t xml:space="preserve">Nenner Nr. 30
</t>
    </r>
    <r>
      <rPr>
        <sz val="8"/>
        <color rgb="FF494529"/>
        <rFont val="Arial"/>
        <family val="2"/>
      </rPr>
      <t>(Denominator no. 30)</t>
    </r>
  </si>
  <si>
    <r>
      <t>Kolon</t>
    </r>
    <r>
      <rPr>
        <sz val="8"/>
        <color rgb="FF494529"/>
        <rFont val="Arial"/>
        <family val="2"/>
      </rPr>
      <t xml:space="preserve">
(Colon)</t>
    </r>
  </si>
  <si>
    <r>
      <t xml:space="preserve">Nenner Nr. 31
</t>
    </r>
    <r>
      <rPr>
        <sz val="8"/>
        <color rgb="FF494529"/>
        <rFont val="Arial"/>
        <family val="2"/>
      </rPr>
      <t>(Denominator no. 31)</t>
    </r>
  </si>
  <si>
    <r>
      <t>mit Chemo innerh. 8 Wochen begonn.</t>
    </r>
    <r>
      <rPr>
        <sz val="8"/>
        <color rgb="FF494529"/>
        <rFont val="Calibri"/>
        <family val="2"/>
        <scheme val="minor"/>
      </rPr>
      <t xml:space="preserve">
(with chemotherapy started  within 8 weeks)</t>
    </r>
  </si>
  <si>
    <r>
      <t xml:space="preserve">Datum Erstdiagnose (Bspw. = 2011)
</t>
    </r>
    <r>
      <rPr>
        <sz val="8"/>
        <color rgb="FF494529"/>
        <rFont val="Arial"/>
        <family val="2"/>
      </rPr>
      <t>(Date of first diagnosis (e.g., 2011))</t>
    </r>
  </si>
  <si>
    <r>
      <t xml:space="preserve">Wenn nur D8 vorliegt: nur D8
Wenn nur H1 vorliegt: nur H1
Wenn D8 und H1 vorliegen: H1 &amp; D8
</t>
    </r>
    <r>
      <rPr>
        <sz val="8"/>
        <color theme="2" tint="-0.749992370372631"/>
        <rFont val="Arial"/>
        <family val="2"/>
      </rPr>
      <t>If only D8 is present: only D8
If only H1 is present: only H1
If D8 and H1 are present: H1 &amp; D8</t>
    </r>
  </si>
  <si>
    <r>
      <t xml:space="preserve">Kategorie
</t>
    </r>
    <r>
      <rPr>
        <b/>
        <sz val="8"/>
        <color theme="2" tint="-0.749992370372631"/>
        <rFont val="Arial"/>
        <family val="2"/>
      </rPr>
      <t>Category</t>
    </r>
  </si>
  <si>
    <r>
      <t xml:space="preserve">Tag
</t>
    </r>
    <r>
      <rPr>
        <b/>
        <sz val="8"/>
        <color theme="2" tint="-0.749992370372631"/>
        <rFont val="Arial"/>
        <family val="2"/>
      </rPr>
      <t>Day</t>
    </r>
  </si>
  <si>
    <r>
      <t xml:space="preserve">Möglichkeiten
</t>
    </r>
    <r>
      <rPr>
        <b/>
        <sz val="8"/>
        <color theme="2" tint="-0.749992370372631"/>
        <rFont val="Arial"/>
        <family val="2"/>
      </rPr>
      <t>Options</t>
    </r>
  </si>
  <si>
    <r>
      <rPr>
        <b/>
        <sz val="8"/>
        <color theme="2" tint="-0.749992370372631"/>
        <rFont val="Arial"/>
        <family val="2"/>
      </rPr>
      <t>Eintrag im XML-File Tag</t>
    </r>
    <r>
      <rPr>
        <b/>
        <sz val="8"/>
        <rFont val="Arial"/>
        <family val="2"/>
      </rPr>
      <t xml:space="preserve">
</t>
    </r>
    <r>
      <rPr>
        <b/>
        <sz val="8"/>
        <color theme="2" tint="-0.749992370372631"/>
        <rFont val="Arial"/>
        <family val="2"/>
      </rPr>
      <t>Entry in the XML file day</t>
    </r>
  </si>
  <si>
    <r>
      <t xml:space="preserve">Fehlermeldung
</t>
    </r>
    <r>
      <rPr>
        <b/>
        <sz val="8"/>
        <color theme="2" tint="-0.749992370372631"/>
        <rFont val="Arial"/>
        <family val="2"/>
      </rPr>
      <t>Error message</t>
    </r>
  </si>
  <si>
    <r>
      <t xml:space="preserve">Datenfelder
</t>
    </r>
    <r>
      <rPr>
        <b/>
        <sz val="12"/>
        <color theme="2" tint="-0.749992370372631"/>
        <rFont val="Arial"/>
        <family val="2"/>
      </rPr>
      <t>Data fields</t>
    </r>
  </si>
  <si>
    <r>
      <t xml:space="preserve">Spezifikation
</t>
    </r>
    <r>
      <rPr>
        <b/>
        <sz val="10"/>
        <color theme="2" tint="-0.749992370372631"/>
        <rFont val="Arial"/>
        <family val="2"/>
      </rPr>
      <t>Specification</t>
    </r>
    <r>
      <rPr>
        <b/>
        <sz val="10"/>
        <rFont val="Arial"/>
        <family val="2"/>
      </rPr>
      <t xml:space="preserve">
</t>
    </r>
  </si>
  <si>
    <r>
      <t xml:space="preserve">OncoBox für Darmkrebszentren
</t>
    </r>
    <r>
      <rPr>
        <b/>
        <sz val="14"/>
        <color theme="2" tint="-0.749992370372631"/>
        <rFont val="Arial"/>
        <family val="2"/>
      </rPr>
      <t>OncoBox for Colorectal Cancer Centres</t>
    </r>
  </si>
  <si>
    <r>
      <t xml:space="preserve">Spezifikation
</t>
    </r>
    <r>
      <rPr>
        <b/>
        <sz val="12"/>
        <color theme="2" tint="-0.749992370372631"/>
        <rFont val="Arial"/>
        <family val="2"/>
      </rPr>
      <t>Specification</t>
    </r>
  </si>
  <si>
    <r>
      <t xml:space="preserve">Verifizierung der XML zur Berechnung des Kennzahlenbogens
</t>
    </r>
    <r>
      <rPr>
        <sz val="10"/>
        <color theme="2" tint="-0.749992370372631"/>
        <rFont val="Arial"/>
        <family val="2"/>
      </rPr>
      <t>XML verification for calculating the indicator sheet</t>
    </r>
  </si>
  <si>
    <r>
      <t xml:space="preserve">1.1.2) operativer Primärfall 
</t>
    </r>
    <r>
      <rPr>
        <sz val="8"/>
        <color theme="2" tint="-0.749992370372631"/>
        <rFont val="Arial"/>
        <family val="2"/>
      </rPr>
      <t>(nicht neoadjuvant behandelt)</t>
    </r>
    <r>
      <rPr>
        <sz val="8"/>
        <rFont val="Arial"/>
        <family val="2"/>
      </rPr>
      <t xml:space="preserve">
</t>
    </r>
    <r>
      <rPr>
        <sz val="8"/>
        <color theme="2" tint="-0.749992370372631"/>
        <rFont val="Arial"/>
        <family val="2"/>
      </rPr>
      <t>1.1.2) Surgical primary case
(no neoadjuvant treatment)</t>
    </r>
    <r>
      <rPr>
        <sz val="8"/>
        <color rgb="FF494529"/>
        <rFont val="Arial"/>
        <family val="2"/>
      </rPr>
      <t xml:space="preserve">
</t>
    </r>
  </si>
  <si>
    <r>
      <t xml:space="preserve">1.1.2) operativer Primärfall 
(nicht neoadjuvant behandelt)
</t>
    </r>
    <r>
      <rPr>
        <sz val="8"/>
        <color theme="2" tint="-0.749992370372631"/>
        <rFont val="Arial"/>
        <family val="2"/>
      </rPr>
      <t>1.1.2) Surgical primary case
(no neoadjuvant treatment)</t>
    </r>
    <r>
      <rPr>
        <sz val="8"/>
        <color theme="1"/>
        <rFont val="Arial"/>
        <family val="2"/>
      </rPr>
      <t xml:space="preserve">
</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</si>
  <si>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present and H1 = T0 and D8 = T1 | T2</t>
    </r>
  </si>
  <si>
    <r>
      <t xml:space="preserve">Wenn nur D8 vorliegt: nur D8 und  D8 = T1 | T2 
Wenn nur H1 vorliegt: nur H1 und  H1 = T1 | T2 
Wenn D8 und H1  vorliegen und  H1 != T0 und H1 = T1 | T2 
Wenn D8 und H1  vorliegen und  H1 = T0 und D8 = T1 |T2
</t>
    </r>
    <r>
      <rPr>
        <sz val="8"/>
        <color theme="2" tint="-0.749992370372631"/>
        <rFont val="Arial"/>
        <family val="2"/>
      </rPr>
      <t>If only D8 is present: only D8 and D8 = T1 | T2
If only H1 is present: only H1 and H1 = T1 | T2
If D8 and H1 are present and H1 = T0 and H1 = T1 | T2
If D8 and H1 are presnt and H1 = T0 and D8 = T1 | T2</t>
    </r>
  </si>
  <si>
    <r>
      <t xml:space="preserve">1.3) nicht operativ (palliativ)
1.4) nicht operativ (kurativ)
</t>
    </r>
    <r>
      <rPr>
        <sz val="8"/>
        <color rgb="FF494529"/>
        <rFont val="Arial"/>
        <family val="2"/>
      </rPr>
      <t>1.3) Nonsurgical (palliative)
1.4) Nonsurgical (curative)</t>
    </r>
  </si>
  <si>
    <r>
      <t xml:space="preserve">G7 Chirurgische Primärtherapie – Anastomose angelegt (1. OP)
</t>
    </r>
    <r>
      <rPr>
        <sz val="8"/>
        <color rgb="FF494529"/>
        <rFont val="Arial"/>
        <family val="2"/>
      </rPr>
      <t>G7 surgical primary therapy — anastomosis created (1st op.)</t>
    </r>
  </si>
  <si>
    <r>
      <t xml:space="preserve">Operativer Primärfall (Kategorisierung erfolgt durch Tumordokumentationssystem)
</t>
    </r>
    <r>
      <rPr>
        <b/>
        <sz val="12"/>
        <color theme="2" tint="-0.749992370372631"/>
        <rFont val="Arial"/>
        <family val="2"/>
      </rPr>
      <t>Surgical primary case (categorisation by the tumour documentation system)</t>
    </r>
    <r>
      <rPr>
        <b/>
        <sz val="12"/>
        <color indexed="8"/>
        <rFont val="Arial"/>
        <family val="2"/>
      </rPr>
      <t xml:space="preserve">
</t>
    </r>
  </si>
  <si>
    <r>
      <t xml:space="preserve">Spezifikation
</t>
    </r>
    <r>
      <rPr>
        <b/>
        <sz val="10"/>
        <color theme="2" tint="-0.749992370372631"/>
        <rFont val="Arial"/>
        <family val="2"/>
      </rPr>
      <t>Specification</t>
    </r>
  </si>
  <si>
    <r>
      <t xml:space="preserve">Definition aus Erhebungsbogen Stand 18.11.2016, Seite 38
</t>
    </r>
    <r>
      <rPr>
        <sz val="10"/>
        <color theme="2" tint="-0.749992370372631"/>
        <rFont val="Arial"/>
        <family val="2"/>
      </rPr>
      <t>Definition from questionnaire sheet, as of Nov. 11, 2016, p. 38</t>
    </r>
  </si>
  <si>
    <r>
      <t xml:space="preserve">Weitergehende Auslegungsrichtlinie
</t>
    </r>
    <r>
      <rPr>
        <b/>
        <sz val="10"/>
        <color theme="2" tint="-0.749992370372631"/>
        <rFont val="Arial"/>
        <family val="2"/>
      </rPr>
      <t>More detailed interpretation guideline</t>
    </r>
  </si>
  <si>
    <r>
      <t xml:space="preserve">Originaltext Kennzahlenbogen
</t>
    </r>
    <r>
      <rPr>
        <b/>
        <sz val="10"/>
        <color theme="2" tint="-0.749992370372631"/>
        <rFont val="Arial"/>
        <family val="2"/>
      </rPr>
      <t>Original text of indicator sheet</t>
    </r>
  </si>
  <si>
    <r>
      <t xml:space="preserve">Definitionen auf Feldebene
</t>
    </r>
    <r>
      <rPr>
        <b/>
        <sz val="12"/>
        <color theme="2" tint="-0.749992370372631"/>
        <rFont val="Arial"/>
        <family val="2"/>
      </rPr>
      <t>Definitions at field level</t>
    </r>
  </si>
  <si>
    <r>
      <t xml:space="preserve">Notwendige Datenfelder
</t>
    </r>
    <r>
      <rPr>
        <b/>
        <sz val="10"/>
        <color theme="2" tint="-0.749992370372631"/>
        <rFont val="Arial"/>
        <family val="2"/>
      </rPr>
      <t>Required data fields</t>
    </r>
  </si>
  <si>
    <r>
      <t xml:space="preserve">Feld
</t>
    </r>
    <r>
      <rPr>
        <b/>
        <sz val="8"/>
        <color theme="2" tint="-0.749992370372631"/>
        <rFont val="Arial"/>
        <family val="2"/>
      </rPr>
      <t>Field</t>
    </r>
  </si>
  <si>
    <r>
      <t xml:space="preserve">Beschreibung
</t>
    </r>
    <r>
      <rPr>
        <b/>
        <sz val="8"/>
        <color theme="2" tint="-0.749992370372631"/>
        <rFont val="Arial"/>
        <family val="2"/>
      </rPr>
      <t>Description</t>
    </r>
  </si>
  <si>
    <r>
      <t xml:space="preserve">Ausprägung
</t>
    </r>
    <r>
      <rPr>
        <b/>
        <sz val="8"/>
        <color theme="2" tint="-0.749992370372631"/>
        <rFont val="Arial"/>
        <family val="2"/>
      </rPr>
      <t>Characteristic</t>
    </r>
  </si>
  <si>
    <r>
      <t xml:space="preserve">Notwendige Bedingungen
</t>
    </r>
    <r>
      <rPr>
        <b/>
        <sz val="8"/>
        <color theme="2" tint="-0.749992370372631"/>
        <rFont val="Arial"/>
        <family val="2"/>
      </rPr>
      <t>Necessary conditions</t>
    </r>
  </si>
  <si>
    <r>
      <t xml:space="preserve">Berechnungen
</t>
    </r>
    <r>
      <rPr>
        <b/>
        <sz val="8"/>
        <color theme="2" tint="-0.749992370372631"/>
        <rFont val="Arial"/>
        <family val="2"/>
      </rPr>
      <t>Calculations</t>
    </r>
  </si>
  <si>
    <t>Definition from questionnaire sheet, as of Nov. 18, 2016, p. 38</t>
  </si>
  <si>
    <r>
      <t xml:space="preserve">Nicht operierter Primärfall (palliativ) (Grundlagendefinition)
</t>
    </r>
    <r>
      <rPr>
        <b/>
        <sz val="12"/>
        <color theme="2" tint="-0.749992370372631"/>
        <rFont val="Arial"/>
        <family val="2"/>
      </rPr>
      <t>Nonsurgical primary case (palliative) 
(basic definition)</t>
    </r>
  </si>
  <si>
    <r>
      <t>Als nicht operierter Primärfall (palliativ) werden ebenfalls nicht anerkannt:
(</t>
    </r>
    <r>
      <rPr>
        <sz val="8"/>
        <color rgb="FF494529"/>
        <rFont val="Arial"/>
        <family val="2"/>
      </rPr>
      <t>Also not recognised as primary (palliative) cases:)</t>
    </r>
    <r>
      <rPr>
        <sz val="8"/>
        <rFont val="Arial"/>
        <family val="2"/>
      </rPr>
      <t xml:space="preserve">
• praeT0 / praeTis
</t>
    </r>
    <r>
      <rPr>
        <sz val="8"/>
        <color rgb="FF494529"/>
        <rFont val="Arial"/>
        <family val="2"/>
      </rPr>
      <t>(preT0/preTis)</t>
    </r>
    <r>
      <rPr>
        <sz val="8"/>
        <rFont val="Arial"/>
        <family val="2"/>
      </rPr>
      <t xml:space="preserve">
</t>
    </r>
  </si>
  <si>
    <r>
      <t xml:space="preserve">Nicht operierter Primärfall (kurativ) (Grundlagendefinition)
</t>
    </r>
    <r>
      <rPr>
        <b/>
        <sz val="12"/>
        <color theme="2" tint="-0.749992370372631"/>
        <rFont val="Arial"/>
        <family val="2"/>
      </rPr>
      <t>Nonsurgical primary case (curative) 
(basic definition)</t>
    </r>
  </si>
  <si>
    <r>
      <t xml:space="preserve">FAQ zu Algorithmen
</t>
    </r>
    <r>
      <rPr>
        <b/>
        <sz val="10"/>
        <color theme="2" tint="-0.749992370372631"/>
        <rFont val="Arial"/>
        <family val="2"/>
      </rPr>
      <t>FAQ on algorithms</t>
    </r>
  </si>
  <si>
    <r>
      <t xml:space="preserve">Notwendige Datenfelder
</t>
    </r>
    <r>
      <rPr>
        <b/>
        <sz val="10"/>
        <color theme="2" tint="-0.749992370372631"/>
        <rFont val="Arial"/>
        <family val="2"/>
      </rPr>
      <t>Required data fields</t>
    </r>
    <r>
      <rPr>
        <b/>
        <sz val="10"/>
        <color indexed="8"/>
        <rFont val="Arial"/>
        <family val="2"/>
      </rPr>
      <t xml:space="preserve">
</t>
    </r>
  </si>
  <si>
    <r>
      <t xml:space="preserve">Kennzahlendefinitionen auf Feldebene
</t>
    </r>
    <r>
      <rPr>
        <b/>
        <sz val="12"/>
        <color theme="2" tint="-0.749992370372631"/>
        <rFont val="Arial"/>
        <family val="2"/>
      </rPr>
      <t>Indicator definitions at field level</t>
    </r>
  </si>
  <si>
    <r>
      <t xml:space="preserve">Qualitätsindikator 5 der S3-Leitlinie für das Kolorektale Karzinom
</t>
    </r>
    <r>
      <rPr>
        <sz val="10"/>
        <color theme="2" tint="-0.749992370372631"/>
        <rFont val="Arial"/>
        <family val="2"/>
      </rPr>
      <t>Quality indicator 5 of the Level 3 Guideline on Colorectal Carcinoma</t>
    </r>
  </si>
  <si>
    <r>
      <t xml:space="preserve">Adenokarzinome (Histologie-Codes)
</t>
    </r>
    <r>
      <rPr>
        <b/>
        <sz val="12"/>
        <color theme="2" tint="-0.749992370372631"/>
        <rFont val="Arial"/>
        <family val="2"/>
      </rPr>
      <t>Adenocarcinomas (histology codes)</t>
    </r>
  </si>
  <si>
    <r>
      <t xml:space="preserve">Fallzuordnung
</t>
    </r>
    <r>
      <rPr>
        <b/>
        <sz val="12"/>
        <color theme="2" tint="-0.749992370372631"/>
        <rFont val="Arial"/>
        <family val="2"/>
      </rPr>
      <t>Case assignment</t>
    </r>
  </si>
  <si>
    <r>
      <t xml:space="preserve">Nenner Datenfelder:
</t>
    </r>
    <r>
      <rPr>
        <b/>
        <sz val="10"/>
        <color theme="2" tint="-0.749992370372631"/>
        <rFont val="Arial"/>
        <family val="2"/>
      </rPr>
      <t>Denominator for data fields:</t>
    </r>
  </si>
  <si>
    <t>Zähler Datenfelder:
Numerator for data fields:</t>
  </si>
  <si>
    <r>
      <t>C1
1 = operativer Primärfall
2 = endoskopischer Primärfall / TVE
3 = nicht operierter (palliativer) Primärfall
4 = Watch &amp; Wait (ehemals nicht operierter (kurativer) / nicht endoskopisch Primärfall)
5 = kein Primärfall</t>
    </r>
    <r>
      <rPr>
        <sz val="8"/>
        <color rgb="FF494529"/>
        <rFont val="Arial"/>
        <family val="2"/>
      </rPr>
      <t xml:space="preserve">
</t>
    </r>
  </si>
  <si>
    <r>
      <t xml:space="preserve">Anzahl 14:
</t>
    </r>
    <r>
      <rPr>
        <b/>
        <sz val="10"/>
        <color theme="2" tint="-0.749992370372631"/>
        <rFont val="Arial"/>
        <family val="2"/>
      </rPr>
      <t>Count 14:</t>
    </r>
  </si>
  <si>
    <r>
      <t>Elektiv operierte Patienten (ohne TVE)</t>
    </r>
    <r>
      <rPr>
        <sz val="8"/>
        <color rgb="FFFF0000"/>
        <rFont val="Arial"/>
        <family val="2"/>
      </rPr>
      <t xml:space="preserve">
</t>
    </r>
    <r>
      <rPr>
        <sz val="8"/>
        <color rgb="FF494529"/>
        <rFont val="Arial"/>
        <family val="2"/>
      </rPr>
      <t>(Patients with elective surgery (without transanal wall resection))</t>
    </r>
  </si>
  <si>
    <r>
      <t>Primärfälle operativ elektiv operiert (Zählzeitpunkt ab 1. OP) (ohne TVE)</t>
    </r>
    <r>
      <rPr>
        <sz val="8"/>
        <color rgb="FFFF0000"/>
        <rFont val="Arial"/>
        <family val="2"/>
      </rPr>
      <t xml:space="preserve">
</t>
    </r>
    <r>
      <rPr>
        <sz val="8"/>
        <color rgb="FF494529"/>
        <rFont val="Arial"/>
        <family val="2"/>
      </rPr>
      <t>(Primary cases with elective surgery (counting time point starting from 1st operation) (without transanal wall resection))</t>
    </r>
  </si>
  <si>
    <r>
      <t xml:space="preserve">Elektive operative Kolon-OP's gemäß Primärfalldefinition (operativ)
</t>
    </r>
    <r>
      <rPr>
        <sz val="8"/>
        <color rgb="FF494529"/>
        <rFont val="Arial"/>
        <family val="2"/>
      </rPr>
      <t>(Elective colon surgeries according to primary case definition (surgical))</t>
    </r>
  </si>
  <si>
    <r>
      <t xml:space="preserve">Nr. 24
</t>
    </r>
    <r>
      <rPr>
        <sz val="8"/>
        <color rgb="FF494529"/>
        <rFont val="Arial"/>
        <family val="2"/>
      </rPr>
      <t>(No. 24)</t>
    </r>
  </si>
  <si>
    <r>
      <t xml:space="preserve">Nr. 25
</t>
    </r>
    <r>
      <rPr>
        <sz val="8"/>
        <color rgb="FF494529"/>
        <rFont val="Arial"/>
        <family val="2"/>
      </rPr>
      <t>(No. 25)</t>
    </r>
  </si>
  <si>
    <r>
      <t xml:space="preserve">Anastomoseinsuffizienzen (re-interventionsbedürftig)
</t>
    </r>
    <r>
      <rPr>
        <sz val="8"/>
        <color rgb="FF494529"/>
        <rFont val="Arial"/>
        <family val="2"/>
      </rPr>
      <t>(Anastomotic insufficiencies (requiring repeat intervention))</t>
    </r>
  </si>
  <si>
    <t xml:space="preserve">KB - Transanale Vollwandexzision
</t>
  </si>
  <si>
    <t>Übersetzung ausstehend</t>
  </si>
  <si>
    <t>V. OncoBox: G3.1.1 (170209)</t>
  </si>
  <si>
    <t>V. Spezifikation: G3.1.1 (170209)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</si>
</sst>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10" x14ac:knownFonts="1">
    <font>
      <sz val="11"/>
      <color theme="1"/>
      <name val="Calibri"/>
      <family val="2"/>
      <scheme val="minor"/>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b/>
      <sz val="11"/>
      <color indexed="10"/>
      <name val="Arial"/>
      <family val="2"/>
    </font>
    <font>
      <i/>
      <sz val="10"/>
      <color indexed="8"/>
      <name val="Arial"/>
      <family val="2"/>
    </font>
    <font>
      <sz val="8"/>
      <name val="Calibri"/>
      <family val="2"/>
    </font>
    <font>
      <b/>
      <sz val="12"/>
      <color indexed="8"/>
      <name val="Arial"/>
      <family val="2"/>
    </font>
    <font>
      <b/>
      <sz val="14"/>
      <color indexed="8"/>
      <name val="Calibri"/>
      <family val="2"/>
    </font>
    <font>
      <sz val="14"/>
      <color indexed="8"/>
      <name val="Calibri"/>
      <family val="2"/>
    </font>
    <font>
      <b/>
      <sz val="8"/>
      <color indexed="8"/>
      <name val="Calibri"/>
      <family val="2"/>
    </font>
    <font>
      <vertAlign val="superscript"/>
      <sz val="8"/>
      <color indexed="8"/>
      <name val="Arial"/>
      <family val="2"/>
    </font>
    <font>
      <sz val="7"/>
      <name val="Arial"/>
      <family val="2"/>
    </font>
    <font>
      <b/>
      <sz val="8"/>
      <name val="Arial"/>
      <family val="2"/>
    </font>
    <font>
      <sz val="8"/>
      <name val="Arial"/>
      <family val="2"/>
    </font>
    <font>
      <sz val="8"/>
      <color indexed="8"/>
      <name val="Arial"/>
      <family val="2"/>
    </font>
    <font>
      <sz val="7"/>
      <color indexed="8"/>
      <name val="Arial"/>
      <family val="2"/>
    </font>
    <font>
      <sz val="8"/>
      <color indexed="10"/>
      <name val="Arial"/>
      <family val="2"/>
    </font>
    <font>
      <sz val="10"/>
      <name val="Arial"/>
      <family val="2"/>
    </font>
    <font>
      <b/>
      <sz val="10"/>
      <color indexed="10"/>
      <name val="Arial"/>
      <family val="2"/>
    </font>
    <font>
      <sz val="10"/>
      <color indexed="10"/>
      <name val="Arial"/>
      <family val="2"/>
    </font>
    <font>
      <b/>
      <sz val="10"/>
      <name val="Arial"/>
      <family val="2"/>
    </font>
    <font>
      <vertAlign val="superscript"/>
      <sz val="8"/>
      <name val="Arial"/>
      <family val="2"/>
    </font>
    <font>
      <sz val="6"/>
      <name val="Arial"/>
      <family val="2"/>
    </font>
    <font>
      <vertAlign val="subscript"/>
      <sz val="7"/>
      <name val="Arial"/>
      <family val="2"/>
    </font>
    <font>
      <strike/>
      <sz val="8"/>
      <name val="Arial"/>
      <family val="2"/>
    </font>
    <font>
      <strike/>
      <sz val="8"/>
      <color indexed="8"/>
      <name val="Arial"/>
      <family val="2"/>
    </font>
    <font>
      <sz val="12"/>
      <color indexed="8"/>
      <name val="Arial"/>
      <family val="2"/>
    </font>
    <font>
      <sz val="14"/>
      <color indexed="8"/>
      <name val="Arial"/>
      <family val="2"/>
    </font>
    <font>
      <b/>
      <sz val="14"/>
      <color indexed="8"/>
      <name val="Arial"/>
      <family val="2"/>
    </font>
    <font>
      <i/>
      <sz val="8"/>
      <color indexed="8"/>
      <name val="Arial"/>
      <family val="2"/>
    </font>
    <font>
      <sz val="11"/>
      <name val="Arial"/>
      <family val="2"/>
    </font>
    <font>
      <u/>
      <sz val="10"/>
      <color indexed="8"/>
      <name val="Arial"/>
      <family val="2"/>
    </font>
    <font>
      <u/>
      <sz val="8"/>
      <name val="Arial"/>
      <family val="2"/>
    </font>
    <font>
      <b/>
      <u/>
      <sz val="8"/>
      <name val="Arial"/>
      <family val="2"/>
    </font>
    <font>
      <b/>
      <sz val="12"/>
      <name val="Arial"/>
      <family val="2"/>
    </font>
    <font>
      <u/>
      <sz val="10"/>
      <color indexed="8"/>
      <name val="Arial"/>
      <family val="2"/>
    </font>
    <font>
      <sz val="11"/>
      <color indexed="8"/>
      <name val="Arial"/>
      <family val="2"/>
    </font>
    <font>
      <sz val="9"/>
      <name val="Arial"/>
      <family val="2"/>
    </font>
    <font>
      <sz val="6"/>
      <color indexed="8"/>
      <name val="Arial"/>
      <family val="2"/>
    </font>
    <font>
      <b/>
      <sz val="9"/>
      <name val="Arial"/>
      <family val="2"/>
    </font>
    <font>
      <b/>
      <sz val="9"/>
      <color indexed="8"/>
      <name val="Arial"/>
      <family val="2"/>
    </font>
    <font>
      <sz val="10"/>
      <color indexed="9"/>
      <name val="Arial"/>
      <family val="2"/>
    </font>
    <font>
      <sz val="9"/>
      <color indexed="8"/>
      <name val="Arial"/>
      <family val="2"/>
    </font>
    <font>
      <b/>
      <sz val="11"/>
      <color indexed="8"/>
      <name val="Arial"/>
      <family val="2"/>
    </font>
    <font>
      <vertAlign val="superscript"/>
      <sz val="7"/>
      <name val="Arial"/>
      <family val="2"/>
    </font>
    <font>
      <b/>
      <u/>
      <sz val="8"/>
      <color indexed="8"/>
      <name val="Arial"/>
      <family val="2"/>
    </font>
    <font>
      <sz val="9"/>
      <color indexed="81"/>
      <name val="Arial"/>
      <family val="2"/>
    </font>
    <font>
      <b/>
      <sz val="9"/>
      <color indexed="81"/>
      <name val="Calibri"/>
      <family val="2"/>
    </font>
    <font>
      <b/>
      <sz val="9.5500000000000007"/>
      <color indexed="81"/>
      <name val="Tahoma"/>
      <family val="2"/>
    </font>
    <font>
      <b/>
      <sz val="9"/>
      <color indexed="81"/>
      <name val="Tahoma"/>
      <family val="2"/>
    </font>
    <font>
      <b/>
      <sz val="8"/>
      <color indexed="10"/>
      <name val="Arial"/>
      <family val="2"/>
    </font>
    <font>
      <sz val="8"/>
      <color indexed="1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i/>
      <vertAlign val="superscript"/>
      <sz val="8"/>
      <color indexed="8"/>
      <name val="Arial"/>
      <family val="2"/>
    </font>
    <font>
      <b/>
      <vertAlign val="subscript"/>
      <sz val="8"/>
      <color indexed="8"/>
      <name val="Arial"/>
      <family val="2"/>
    </font>
    <font>
      <vertAlign val="subscript"/>
      <sz val="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52"/>
      <name val="Calibri"/>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b/>
      <sz val="18"/>
      <color theme="3"/>
      <name val="Cambria"/>
      <family val="2"/>
      <scheme val="major"/>
    </font>
    <font>
      <sz val="11"/>
      <color rgb="FFFF0000"/>
      <name val="Calibri"/>
      <family val="2"/>
      <scheme val="minor"/>
    </font>
    <font>
      <sz val="10"/>
      <color theme="1"/>
      <name val="Arial"/>
      <family val="2"/>
    </font>
    <font>
      <i/>
      <sz val="9"/>
      <color theme="1"/>
      <name val="Arial"/>
      <family val="2"/>
    </font>
    <font>
      <b/>
      <sz val="10"/>
      <color rgb="FF000000"/>
      <name val="Arial"/>
      <family val="2"/>
    </font>
    <font>
      <b/>
      <sz val="10"/>
      <color theme="1"/>
      <name val="Arial"/>
      <family val="2"/>
    </font>
    <font>
      <sz val="8"/>
      <color theme="1"/>
      <name val="Calibri"/>
      <family val="2"/>
      <scheme val="minor"/>
    </font>
    <font>
      <sz val="10"/>
      <color rgb="FF000000"/>
      <name val="Arial"/>
      <family val="2"/>
    </font>
    <font>
      <sz val="8"/>
      <color theme="1"/>
      <name val="Arial"/>
      <family val="2"/>
    </font>
    <font>
      <b/>
      <sz val="8"/>
      <color theme="1"/>
      <name val="Arial"/>
      <family val="2"/>
    </font>
    <font>
      <sz val="8"/>
      <color rgb="FF000000"/>
      <name val="Arial"/>
      <family val="2"/>
    </font>
    <font>
      <sz val="11"/>
      <color theme="1"/>
      <name val="Arial"/>
      <family val="2"/>
    </font>
    <font>
      <b/>
      <sz val="12"/>
      <color theme="1"/>
      <name val="Arial"/>
      <family val="2"/>
    </font>
    <font>
      <sz val="11"/>
      <name val="Calibri"/>
      <family val="2"/>
      <scheme val="minor"/>
    </font>
    <font>
      <b/>
      <sz val="11"/>
      <color theme="1"/>
      <name val="Arial"/>
      <family val="2"/>
    </font>
    <font>
      <sz val="7"/>
      <color theme="1"/>
      <name val="Arial"/>
      <family val="2"/>
    </font>
    <font>
      <u/>
      <sz val="11"/>
      <color theme="1"/>
      <name val="Calibri"/>
      <family val="2"/>
      <scheme val="minor"/>
    </font>
    <font>
      <u/>
      <sz val="10"/>
      <color theme="10"/>
      <name val="Arial"/>
      <family val="2"/>
    </font>
    <font>
      <sz val="8"/>
      <color rgb="FFFF0000"/>
      <name val="Arial"/>
      <family val="2"/>
    </font>
    <font>
      <sz val="8"/>
      <color theme="0"/>
      <name val="Arial"/>
      <family val="2"/>
    </font>
    <font>
      <b/>
      <sz val="8"/>
      <color rgb="FF000000"/>
      <name val="Arial"/>
      <family val="2"/>
    </font>
    <font>
      <b/>
      <sz val="9"/>
      <color theme="1"/>
      <name val="Arial"/>
      <family val="2"/>
    </font>
    <font>
      <sz val="9"/>
      <color theme="1"/>
      <name val="Arial"/>
      <family val="2"/>
    </font>
    <font>
      <i/>
      <sz val="10"/>
      <color theme="1"/>
      <name val="Arial"/>
      <family val="2"/>
    </font>
    <font>
      <u/>
      <sz val="10"/>
      <color theme="1"/>
      <name val="Arial"/>
      <family val="2"/>
    </font>
    <font>
      <sz val="10"/>
      <color theme="1"/>
      <name val="Calibri"/>
      <family val="2"/>
      <scheme val="minor"/>
    </font>
    <font>
      <sz val="6"/>
      <color theme="1"/>
      <name val="Calibri"/>
      <family val="2"/>
      <scheme val="minor"/>
    </font>
    <font>
      <strike/>
      <sz val="8"/>
      <color theme="1"/>
      <name val="Arial"/>
      <family val="2"/>
    </font>
    <font>
      <b/>
      <sz val="13"/>
      <color theme="1"/>
      <name val="Arial"/>
      <family val="2"/>
    </font>
    <font>
      <sz val="8"/>
      <color rgb="FF0070C0"/>
      <name val="Arial"/>
      <family val="2"/>
    </font>
    <font>
      <sz val="11"/>
      <color rgb="FF0070C0"/>
      <name val="Arial"/>
      <family val="2"/>
    </font>
    <font>
      <sz val="9"/>
      <color theme="1"/>
      <name val="Calibri"/>
      <family val="2"/>
      <scheme val="minor"/>
    </font>
    <font>
      <i/>
      <sz val="8"/>
      <color theme="1"/>
      <name val="Arial"/>
      <family val="2"/>
    </font>
    <font>
      <sz val="7"/>
      <color theme="1"/>
      <name val="Calibri"/>
      <family val="2"/>
      <scheme val="minor"/>
    </font>
    <font>
      <strike/>
      <sz val="8"/>
      <color rgb="FFFF0000"/>
      <name val="Arial"/>
      <family val="2"/>
    </font>
    <font>
      <u/>
      <sz val="8"/>
      <color theme="10"/>
      <name val="Arial"/>
      <family val="2"/>
    </font>
    <font>
      <b/>
      <strike/>
      <sz val="8"/>
      <color rgb="FFFF0000"/>
      <name val="Arial"/>
      <family val="2"/>
    </font>
    <font>
      <b/>
      <sz val="11"/>
      <name val="Arial"/>
      <family val="2"/>
    </font>
    <font>
      <strike/>
      <sz val="8"/>
      <color rgb="FF000000"/>
      <name val="Arial"/>
      <family val="2"/>
    </font>
    <font>
      <b/>
      <sz val="8"/>
      <color rgb="FFFF0000"/>
      <name val="Arial"/>
      <family val="2"/>
    </font>
    <font>
      <b/>
      <strike/>
      <sz val="8"/>
      <color theme="1"/>
      <name val="Arial"/>
      <family val="2"/>
    </font>
    <font>
      <b/>
      <strike/>
      <sz val="9"/>
      <color theme="1"/>
      <name val="Arial"/>
      <family val="2"/>
    </font>
    <font>
      <strike/>
      <sz val="9"/>
      <color theme="1"/>
      <name val="Arial"/>
      <family val="2"/>
    </font>
    <font>
      <strike/>
      <sz val="9"/>
      <color indexed="8"/>
      <name val="Arial"/>
      <family val="2"/>
    </font>
    <font>
      <b/>
      <u/>
      <sz val="8"/>
      <color theme="1"/>
      <name val="Arial"/>
      <family val="2"/>
    </font>
    <font>
      <sz val="10"/>
      <name val="Calibri"/>
      <family val="2"/>
      <scheme val="minor"/>
    </font>
    <font>
      <sz val="11"/>
      <color rgb="FFFF0000"/>
      <name val="Arial"/>
      <family val="2"/>
    </font>
    <font>
      <b/>
      <sz val="12"/>
      <color rgb="FFFF0000"/>
      <name val="Arial"/>
      <family val="2"/>
    </font>
    <font>
      <strike/>
      <sz val="10"/>
      <color rgb="FFFF0000"/>
      <name val="Arial"/>
      <family val="2"/>
    </font>
    <font>
      <strike/>
      <sz val="11"/>
      <name val="Arial"/>
      <family val="2"/>
    </font>
    <font>
      <b/>
      <strike/>
      <sz val="8"/>
      <name val="Arial"/>
      <family val="2"/>
    </font>
    <font>
      <sz val="8"/>
      <name val="Calibri"/>
      <family val="2"/>
      <scheme val="minor"/>
    </font>
    <font>
      <sz val="10"/>
      <color rgb="FFFF0000"/>
      <name val="Arial"/>
      <family val="2"/>
    </font>
    <font>
      <b/>
      <u/>
      <sz val="10"/>
      <color indexed="8"/>
      <name val="Arial"/>
      <family val="2"/>
    </font>
    <font>
      <b/>
      <u/>
      <sz val="9"/>
      <color indexed="8"/>
      <name val="Arial"/>
      <family val="2"/>
    </font>
    <font>
      <sz val="9"/>
      <color rgb="FF000000"/>
      <name val="Arial"/>
      <family val="2"/>
    </font>
    <font>
      <b/>
      <sz val="9"/>
      <color rgb="FF000000"/>
      <name val="Arial"/>
      <family val="2"/>
    </font>
    <font>
      <b/>
      <u/>
      <sz val="9"/>
      <color theme="1"/>
      <name val="Arial"/>
      <family val="2"/>
    </font>
    <font>
      <b/>
      <i/>
      <sz val="10"/>
      <color theme="1"/>
      <name val="Arial"/>
      <family val="2"/>
    </font>
    <font>
      <sz val="10"/>
      <name val="Calibri"/>
      <family val="2"/>
    </font>
    <font>
      <b/>
      <u/>
      <sz val="10"/>
      <name val="Arial"/>
      <family val="2"/>
    </font>
    <font>
      <sz val="10"/>
      <name val="Malgun Gothic"/>
      <family val="2"/>
      <charset val="129"/>
    </font>
    <font>
      <u/>
      <sz val="10"/>
      <name val="Arial"/>
      <family val="2"/>
    </font>
    <font>
      <u/>
      <sz val="8"/>
      <color rgb="FFFF0000"/>
      <name val="Arial"/>
      <family val="2"/>
    </font>
    <font>
      <i/>
      <sz val="8"/>
      <name val="Arial"/>
      <family val="2"/>
    </font>
    <font>
      <i/>
      <vertAlign val="superscript"/>
      <sz val="8"/>
      <name val="Arial"/>
      <family val="2"/>
    </font>
    <font>
      <b/>
      <sz val="10"/>
      <color indexed="53"/>
      <name val="Arial"/>
      <family val="2"/>
    </font>
    <font>
      <sz val="8"/>
      <color indexed="23"/>
      <name val="Arial"/>
      <family val="2"/>
    </font>
    <font>
      <sz val="6"/>
      <color rgb="FFFF0000"/>
      <name val="Arial"/>
      <family val="2"/>
    </font>
    <font>
      <sz val="8"/>
      <color indexed="81"/>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53"/>
      <name val="Calibri"/>
      <family val="2"/>
    </font>
    <font>
      <sz val="8"/>
      <color rgb="FFFF0000"/>
      <name val="Calibri"/>
      <family val="2"/>
      <scheme val="minor"/>
    </font>
    <font>
      <vertAlign val="superscript"/>
      <sz val="9"/>
      <name val="Arial"/>
      <family val="2"/>
    </font>
    <font>
      <sz val="9"/>
      <color rgb="FFFF0000"/>
      <name val="Arial"/>
      <family val="2"/>
    </font>
    <font>
      <u/>
      <sz val="9"/>
      <color rgb="FFFF0000"/>
      <name val="Arial"/>
      <family val="2"/>
    </font>
    <font>
      <b/>
      <sz val="13"/>
      <color indexed="8"/>
      <name val="Arial"/>
      <family val="2"/>
    </font>
    <font>
      <b/>
      <sz val="8"/>
      <color indexed="8"/>
      <name val="Arial Narrow"/>
      <family val="2"/>
    </font>
    <font>
      <sz val="8"/>
      <color theme="1"/>
      <name val="Arial Narrow"/>
      <family val="2"/>
    </font>
    <font>
      <sz val="8"/>
      <color indexed="8"/>
      <name val="Arial Narrow"/>
      <family val="2"/>
    </font>
    <font>
      <sz val="11"/>
      <color indexed="23"/>
      <name val="Arial"/>
      <family val="2"/>
    </font>
    <font>
      <sz val="8"/>
      <color rgb="FFFF0000"/>
      <name val="Arial Narrow"/>
      <family val="2"/>
    </font>
    <font>
      <sz val="8"/>
      <name val="Arial Narrow"/>
      <family val="2"/>
    </font>
    <font>
      <sz val="8"/>
      <color theme="0" tint="-0.499984740745262"/>
      <name val="Arial"/>
      <family val="2"/>
    </font>
    <font>
      <b/>
      <sz val="8"/>
      <color theme="0" tint="-0.499984740745262"/>
      <name val="Arial"/>
      <family val="2"/>
    </font>
    <font>
      <sz val="6"/>
      <color theme="0" tint="-0.499984740745262"/>
      <name val="Arial"/>
      <family val="2"/>
    </font>
    <font>
      <sz val="11"/>
      <color rgb="FFFF0000"/>
      <name val="Calibri"/>
      <family val="2"/>
    </font>
    <font>
      <sz val="8"/>
      <color rgb="FF00B0F0"/>
      <name val="Arial"/>
      <family val="2"/>
    </font>
    <font>
      <sz val="6"/>
      <color indexed="8"/>
      <name val="Calibri"/>
      <family val="2"/>
    </font>
    <font>
      <sz val="6"/>
      <color theme="1"/>
      <name val="Arial"/>
      <family val="2"/>
    </font>
    <font>
      <sz val="8"/>
      <color theme="1"/>
      <name val="Calibri"/>
      <family val="2"/>
    </font>
    <font>
      <sz val="11"/>
      <color theme="1"/>
      <name val="Calibri"/>
      <family val="2"/>
    </font>
    <font>
      <sz val="6"/>
      <color theme="1"/>
      <name val="Calibri"/>
      <family val="2"/>
    </font>
    <font>
      <sz val="6"/>
      <name val="Calibri"/>
      <family val="2"/>
    </font>
    <font>
      <b/>
      <sz val="9"/>
      <color rgb="FFFF0000"/>
      <name val="Arial"/>
      <family val="2"/>
    </font>
    <font>
      <sz val="8"/>
      <color rgb="FFFF0000"/>
      <name val="Calibri"/>
      <family val="2"/>
    </font>
    <font>
      <sz val="8"/>
      <color theme="2" tint="-0.749992370372631"/>
      <name val="Arial"/>
      <family val="2"/>
    </font>
    <font>
      <sz val="10"/>
      <color theme="2" tint="-0.749992370372631"/>
      <name val="Arial"/>
      <family val="2"/>
    </font>
    <font>
      <sz val="8"/>
      <color rgb="FF494529"/>
      <name val="Arial"/>
      <family val="2"/>
    </font>
    <font>
      <sz val="10"/>
      <color rgb="FF494529"/>
      <name val="Arial"/>
      <family val="2"/>
    </font>
    <font>
      <sz val="9"/>
      <color rgb="FF494529"/>
      <name val="Arial"/>
      <family val="2"/>
    </font>
    <font>
      <b/>
      <u/>
      <sz val="9"/>
      <color rgb="FF494529"/>
      <name val="Arial"/>
      <family val="2"/>
    </font>
    <font>
      <sz val="8"/>
      <color theme="1" tint="0.249977111117893"/>
      <name val="Arial"/>
      <family val="2"/>
    </font>
    <font>
      <b/>
      <sz val="12"/>
      <color theme="1" tint="0.249977111117893"/>
      <name val="Arial"/>
      <family val="2"/>
    </font>
    <font>
      <sz val="9"/>
      <color theme="1"/>
      <name val="Calibri"/>
      <family val="2"/>
    </font>
    <font>
      <sz val="9"/>
      <name val="Calibri"/>
      <family val="2"/>
    </font>
    <font>
      <sz val="8"/>
      <name val="Times New Roman"/>
      <family val="1"/>
    </font>
    <font>
      <b/>
      <sz val="8"/>
      <color theme="2" tint="-0.749992370372631"/>
      <name val="Arial"/>
      <family val="2"/>
    </font>
    <font>
      <i/>
      <sz val="10"/>
      <color rgb="FF494529"/>
      <name val="Arial"/>
      <family val="2"/>
    </font>
    <font>
      <b/>
      <sz val="10"/>
      <color rgb="FF494529"/>
      <name val="Arial"/>
      <family val="2"/>
    </font>
    <font>
      <strike/>
      <sz val="8"/>
      <color rgb="FFFF0000"/>
      <name val="Calibri"/>
      <family val="2"/>
    </font>
    <font>
      <sz val="7"/>
      <color rgb="FF494529"/>
      <name val="Arial"/>
      <family val="2"/>
    </font>
    <font>
      <b/>
      <sz val="8"/>
      <color rgb="FF494529"/>
      <name val="Arial"/>
      <family val="2"/>
    </font>
    <font>
      <sz val="8"/>
      <color rgb="FF494529"/>
      <name val="Calibri"/>
      <family val="2"/>
      <scheme val="minor"/>
    </font>
    <font>
      <b/>
      <sz val="12"/>
      <color theme="2" tint="-0.749992370372631"/>
      <name val="Arial"/>
      <family val="2"/>
    </font>
    <font>
      <b/>
      <sz val="10"/>
      <color theme="2" tint="-0.749992370372631"/>
      <name val="Arial"/>
      <family val="2"/>
    </font>
    <font>
      <b/>
      <sz val="14"/>
      <color theme="2" tint="-0.749992370372631"/>
      <name val="Arial"/>
      <family val="2"/>
    </font>
  </fonts>
  <fills count="10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2"/>
        <bgColor indexed="64"/>
      </patternFill>
    </fill>
    <fill>
      <patternFill patternType="solid">
        <fgColor indexed="47"/>
        <bgColor indexed="64"/>
      </patternFill>
    </fill>
    <fill>
      <patternFill patternType="gray0625">
        <fgColor indexed="23"/>
        <bgColor indexed="9"/>
      </patternFill>
    </fill>
    <fill>
      <patternFill patternType="solid">
        <fgColor indexed="63"/>
        <bgColor indexed="64"/>
      </patternFill>
    </fill>
    <fill>
      <patternFill patternType="gray0625">
        <fgColor indexed="2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FFCC"/>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FF00"/>
        <bgColor indexed="64"/>
      </patternFill>
    </fill>
    <fill>
      <patternFill patternType="solid">
        <fgColor rgb="FFFFFF99"/>
        <bgColor indexed="64"/>
      </patternFill>
    </fill>
    <fill>
      <patternFill patternType="solid">
        <fgColor rgb="FFFFC000"/>
        <bgColor indexed="64"/>
      </patternFill>
    </fill>
    <fill>
      <patternFill patternType="solid">
        <fgColor rgb="FFCCFFFF"/>
        <bgColor indexed="64"/>
      </patternFill>
    </fill>
    <fill>
      <patternFill patternType="solid">
        <fgColor theme="0" tint="-0.34998626667073579"/>
        <bgColor indexed="64"/>
      </patternFill>
    </fill>
    <fill>
      <patternFill patternType="solid">
        <fgColor theme="4" tint="0.39994506668294322"/>
        <bgColor indexed="64"/>
      </patternFill>
    </fill>
    <fill>
      <patternFill patternType="solid">
        <fgColor rgb="FF92D050"/>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tint="0.59996337778862885"/>
        <bgColor indexed="64"/>
      </patternFill>
    </fill>
    <fill>
      <patternFill patternType="solid">
        <fgColor theme="4" tint="-0.249977111117893"/>
        <bgColor indexed="64"/>
      </patternFill>
    </fill>
    <fill>
      <patternFill patternType="solid">
        <fgColor rgb="FFDAEEF3"/>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CCFFCC"/>
        <bgColor indexed="64"/>
      </patternFill>
    </fill>
    <fill>
      <patternFill patternType="solid">
        <fgColor theme="2" tint="-0.249977111117893"/>
        <bgColor indexed="64"/>
      </patternFill>
    </fill>
    <fill>
      <patternFill patternType="solid">
        <fgColor theme="5" tint="0.39994506668294322"/>
        <bgColor indexed="64"/>
      </patternFill>
    </fill>
    <fill>
      <patternFill patternType="solid">
        <fgColor theme="4" tint="-0.24994659260841701"/>
        <bgColor indexed="64"/>
      </patternFill>
    </fill>
    <fill>
      <patternFill patternType="solid">
        <fgColor rgb="FFCBFFFF"/>
        <bgColor indexed="64"/>
      </patternFill>
    </fill>
    <fill>
      <patternFill patternType="solid">
        <fgColor rgb="FFFF7C8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99FF66"/>
        <bgColor indexed="64"/>
      </patternFill>
    </fill>
    <fill>
      <patternFill patternType="solid">
        <fgColor theme="4"/>
        <bgColor indexed="64"/>
      </patternFill>
    </fill>
    <fill>
      <patternFill patternType="solid">
        <fgColor theme="7" tint="0.39997558519241921"/>
        <bgColor indexed="64"/>
      </patternFill>
    </fill>
    <fill>
      <patternFill patternType="solid">
        <fgColor rgb="FF99CCFF"/>
        <bgColor indexed="64"/>
      </patternFill>
    </fill>
    <fill>
      <patternFill patternType="solid">
        <fgColor indexed="44"/>
        <bgColor indexed="9"/>
      </patternFill>
    </fill>
    <fill>
      <patternFill patternType="solid">
        <fgColor indexed="41"/>
      </patternFill>
    </fill>
    <fill>
      <patternFill patternType="solid">
        <fgColor indexed="9"/>
      </patternFill>
    </fill>
    <fill>
      <patternFill patternType="solid">
        <fgColor indexed="43"/>
      </patternFill>
    </fill>
    <fill>
      <patternFill patternType="solid">
        <fgColor indexed="5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
      <patternFill patternType="gray0625">
        <bgColor indexed="44"/>
      </patternFill>
    </fill>
    <fill>
      <patternFill patternType="gray0625">
        <bgColor indexed="9"/>
      </patternFill>
    </fill>
  </fills>
  <borders count="14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bottom/>
      <diagonal/>
    </border>
    <border>
      <left style="thick">
        <color indexed="64"/>
      </left>
      <right style="thick">
        <color indexed="64"/>
      </right>
      <top style="medium">
        <color indexed="64"/>
      </top>
      <bottom style="medium">
        <color indexed="64"/>
      </bottom>
      <diagonal/>
    </border>
    <border>
      <left/>
      <right/>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right style="medium">
        <color indexed="64"/>
      </right>
      <top style="medium">
        <color indexed="64"/>
      </top>
      <bottom/>
      <diagonal/>
    </border>
    <border>
      <left style="thick">
        <color indexed="64"/>
      </left>
      <right style="thick">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thick">
        <color indexed="64"/>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ck">
        <color indexed="64"/>
      </right>
      <top style="thick">
        <color indexed="64"/>
      </top>
      <bottom/>
      <diagonal/>
    </border>
    <border>
      <left style="thin">
        <color indexed="64"/>
      </left>
      <right style="thick">
        <color indexed="64"/>
      </right>
      <top/>
      <bottom style="thick">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medium">
        <color indexed="64"/>
      </right>
      <top style="thick">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n">
        <color indexed="64"/>
      </right>
      <top style="thick">
        <color indexed="64"/>
      </top>
      <bottom style="medium">
        <color indexed="64"/>
      </bottom>
      <diagonal/>
    </border>
    <border>
      <left style="medium">
        <color indexed="64"/>
      </left>
      <right style="thick">
        <color indexed="64"/>
      </right>
      <top style="medium">
        <color indexed="64"/>
      </top>
      <bottom style="thick">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1"/>
      </left>
      <right style="thin">
        <color theme="1"/>
      </right>
      <top style="thin">
        <color theme="1"/>
      </top>
      <bottom style="thin">
        <color theme="1"/>
      </bottom>
      <diagonal/>
    </border>
    <border>
      <left style="thin">
        <color indexed="64"/>
      </left>
      <right/>
      <top style="thick">
        <color rgb="FFFFC000"/>
      </top>
      <bottom/>
      <diagonal/>
    </border>
    <border>
      <left/>
      <right/>
      <top style="thick">
        <color rgb="FFFFC000"/>
      </top>
      <bottom/>
      <diagonal/>
    </border>
    <border>
      <left/>
      <right style="thin">
        <color indexed="64"/>
      </right>
      <top style="thick">
        <color rgb="FFFFC000"/>
      </top>
      <bottom/>
      <diagonal/>
    </border>
    <border>
      <left style="thick">
        <color indexed="64"/>
      </left>
      <right style="medium">
        <color indexed="64"/>
      </right>
      <top style="medium">
        <color indexed="64"/>
      </top>
      <bottom style="thick">
        <color indexed="64"/>
      </bottom>
      <diagonal/>
    </border>
    <border>
      <left style="thick">
        <color indexed="64"/>
      </left>
      <right style="medium">
        <color indexed="64"/>
      </right>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right/>
      <top style="thin">
        <color indexed="49"/>
      </top>
      <bottom style="double">
        <color indexed="49"/>
      </bottom>
      <diagonal/>
    </border>
    <border>
      <left/>
      <right/>
      <top/>
      <bottom style="thick">
        <color indexed="49"/>
      </bottom>
      <diagonal/>
    </border>
    <border>
      <left/>
      <right/>
      <top/>
      <bottom style="thick">
        <color indexed="44"/>
      </bottom>
      <diagonal/>
    </border>
    <border>
      <left/>
      <right/>
      <top/>
      <bottom style="thick">
        <color indexed="41"/>
      </bottom>
      <diagonal/>
    </border>
    <border>
      <left/>
      <right/>
      <top/>
      <bottom style="medium">
        <color indexed="44"/>
      </bottom>
      <diagonal/>
    </border>
    <border>
      <left/>
      <right/>
      <top/>
      <bottom style="medium">
        <color indexed="41"/>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ck">
        <color indexed="64"/>
      </right>
      <top/>
      <bottom style="medium">
        <color indexed="64"/>
      </bottom>
      <diagonal/>
    </border>
  </borders>
  <cellStyleXfs count="645">
    <xf numFmtId="0" fontId="0" fillId="0" borderId="0"/>
    <xf numFmtId="0" fontId="75" fillId="2" borderId="0" applyNumberFormat="0" applyBorder="0" applyAlignment="0" applyProtection="0"/>
    <xf numFmtId="0" fontId="75" fillId="2" borderId="0" applyNumberFormat="0" applyBorder="0" applyAlignment="0" applyProtection="0"/>
    <xf numFmtId="0" fontId="75" fillId="3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75" fillId="3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75" fillId="3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5"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5"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5" fillId="3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5"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5" fillId="4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5" fillId="4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5"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6" fillId="44"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76" fillId="45"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76" fillId="46"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47"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8"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49"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9"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3" borderId="0" applyNumberFormat="0" applyBorder="0" applyAlignment="0" applyProtection="0"/>
    <xf numFmtId="0" fontId="77" fillId="20" borderId="92" applyNumberFormat="0" applyAlignment="0" applyProtection="0"/>
    <xf numFmtId="0" fontId="77" fillId="20" borderId="92" applyNumberFormat="0" applyAlignment="0" applyProtection="0"/>
    <xf numFmtId="0" fontId="77" fillId="56" borderId="92" applyNumberFormat="0" applyAlignment="0" applyProtection="0"/>
    <xf numFmtId="0" fontId="77" fillId="20" borderId="92"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6" fillId="20" borderId="1" applyNumberFormat="0" applyAlignment="0" applyProtection="0"/>
    <xf numFmtId="0" fontId="67" fillId="3" borderId="0" applyNumberFormat="0" applyBorder="0" applyAlignment="0" applyProtection="0"/>
    <xf numFmtId="0" fontId="79" fillId="20" borderId="93" applyNumberFormat="0" applyAlignment="0" applyProtection="0"/>
    <xf numFmtId="0" fontId="79" fillId="20" borderId="93" applyNumberFormat="0" applyAlignment="0" applyProtection="0"/>
    <xf numFmtId="0" fontId="79" fillId="56" borderId="93" applyNumberFormat="0" applyAlignment="0" applyProtection="0"/>
    <xf numFmtId="0" fontId="79" fillId="20" borderId="93"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8" fillId="20" borderId="2" applyNumberFormat="0" applyAlignment="0" applyProtection="0"/>
    <xf numFmtId="0" fontId="69" fillId="21" borderId="3" applyNumberFormat="0" applyAlignment="0" applyProtection="0"/>
    <xf numFmtId="0" fontId="81" fillId="59" borderId="93"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70" fillId="7" borderId="2" applyNumberFormat="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95"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71" fillId="0" borderId="4" applyNumberFormat="0" applyFill="0" applyAlignment="0" applyProtection="0"/>
    <xf numFmtId="0" fontId="8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4" borderId="0" applyNumberFormat="0" applyBorder="0" applyAlignment="0" applyProtection="0"/>
    <xf numFmtId="0" fontId="88" fillId="0" borderId="0" applyNumberFormat="0" applyFill="0" applyBorder="0" applyAlignment="0" applyProtection="0"/>
    <xf numFmtId="0" fontId="70" fillId="7" borderId="2" applyNumberFormat="0" applyAlignment="0" applyProtection="0"/>
    <xf numFmtId="0" fontId="70" fillId="7" borderId="2" applyNumberFormat="0" applyAlignment="0" applyProtection="0"/>
    <xf numFmtId="0" fontId="74" fillId="0" borderId="8" applyNumberFormat="0" applyFill="0" applyAlignment="0" applyProtection="0"/>
    <xf numFmtId="0" fontId="75" fillId="0" borderId="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22" fillId="22" borderId="9"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75"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66" fillId="20" borderId="1" applyNumberFormat="0" applyAlignment="0" applyProtection="0"/>
    <xf numFmtId="0" fontId="66" fillId="20" borderId="1" applyNumberFormat="0" applyAlignment="0" applyProtection="0"/>
    <xf numFmtId="9" fontId="7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 fillId="0" borderId="0"/>
    <xf numFmtId="0" fontId="22" fillId="0" borderId="0"/>
    <xf numFmtId="0" fontId="75" fillId="0" borderId="0"/>
    <xf numFmtId="0" fontId="22" fillId="0" borderId="0"/>
    <xf numFmtId="0" fontId="75" fillId="0" borderId="0"/>
    <xf numFmtId="0" fontId="75"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75" fillId="0" borderId="0"/>
    <xf numFmtId="0" fontId="22" fillId="0" borderId="0"/>
    <xf numFmtId="0" fontId="71" fillId="0" borderId="4" applyNumberFormat="0" applyFill="0" applyAlignment="0" applyProtection="0"/>
    <xf numFmtId="0" fontId="71" fillId="0" borderId="4"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90" fillId="0" borderId="0" applyNumberFormat="0" applyFill="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4" fillId="60" borderId="0" applyNumberFormat="0" applyBorder="0" applyAlignment="0" applyProtection="0"/>
    <xf numFmtId="0" fontId="78" fillId="57" borderId="0" applyNumberFormat="0" applyBorder="0" applyAlignment="0" applyProtection="0"/>
    <xf numFmtId="0" fontId="89" fillId="0" borderId="99" applyNumberFormat="0" applyFill="0" applyAlignment="0" applyProtection="0"/>
    <xf numFmtId="0" fontId="80" fillId="58" borderId="94" applyNumberFormat="0" applyAlignment="0" applyProtection="0"/>
    <xf numFmtId="0" fontId="75" fillId="61" borderId="100" applyNumberFormat="0" applyFont="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8" fillId="57" borderId="0" applyNumberFormat="0" applyBorder="0" applyAlignment="0" applyProtection="0"/>
    <xf numFmtId="0" fontId="80" fillId="58" borderId="94" applyNumberFormat="0" applyAlignment="0" applyProtection="0"/>
    <xf numFmtId="0" fontId="84" fillId="60"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1" borderId="100" applyNumberFormat="0" applyFont="0" applyAlignment="0" applyProtection="0"/>
    <xf numFmtId="0" fontId="9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8" fillId="57" borderId="0" applyNumberFormat="0" applyBorder="0" applyAlignment="0" applyProtection="0"/>
    <xf numFmtId="0" fontId="80" fillId="58" borderId="94" applyNumberFormat="0" applyAlignment="0" applyProtection="0"/>
    <xf numFmtId="0" fontId="84" fillId="60"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1" borderId="100" applyNumberFormat="0" applyFont="0" applyAlignment="0" applyProtection="0"/>
    <xf numFmtId="0" fontId="90" fillId="0" borderId="0" applyNumberFormat="0" applyFill="0" applyBorder="0" applyAlignment="0" applyProtection="0"/>
    <xf numFmtId="0" fontId="75" fillId="32" borderId="0" applyNumberFormat="0" applyBorder="0" applyAlignment="0" applyProtection="0"/>
    <xf numFmtId="0" fontId="75" fillId="8" borderId="0" applyNumberFormat="0" applyBorder="0" applyAlignment="0" applyProtection="0"/>
    <xf numFmtId="0" fontId="75" fillId="97" borderId="0" applyNumberFormat="0" applyBorder="0" applyAlignment="0" applyProtection="0"/>
    <xf numFmtId="0" fontId="75" fillId="9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5" fillId="33"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75" fillId="34"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75" fillId="35" borderId="0" applyNumberFormat="0" applyBorder="0" applyAlignment="0" applyProtection="0"/>
    <xf numFmtId="0" fontId="75" fillId="98" borderId="0" applyNumberFormat="0" applyBorder="0" applyAlignment="0" applyProtection="0"/>
    <xf numFmtId="0" fontId="75" fillId="98" borderId="0" applyNumberFormat="0" applyBorder="0" applyAlignment="0" applyProtection="0"/>
    <xf numFmtId="0" fontId="75" fillId="9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5" fillId="36" borderId="0" applyNumberFormat="0" applyBorder="0" applyAlignment="0" applyProtection="0"/>
    <xf numFmtId="0" fontId="75" fillId="8" borderId="0" applyNumberFormat="0" applyBorder="0" applyAlignment="0" applyProtection="0"/>
    <xf numFmtId="0" fontId="75" fillId="9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5" fillId="38" borderId="0" applyNumberFormat="0" applyBorder="0" applyAlignment="0" applyProtection="0"/>
    <xf numFmtId="0" fontId="75" fillId="9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5" fillId="40" borderId="0" applyNumberFormat="0" applyBorder="0" applyAlignment="0" applyProtection="0"/>
    <xf numFmtId="0" fontId="75" fillId="99" borderId="0" applyNumberFormat="0" applyBorder="0" applyAlignment="0" applyProtection="0"/>
    <xf numFmtId="0" fontId="75" fillId="99" borderId="0" applyNumberFormat="0" applyBorder="0" applyAlignment="0" applyProtection="0"/>
    <xf numFmtId="0" fontId="75" fillId="9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5" fillId="41"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75" fillId="42" borderId="0" applyNumberFormat="0" applyBorder="0" applyAlignment="0" applyProtection="0"/>
    <xf numFmtId="0" fontId="75" fillId="9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5" fillId="43"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6" fillId="44" borderId="0" applyNumberFormat="0" applyBorder="0" applyAlignment="0" applyProtection="0"/>
    <xf numFmtId="0" fontId="76" fillId="8" borderId="0" applyNumberFormat="0" applyBorder="0" applyAlignment="0" applyProtection="0"/>
    <xf numFmtId="0" fontId="76" fillId="97"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76" fillId="47"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76" fillId="48" borderId="0" applyNumberFormat="0" applyBorder="0" applyAlignment="0" applyProtection="0"/>
    <xf numFmtId="0" fontId="76" fillId="8" borderId="0" applyNumberFormat="0" applyBorder="0" applyAlignment="0" applyProtection="0"/>
    <xf numFmtId="0" fontId="76" fillId="97"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76" fillId="49"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76" fillId="7"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76" fillId="50"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76" fillId="53" borderId="0" applyNumberFormat="0" applyBorder="0" applyAlignment="0" applyProtection="0"/>
    <xf numFmtId="0" fontId="76" fillId="100" borderId="0" applyNumberFormat="0" applyBorder="0" applyAlignment="0" applyProtection="0"/>
    <xf numFmtId="0" fontId="76" fillId="100"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6" fillId="13"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7" fillId="20" borderId="92" applyNumberFormat="0" applyAlignment="0" applyProtection="0"/>
    <xf numFmtId="0" fontId="71" fillId="20" borderId="127" applyNumberFormat="0" applyAlignment="0" applyProtection="0"/>
    <xf numFmtId="0" fontId="77" fillId="56" borderId="92" applyNumberFormat="0" applyAlignment="0" applyProtection="0"/>
    <xf numFmtId="0" fontId="77" fillId="98" borderId="92" applyNumberFormat="0" applyAlignment="0" applyProtection="0"/>
    <xf numFmtId="0" fontId="71" fillId="98" borderId="127" applyNumberFormat="0" applyAlignment="0" applyProtection="0"/>
    <xf numFmtId="0" fontId="77" fillId="20" borderId="92" applyNumberFormat="0" applyAlignment="0" applyProtection="0"/>
    <xf numFmtId="0" fontId="71" fillId="98" borderId="127" applyNumberFormat="0" applyAlignment="0" applyProtection="0"/>
    <xf numFmtId="0" fontId="77" fillId="20" borderId="92" applyNumberFormat="0" applyAlignment="0" applyProtection="0"/>
    <xf numFmtId="0" fontId="71" fillId="20" borderId="127" applyNumberFormat="0" applyAlignment="0" applyProtection="0"/>
    <xf numFmtId="0" fontId="77" fillId="20" borderId="92" applyNumberFormat="0" applyAlignment="0" applyProtection="0"/>
    <xf numFmtId="0" fontId="66" fillId="20" borderId="1" applyNumberFormat="0" applyAlignment="0" applyProtection="0"/>
    <xf numFmtId="0" fontId="71" fillId="20" borderId="127" applyNumberFormat="0" applyAlignment="0" applyProtection="0"/>
    <xf numFmtId="0" fontId="77" fillId="20" borderId="92" applyNumberFormat="0" applyAlignment="0" applyProtection="0"/>
    <xf numFmtId="0" fontId="77" fillId="20" borderId="92" applyNumberFormat="0" applyAlignment="0" applyProtection="0"/>
    <xf numFmtId="0" fontId="77" fillId="20" borderId="92" applyNumberFormat="0" applyAlignment="0" applyProtection="0"/>
    <xf numFmtId="0" fontId="66" fillId="20" borderId="1" applyNumberFormat="0" applyAlignment="0" applyProtection="0"/>
    <xf numFmtId="0" fontId="79" fillId="56" borderId="93" applyNumberFormat="0" applyAlignment="0" applyProtection="0"/>
    <xf numFmtId="0" fontId="79" fillId="98" borderId="93" applyNumberFormat="0" applyAlignment="0" applyProtection="0"/>
    <xf numFmtId="0" fontId="79" fillId="98" borderId="93" applyNumberFormat="0" applyAlignment="0" applyProtection="0"/>
    <xf numFmtId="0" fontId="79" fillId="98" borderId="93" applyNumberFormat="0" applyAlignment="0" applyProtection="0"/>
    <xf numFmtId="0" fontId="79" fillId="20" borderId="93" applyNumberFormat="0" applyAlignment="0" applyProtection="0"/>
    <xf numFmtId="0" fontId="68" fillId="20" borderId="2" applyNumberFormat="0" applyAlignment="0" applyProtection="0"/>
    <xf numFmtId="0" fontId="79" fillId="20" borderId="93" applyNumberFormat="0" applyAlignment="0" applyProtection="0"/>
    <xf numFmtId="0" fontId="68" fillId="20" borderId="2" applyNumberFormat="0" applyAlignment="0" applyProtection="0"/>
    <xf numFmtId="0" fontId="80" fillId="58" borderId="94" applyNumberFormat="0" applyAlignment="0" applyProtection="0"/>
    <xf numFmtId="0" fontId="80" fillId="58" borderId="128" applyNumberFormat="0" applyAlignment="0" applyProtection="0"/>
    <xf numFmtId="0" fontId="70" fillId="7" borderId="2" applyNumberFormat="0" applyAlignment="0" applyProtection="0"/>
    <xf numFmtId="0" fontId="70" fillId="7" borderId="2" applyNumberFormat="0" applyAlignment="0" applyProtection="0"/>
    <xf numFmtId="0" fontId="82" fillId="0" borderId="95"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129"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82" fillId="0" borderId="4" applyNumberFormat="0" applyFill="0" applyAlignment="0" applyProtection="0"/>
    <xf numFmtId="0" fontId="71" fillId="0" borderId="4" applyNumberFormat="0" applyFill="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5" fillId="0" borderId="96" applyNumberFormat="0" applyFill="0" applyAlignment="0" applyProtection="0"/>
    <xf numFmtId="0" fontId="160" fillId="0" borderId="130" applyNumberFormat="0" applyFill="0" applyAlignment="0" applyProtection="0"/>
    <xf numFmtId="0" fontId="160" fillId="0" borderId="130" applyNumberFormat="0" applyFill="0" applyAlignment="0" applyProtection="0"/>
    <xf numFmtId="0" fontId="86" fillId="0" borderId="97" applyNumberFormat="0" applyFill="0" applyAlignment="0" applyProtection="0"/>
    <xf numFmtId="0" fontId="161" fillId="0" borderId="131" applyNumberFormat="0" applyFill="0" applyAlignment="0" applyProtection="0"/>
    <xf numFmtId="0" fontId="161" fillId="0" borderId="132" applyNumberFormat="0" applyFill="0" applyAlignment="0" applyProtection="0"/>
    <xf numFmtId="0" fontId="87" fillId="0" borderId="98" applyNumberFormat="0" applyFill="0" applyAlignment="0" applyProtection="0"/>
    <xf numFmtId="0" fontId="162" fillId="0" borderId="133" applyNumberFormat="0" applyFill="0" applyAlignment="0" applyProtection="0"/>
    <xf numFmtId="0" fontId="162" fillId="0" borderId="134" applyNumberFormat="0" applyFill="0" applyAlignment="0" applyProtection="0"/>
    <xf numFmtId="0" fontId="87"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0" fontId="1" fillId="61" borderId="10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0" fontId="78" fillId="57" borderId="0" applyNumberFormat="0" applyBorder="0" applyAlignment="0" applyProtection="0"/>
    <xf numFmtId="0" fontId="78" fillId="57" borderId="0" applyNumberFormat="0" applyBorder="0" applyAlignment="0" applyProtection="0"/>
    <xf numFmtId="0" fontId="96" fillId="0" borderId="0"/>
    <xf numFmtId="0" fontId="96" fillId="0" borderId="0"/>
    <xf numFmtId="0" fontId="1" fillId="0" borderId="0"/>
    <xf numFmtId="0" fontId="1" fillId="0" borderId="0"/>
    <xf numFmtId="0" fontId="1" fillId="0" borderId="0"/>
    <xf numFmtId="0" fontId="22" fillId="0" borderId="0"/>
    <xf numFmtId="0" fontId="96" fillId="0" borderId="0"/>
    <xf numFmtId="0" fontId="1" fillId="0" borderId="0"/>
    <xf numFmtId="0" fontId="1" fillId="0" borderId="0"/>
    <xf numFmtId="0" fontId="96" fillId="0" borderId="0"/>
    <xf numFmtId="0" fontId="22" fillId="0" borderId="0"/>
    <xf numFmtId="0" fontId="90"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57" fillId="0" borderId="5" applyNumberFormat="0" applyFill="0" applyAlignment="0" applyProtection="0"/>
    <xf numFmtId="0" fontId="58" fillId="0" borderId="6" applyNumberFormat="0" applyFill="0" applyAlignment="0" applyProtection="0"/>
    <xf numFmtId="0" fontId="59" fillId="0" borderId="7"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89" fillId="0" borderId="99" applyNumberFormat="0" applyFill="0" applyAlignment="0" applyProtection="0"/>
    <xf numFmtId="0" fontId="89" fillId="0" borderId="99" applyNumberFormat="0" applyFill="0" applyAlignment="0" applyProtection="0"/>
    <xf numFmtId="0" fontId="164"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0" fillId="58" borderId="128" applyNumberFormat="0" applyAlignment="0" applyProtection="0"/>
    <xf numFmtId="0" fontId="80" fillId="58" borderId="94" applyNumberFormat="0" applyAlignment="0" applyProtection="0"/>
    <xf numFmtId="0" fontId="80" fillId="58" borderId="94" applyNumberFormat="0" applyAlignment="0" applyProtection="0"/>
    <xf numFmtId="0" fontId="80" fillId="58" borderId="128" applyNumberFormat="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8" fillId="57" borderId="0" applyNumberFormat="0" applyBorder="0" applyAlignment="0" applyProtection="0"/>
    <xf numFmtId="0" fontId="80" fillId="58" borderId="94" applyNumberFormat="0" applyAlignment="0" applyProtection="0"/>
    <xf numFmtId="0" fontId="84" fillId="60"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1" borderId="100" applyNumberFormat="0" applyFont="0" applyAlignment="0" applyProtection="0"/>
    <xf numFmtId="0" fontId="9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8" fillId="57" borderId="0" applyNumberFormat="0" applyBorder="0" applyAlignment="0" applyProtection="0"/>
    <xf numFmtId="0" fontId="80" fillId="58" borderId="94" applyNumberFormat="0" applyAlignment="0" applyProtection="0"/>
    <xf numFmtId="0" fontId="84" fillId="60" borderId="0" applyNumberFormat="0" applyBorder="0" applyAlignment="0" applyProtection="0"/>
    <xf numFmtId="0" fontId="85" fillId="0" borderId="96" applyNumberFormat="0" applyFill="0" applyAlignment="0" applyProtection="0"/>
    <xf numFmtId="0" fontId="86" fillId="0" borderId="97" applyNumberFormat="0" applyFill="0" applyAlignment="0" applyProtection="0"/>
    <xf numFmtId="0" fontId="87" fillId="0" borderId="98" applyNumberFormat="0" applyFill="0" applyAlignment="0" applyProtection="0"/>
    <xf numFmtId="0" fontId="87" fillId="0" borderId="0" applyNumberFormat="0" applyFill="0" applyBorder="0" applyAlignment="0" applyProtection="0"/>
    <xf numFmtId="0" fontId="89" fillId="0" borderId="99" applyNumberFormat="0" applyFill="0" applyAlignment="0" applyProtection="0"/>
    <xf numFmtId="0" fontId="75" fillId="61" borderId="100" applyNumberFormat="0" applyFont="0" applyAlignment="0" applyProtection="0"/>
    <xf numFmtId="0" fontId="90" fillId="0" borderId="0" applyNumberFormat="0" applyFill="0" applyBorder="0" applyAlignment="0" applyProtection="0"/>
  </cellStyleXfs>
  <cellXfs count="2900">
    <xf numFmtId="0" fontId="0" fillId="0" borderId="0" xfId="0"/>
    <xf numFmtId="0" fontId="4"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Border="1"/>
    <xf numFmtId="0" fontId="12" fillId="0" borderId="0" xfId="0" applyFont="1" applyAlignment="1" applyProtection="1"/>
    <xf numFmtId="0" fontId="13" fillId="0" borderId="0" xfId="0" applyFont="1" applyAlignment="1"/>
    <xf numFmtId="0" fontId="6" fillId="0" borderId="0" xfId="0" applyFont="1" applyAlignment="1" applyProtection="1">
      <alignment wrapText="1"/>
    </xf>
    <xf numFmtId="0" fontId="11" fillId="0" borderId="0" xfId="0" applyFont="1" applyAlignment="1">
      <alignment horizontal="left" vertical="center"/>
    </xf>
    <xf numFmtId="0" fontId="2" fillId="0" borderId="0" xfId="0" applyFont="1" applyAlignment="1">
      <alignment horizontal="left" vertical="top"/>
    </xf>
    <xf numFmtId="0" fontId="3" fillId="0" borderId="0" xfId="0" applyFont="1" applyAlignment="1">
      <alignment horizontal="left" vertical="center"/>
    </xf>
    <xf numFmtId="0" fontId="2" fillId="0" borderId="0" xfId="0" applyFont="1" applyBorder="1" applyAlignment="1">
      <alignment horizontal="left" vertical="top" wrapText="1"/>
    </xf>
    <xf numFmtId="0" fontId="2" fillId="0" borderId="0" xfId="0" applyFont="1" applyFill="1"/>
    <xf numFmtId="0" fontId="2" fillId="0" borderId="10" xfId="0" applyFont="1" applyFill="1" applyBorder="1" applyAlignment="1">
      <alignment horizontal="center" vertical="center" wrapText="1"/>
    </xf>
    <xf numFmtId="0" fontId="5" fillId="0" borderId="0" xfId="0" applyFont="1" applyFill="1" applyBorder="1" applyAlignment="1">
      <alignment horizontal="left" vertical="top"/>
    </xf>
    <xf numFmtId="0" fontId="5" fillId="0" borderId="11" xfId="0" applyFont="1" applyFill="1" applyBorder="1" applyAlignment="1">
      <alignment horizontal="left" vertical="top"/>
    </xf>
    <xf numFmtId="0" fontId="2" fillId="0" borderId="0" xfId="0" applyFont="1" applyBorder="1" applyAlignment="1">
      <alignment horizontal="center"/>
    </xf>
    <xf numFmtId="0" fontId="0" fillId="0" borderId="0" xfId="0" applyFill="1"/>
    <xf numFmtId="0" fontId="2" fillId="0" borderId="0" xfId="0" applyFont="1" applyFill="1" applyAlignment="1">
      <alignment horizontal="left" vertical="top"/>
    </xf>
    <xf numFmtId="0" fontId="0" fillId="0" borderId="0" xfId="0" applyFill="1" applyBorder="1"/>
    <xf numFmtId="0" fontId="15" fillId="0" borderId="0" xfId="0" applyFont="1" applyFill="1" applyBorder="1" applyAlignment="1">
      <alignment horizontal="center" vertical="center" wrapText="1"/>
    </xf>
    <xf numFmtId="0" fontId="0" fillId="0" borderId="0" xfId="0" applyFill="1" applyBorder="1" applyAlignment="1">
      <alignment vertical="top"/>
    </xf>
    <xf numFmtId="0" fontId="5" fillId="0" borderId="0" xfId="0" applyFont="1" applyFill="1" applyBorder="1"/>
    <xf numFmtId="0" fontId="18" fillId="0" borderId="0" xfId="0" applyFont="1"/>
    <xf numFmtId="0" fontId="0" fillId="0" borderId="0" xfId="0"/>
    <xf numFmtId="0" fontId="12" fillId="0" borderId="0" xfId="0" applyFont="1" applyFill="1" applyAlignment="1" applyProtection="1"/>
    <xf numFmtId="0" fontId="0" fillId="0" borderId="0" xfId="0" applyFill="1" applyBorder="1" applyAlignment="1">
      <alignment vertical="top" wrapText="1"/>
    </xf>
    <xf numFmtId="0" fontId="0" fillId="0" borderId="0" xfId="0" applyFont="1" applyFill="1" applyBorder="1" applyAlignment="1">
      <alignment vertical="top"/>
    </xf>
    <xf numFmtId="0" fontId="0" fillId="0" borderId="0" xfId="0" applyProtection="1">
      <protection locked="0"/>
    </xf>
    <xf numFmtId="0" fontId="0" fillId="0" borderId="0" xfId="0"/>
    <xf numFmtId="0" fontId="0" fillId="0" borderId="0" xfId="0" applyAlignment="1">
      <alignment horizontal="left" vertical="top"/>
    </xf>
    <xf numFmtId="0" fontId="12" fillId="0" borderId="0" xfId="0" applyFont="1" applyFill="1" applyAlignment="1" applyProtection="1">
      <alignment horizontal="left" vertical="top"/>
    </xf>
    <xf numFmtId="0" fontId="0" fillId="0" borderId="0" xfId="0" applyFill="1" applyBorder="1" applyAlignment="1">
      <alignment horizontal="left" vertical="top"/>
    </xf>
    <xf numFmtId="0" fontId="0" fillId="0" borderId="0" xfId="0" applyAlignment="1"/>
    <xf numFmtId="0" fontId="0" fillId="0" borderId="0" xfId="0"/>
    <xf numFmtId="0" fontId="0" fillId="0" borderId="0" xfId="0" applyBorder="1" applyAlignment="1">
      <alignment horizontal="left" vertical="top"/>
    </xf>
    <xf numFmtId="0" fontId="92" fillId="0" borderId="0" xfId="0" applyFont="1" applyBorder="1" applyAlignment="1">
      <alignment horizontal="left" vertical="top" wrapText="1"/>
    </xf>
    <xf numFmtId="0" fontId="92" fillId="0" borderId="0" xfId="0" applyFont="1" applyBorder="1" applyAlignment="1">
      <alignment vertical="top" wrapText="1"/>
    </xf>
    <xf numFmtId="0" fontId="93" fillId="0" borderId="0" xfId="0" applyFont="1" applyBorder="1" applyAlignment="1">
      <alignment horizontal="left" vertical="top" wrapText="1"/>
    </xf>
    <xf numFmtId="0" fontId="94" fillId="0" borderId="11" xfId="0" applyFont="1" applyBorder="1" applyAlignment="1">
      <alignment horizontal="left" vertical="top" wrapText="1"/>
    </xf>
    <xf numFmtId="0" fontId="92" fillId="0" borderId="11" xfId="0" applyFont="1" applyBorder="1" applyAlignment="1">
      <alignment horizontal="left" vertical="top" wrapText="1"/>
    </xf>
    <xf numFmtId="0" fontId="95" fillId="0" borderId="11" xfId="0" applyFont="1" applyFill="1" applyBorder="1" applyAlignment="1">
      <alignment horizontal="left" vertical="top"/>
    </xf>
    <xf numFmtId="0" fontId="4" fillId="0" borderId="0" xfId="0" applyFont="1" applyFill="1" applyAlignment="1">
      <alignment vertical="center"/>
    </xf>
    <xf numFmtId="0" fontId="22" fillId="0" borderId="11" xfId="0" applyFont="1" applyBorder="1" applyAlignment="1">
      <alignment horizontal="left" vertical="top" wrapText="1"/>
    </xf>
    <xf numFmtId="0" fontId="22" fillId="0" borderId="11" xfId="0" applyFont="1" applyFill="1" applyBorder="1" applyAlignment="1">
      <alignment horizontal="left" vertical="top" wrapText="1"/>
    </xf>
    <xf numFmtId="0" fontId="95" fillId="0" borderId="0" xfId="0" applyFont="1" applyFill="1" applyBorder="1" applyAlignment="1">
      <alignment vertical="top" wrapText="1"/>
    </xf>
    <xf numFmtId="0" fontId="3" fillId="0" borderId="11" xfId="0" applyFont="1" applyBorder="1" applyAlignment="1">
      <alignment horizontal="left" vertical="top" wrapText="1"/>
    </xf>
    <xf numFmtId="0" fontId="22" fillId="63" borderId="11" xfId="0" applyFont="1" applyFill="1" applyBorder="1" applyAlignment="1">
      <alignment horizontal="left" vertical="top"/>
    </xf>
    <xf numFmtId="0" fontId="23" fillId="0" borderId="0" xfId="0" applyFont="1" applyProtection="1"/>
    <xf numFmtId="0" fontId="0" fillId="0" borderId="0" xfId="0" applyBorder="1" applyProtection="1">
      <protection locked="0"/>
    </xf>
    <xf numFmtId="0" fontId="18" fillId="0" borderId="14" xfId="0" applyFont="1" applyBorder="1" applyAlignment="1" applyProtection="1">
      <alignment textRotation="90" wrapText="1"/>
    </xf>
    <xf numFmtId="0" fontId="18" fillId="0" borderId="15" xfId="0" applyFont="1" applyBorder="1" applyAlignment="1" applyProtection="1">
      <alignment horizontal="center" vertical="center" wrapText="1"/>
    </xf>
    <xf numFmtId="0" fontId="18" fillId="0" borderId="16" xfId="0" applyNumberFormat="1" applyFont="1" applyBorder="1" applyAlignment="1" applyProtection="1">
      <alignment horizontal="center" vertical="center"/>
    </xf>
    <xf numFmtId="0" fontId="6" fillId="0" borderId="0" xfId="0" applyFont="1" applyAlignment="1" applyProtection="1">
      <alignment horizontal="center" wrapText="1"/>
    </xf>
    <xf numFmtId="0" fontId="18" fillId="0" borderId="16" xfId="0" applyFont="1" applyBorder="1" applyAlignment="1" applyProtection="1">
      <alignment horizontal="center" vertical="center" wrapText="1"/>
    </xf>
    <xf numFmtId="0" fontId="25" fillId="0" borderId="0" xfId="0" applyFont="1"/>
    <xf numFmtId="0" fontId="16" fillId="0" borderId="17" xfId="0" applyFont="1" applyBorder="1" applyAlignment="1">
      <alignment horizontal="center" vertical="top" wrapText="1"/>
    </xf>
    <xf numFmtId="14" fontId="18" fillId="0" borderId="0" xfId="0" applyNumberFormat="1" applyFont="1" applyFill="1" applyBorder="1" applyAlignment="1">
      <alignment horizontal="left" vertical="top" wrapText="1"/>
    </xf>
    <xf numFmtId="14" fontId="18" fillId="0" borderId="0" xfId="0" applyNumberFormat="1" applyFont="1" applyBorder="1" applyAlignment="1">
      <alignment horizontal="left" vertical="top" wrapText="1"/>
    </xf>
    <xf numFmtId="14" fontId="18" fillId="0" borderId="0" xfId="0" applyNumberFormat="1" applyFont="1" applyFill="1" applyBorder="1" applyAlignment="1">
      <alignment horizontal="center" vertical="top" wrapText="1"/>
    </xf>
    <xf numFmtId="0" fontId="18" fillId="0" borderId="0" xfId="0" applyFont="1" applyFill="1" applyBorder="1" applyAlignment="1">
      <alignment horizontal="center" vertical="top" wrapText="1"/>
    </xf>
    <xf numFmtId="0" fontId="98" fillId="0" borderId="0" xfId="0" applyFont="1"/>
    <xf numFmtId="0" fontId="17" fillId="0" borderId="0" xfId="0" applyFont="1" applyBorder="1" applyAlignment="1">
      <alignment horizontal="left" vertical="top"/>
    </xf>
    <xf numFmtId="0" fontId="99" fillId="0" borderId="0" xfId="0" applyFont="1" applyBorder="1" applyAlignment="1">
      <alignment horizontal="left" vertical="top"/>
    </xf>
    <xf numFmtId="0" fontId="98" fillId="0" borderId="0" xfId="0" applyFont="1" applyAlignment="1"/>
    <xf numFmtId="0" fontId="98" fillId="0" borderId="0" xfId="0" applyFont="1" applyFill="1" applyBorder="1" applyAlignment="1">
      <alignment horizontal="left"/>
    </xf>
    <xf numFmtId="0" fontId="98" fillId="0" borderId="0" xfId="0" applyFont="1" applyFill="1" applyBorder="1" applyAlignment="1">
      <alignment horizontal="left" vertical="top"/>
    </xf>
    <xf numFmtId="0" fontId="0" fillId="0" borderId="0" xfId="0" applyFill="1" applyProtection="1">
      <protection locked="0"/>
    </xf>
    <xf numFmtId="0" fontId="18" fillId="0" borderId="11" xfId="0" applyFont="1" applyBorder="1" applyAlignment="1">
      <alignment horizontal="center" vertical="center" wrapText="1"/>
    </xf>
    <xf numFmtId="0" fontId="18" fillId="0" borderId="11" xfId="0" applyFont="1" applyFill="1" applyBorder="1" applyAlignment="1">
      <alignment horizontal="center" vertical="center" wrapText="1"/>
    </xf>
    <xf numFmtId="164" fontId="18" fillId="0" borderId="11" xfId="0" applyNumberFormat="1" applyFont="1" applyBorder="1" applyAlignment="1">
      <alignment horizontal="center" vertical="center" wrapText="1"/>
    </xf>
    <xf numFmtId="164" fontId="18" fillId="0" borderId="17" xfId="0" applyNumberFormat="1" applyFont="1" applyBorder="1" applyAlignment="1">
      <alignment horizontal="center" vertical="center" wrapText="1"/>
    </xf>
    <xf numFmtId="0" fontId="18" fillId="0" borderId="11" xfId="0" applyFont="1" applyBorder="1" applyAlignment="1">
      <alignment horizontal="center" vertical="center"/>
    </xf>
    <xf numFmtId="0" fontId="98" fillId="0" borderId="0" xfId="0" applyFont="1" applyBorder="1" applyAlignment="1">
      <alignment vertical="center" wrapText="1"/>
    </xf>
    <xf numFmtId="0" fontId="100" fillId="0" borderId="0" xfId="0" applyFont="1" applyBorder="1" applyAlignment="1">
      <alignment vertical="center" wrapText="1"/>
    </xf>
    <xf numFmtId="0" fontId="98" fillId="0" borderId="18" xfId="0" applyFont="1" applyBorder="1" applyAlignment="1">
      <alignment vertical="center" wrapText="1"/>
    </xf>
    <xf numFmtId="0" fontId="98" fillId="0" borderId="19" xfId="0" applyFont="1" applyBorder="1" applyAlignment="1">
      <alignment vertical="center" wrapText="1"/>
    </xf>
    <xf numFmtId="0" fontId="100" fillId="0" borderId="18" xfId="0" applyFont="1" applyBorder="1" applyAlignment="1">
      <alignment vertical="center" wrapText="1"/>
    </xf>
    <xf numFmtId="0" fontId="100" fillId="0" borderId="19" xfId="0" applyFont="1" applyBorder="1" applyAlignment="1">
      <alignment vertical="center" wrapText="1"/>
    </xf>
    <xf numFmtId="0" fontId="98" fillId="0" borderId="0" xfId="0" applyFont="1" applyBorder="1" applyAlignment="1">
      <alignment horizontal="left" vertical="center" wrapText="1"/>
    </xf>
    <xf numFmtId="0" fontId="98" fillId="62" borderId="17" xfId="0" applyFont="1" applyFill="1" applyBorder="1" applyAlignment="1">
      <alignment horizontal="left" vertical="center" wrapText="1"/>
    </xf>
    <xf numFmtId="0" fontId="98" fillId="62" borderId="18" xfId="0" applyFont="1" applyFill="1" applyBorder="1" applyAlignment="1">
      <alignment vertical="center" wrapText="1"/>
    </xf>
    <xf numFmtId="0" fontId="98" fillId="0" borderId="11" xfId="0" applyFont="1" applyBorder="1" applyAlignment="1">
      <alignment vertical="center" wrapText="1"/>
    </xf>
    <xf numFmtId="0" fontId="100" fillId="0" borderId="11" xfId="0" applyFont="1" applyBorder="1" applyAlignment="1">
      <alignment vertical="center" wrapText="1"/>
    </xf>
    <xf numFmtId="0" fontId="98" fillId="0" borderId="11" xfId="0" applyFont="1" applyBorder="1" applyAlignment="1">
      <alignment horizontal="left" vertical="center" wrapText="1"/>
    </xf>
    <xf numFmtId="0" fontId="33" fillId="0" borderId="0" xfId="0" applyFont="1" applyAlignment="1" applyProtection="1"/>
    <xf numFmtId="0" fontId="18" fillId="0" borderId="0" xfId="0" applyFont="1" applyFill="1" applyBorder="1" applyAlignment="1">
      <alignment horizontal="lef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quotePrefix="1" applyFont="1" applyFill="1" applyBorder="1" applyAlignment="1">
      <alignment horizontal="center" vertical="center"/>
    </xf>
    <xf numFmtId="0" fontId="98" fillId="0" borderId="11" xfId="0" quotePrefix="1" applyFont="1" applyFill="1" applyBorder="1" applyAlignment="1">
      <alignment horizontal="left" vertical="center"/>
    </xf>
    <xf numFmtId="0" fontId="101" fillId="0" borderId="11" xfId="0" applyFont="1" applyBorder="1"/>
    <xf numFmtId="0" fontId="98" fillId="0" borderId="0" xfId="0" applyFont="1" applyFill="1" applyBorder="1" applyAlignment="1">
      <alignment vertical="center"/>
    </xf>
    <xf numFmtId="0" fontId="98" fillId="63" borderId="11" xfId="0" applyFont="1" applyFill="1" applyBorder="1" applyAlignment="1">
      <alignment vertical="center" wrapText="1"/>
    </xf>
    <xf numFmtId="0" fontId="98" fillId="63" borderId="11" xfId="0" applyFont="1" applyFill="1" applyBorder="1" applyAlignment="1">
      <alignment horizontal="left" vertical="center" wrapText="1"/>
    </xf>
    <xf numFmtId="0" fontId="98" fillId="0" borderId="11" xfId="0" applyFont="1" applyBorder="1" applyAlignment="1">
      <alignment wrapText="1"/>
    </xf>
    <xf numFmtId="0" fontId="0" fillId="0" borderId="0" xfId="0" applyFill="1" applyBorder="1" applyAlignment="1">
      <alignment horizontal="left" vertical="top"/>
    </xf>
    <xf numFmtId="0" fontId="5" fillId="62" borderId="0" xfId="0" applyFont="1" applyFill="1" applyBorder="1" applyAlignment="1">
      <alignment horizontal="left" vertical="top" wrapText="1"/>
    </xf>
    <xf numFmtId="0" fontId="0" fillId="0" borderId="0" xfId="0" applyFill="1"/>
    <xf numFmtId="0" fontId="0" fillId="0" borderId="0" xfId="0" applyFill="1" applyBorder="1"/>
    <xf numFmtId="0" fontId="2" fillId="62" borderId="0" xfId="0" applyFont="1" applyFill="1" applyBorder="1" applyAlignment="1">
      <alignment horizontal="center" vertical="center" wrapText="1"/>
    </xf>
    <xf numFmtId="0" fontId="101" fillId="0" borderId="0" xfId="0" applyFont="1"/>
    <xf numFmtId="0" fontId="18" fillId="62" borderId="11" xfId="0" applyFont="1" applyFill="1" applyBorder="1" applyAlignment="1">
      <alignment horizontal="left" vertical="center"/>
    </xf>
    <xf numFmtId="0" fontId="98" fillId="62" borderId="11" xfId="0" applyFont="1" applyFill="1" applyBorder="1" applyAlignment="1">
      <alignment horizontal="left" vertical="center"/>
    </xf>
    <xf numFmtId="0" fontId="101" fillId="62" borderId="0" xfId="0" applyFont="1" applyFill="1"/>
    <xf numFmtId="0" fontId="100" fillId="0" borderId="0" xfId="0" applyFont="1" applyFill="1" applyBorder="1" applyAlignment="1">
      <alignment vertical="center" wrapText="1"/>
    </xf>
    <xf numFmtId="0" fontId="98"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98" fillId="0" borderId="0" xfId="0" applyFont="1" applyFill="1" applyBorder="1" applyAlignment="1">
      <alignment vertical="center" wrapText="1"/>
    </xf>
    <xf numFmtId="0" fontId="18" fillId="62" borderId="0" xfId="0" applyFont="1" applyFill="1" applyBorder="1" applyAlignment="1">
      <alignment horizontal="center" vertical="center"/>
    </xf>
    <xf numFmtId="0" fontId="2" fillId="0" borderId="20" xfId="0" applyFont="1" applyFill="1" applyBorder="1" applyAlignment="1">
      <alignment horizontal="center" vertical="center" wrapText="1"/>
    </xf>
    <xf numFmtId="0" fontId="0" fillId="0" borderId="0" xfId="0" applyProtection="1"/>
    <xf numFmtId="0" fontId="0" fillId="0" borderId="0" xfId="0"/>
    <xf numFmtId="0" fontId="5" fillId="0" borderId="17" xfId="0" applyFont="1" applyBorder="1" applyAlignment="1">
      <alignment vertical="center" wrapText="1"/>
    </xf>
    <xf numFmtId="0" fontId="5" fillId="0" borderId="11" xfId="0" applyFont="1" applyBorder="1" applyAlignment="1">
      <alignment vertical="center" wrapText="1"/>
    </xf>
    <xf numFmtId="0" fontId="2" fillId="0" borderId="0" xfId="0" applyFont="1" applyAlignment="1" applyProtection="1">
      <alignment wrapText="1"/>
    </xf>
    <xf numFmtId="0" fontId="101" fillId="0" borderId="0" xfId="0" applyFont="1" applyAlignment="1"/>
    <xf numFmtId="0" fontId="2" fillId="0" borderId="0" xfId="0" applyFont="1" applyAlignment="1" applyProtection="1"/>
    <xf numFmtId="0" fontId="5" fillId="0" borderId="0" xfId="0" applyFont="1" applyAlignment="1" applyProtection="1"/>
    <xf numFmtId="0" fontId="5" fillId="0" borderId="0" xfId="0" applyFont="1" applyAlignment="1">
      <alignment horizontal="left" vertical="center"/>
    </xf>
    <xf numFmtId="0" fontId="2" fillId="0" borderId="20" xfId="0" applyFont="1" applyFill="1" applyBorder="1" applyAlignment="1">
      <alignment horizontal="left" vertical="top"/>
    </xf>
    <xf numFmtId="0" fontId="5" fillId="0" borderId="20" xfId="0" applyFont="1" applyBorder="1" applyAlignment="1">
      <alignment vertical="center" wrapText="1"/>
    </xf>
    <xf numFmtId="0" fontId="2" fillId="0" borderId="11" xfId="0" applyFont="1" applyBorder="1" applyAlignment="1">
      <alignment wrapText="1"/>
    </xf>
    <xf numFmtId="0" fontId="95" fillId="0" borderId="21" xfId="0" applyFont="1" applyBorder="1" applyAlignment="1"/>
    <xf numFmtId="0" fontId="101" fillId="0" borderId="0" xfId="0" applyFont="1" applyBorder="1"/>
    <xf numFmtId="0" fontId="100" fillId="0" borderId="0" xfId="0" applyFont="1"/>
    <xf numFmtId="0" fontId="101" fillId="0" borderId="22" xfId="0" applyFont="1" applyBorder="1"/>
    <xf numFmtId="0" fontId="98" fillId="62" borderId="11" xfId="0" applyFont="1" applyFill="1" applyBorder="1" applyAlignment="1">
      <alignment horizontal="left" vertical="center" wrapText="1"/>
    </xf>
    <xf numFmtId="0" fontId="100" fillId="62" borderId="11" xfId="0" applyFont="1" applyFill="1" applyBorder="1" applyAlignment="1">
      <alignment vertical="center" wrapText="1"/>
    </xf>
    <xf numFmtId="0" fontId="98" fillId="62" borderId="11" xfId="0" applyFont="1" applyFill="1" applyBorder="1" applyAlignment="1">
      <alignment vertical="center" wrapText="1"/>
    </xf>
    <xf numFmtId="0" fontId="102" fillId="0" borderId="0" xfId="0" applyFont="1"/>
    <xf numFmtId="0" fontId="98" fillId="0" borderId="0" xfId="0" quotePrefix="1" applyFont="1" applyFill="1" applyBorder="1" applyAlignment="1">
      <alignment horizontal="left" vertical="center"/>
    </xf>
    <xf numFmtId="0" fontId="100" fillId="0" borderId="0" xfId="0" applyFont="1" applyFill="1" applyBorder="1" applyAlignment="1">
      <alignment vertical="center"/>
    </xf>
    <xf numFmtId="0" fontId="98" fillId="0" borderId="22" xfId="0" applyFont="1" applyFill="1" applyBorder="1" applyAlignment="1">
      <alignment horizontal="left"/>
    </xf>
    <xf numFmtId="0" fontId="0" fillId="0" borderId="0" xfId="0" applyAlignment="1"/>
    <xf numFmtId="0" fontId="92" fillId="0" borderId="11" xfId="0" applyFont="1" applyFill="1" applyBorder="1" applyAlignment="1">
      <alignment horizontal="left" vertical="top" wrapText="1"/>
    </xf>
    <xf numFmtId="0" fontId="98" fillId="65" borderId="11" xfId="0" quotePrefix="1" applyFont="1" applyFill="1" applyBorder="1" applyAlignment="1">
      <alignment horizontal="left" vertical="center"/>
    </xf>
    <xf numFmtId="0" fontId="98" fillId="65" borderId="11" xfId="0" applyFont="1" applyFill="1" applyBorder="1" applyAlignment="1">
      <alignment horizontal="left" vertical="center"/>
    </xf>
    <xf numFmtId="0" fontId="98" fillId="65" borderId="11" xfId="0" applyFont="1" applyFill="1" applyBorder="1" applyAlignment="1">
      <alignment horizontal="left" vertical="center" wrapText="1"/>
    </xf>
    <xf numFmtId="0" fontId="18" fillId="65" borderId="11" xfId="0" applyFont="1" applyFill="1" applyBorder="1" applyAlignment="1">
      <alignment horizontal="left" vertical="center"/>
    </xf>
    <xf numFmtId="49" fontId="18" fillId="62" borderId="11" xfId="0" applyNumberFormat="1" applyFont="1" applyFill="1" applyBorder="1" applyAlignment="1">
      <alignment horizontal="left" vertical="center"/>
    </xf>
    <xf numFmtId="0" fontId="18" fillId="62" borderId="0" xfId="0" applyFont="1" applyFill="1" applyBorder="1"/>
    <xf numFmtId="0" fontId="35" fillId="0" borderId="0" xfId="0" applyFont="1"/>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18" fillId="0" borderId="11" xfId="0" applyFont="1" applyBorder="1" applyAlignment="1">
      <alignment horizontal="left" vertical="center" wrapText="1"/>
    </xf>
    <xf numFmtId="0" fontId="18" fillId="0" borderId="18" xfId="0" applyFont="1" applyBorder="1" applyAlignment="1">
      <alignment vertical="center" wrapText="1"/>
    </xf>
    <xf numFmtId="0" fontId="18" fillId="0" borderId="18" xfId="0" applyFont="1" applyBorder="1" applyAlignment="1">
      <alignment horizontal="left" vertical="center" wrapText="1"/>
    </xf>
    <xf numFmtId="0" fontId="18" fillId="65" borderId="11" xfId="0" applyFont="1" applyFill="1" applyBorder="1" applyAlignment="1">
      <alignment horizontal="left" vertical="center" wrapText="1"/>
    </xf>
    <xf numFmtId="0" fontId="18" fillId="62" borderId="11" xfId="0" quotePrefix="1" applyFont="1" applyFill="1" applyBorder="1" applyAlignment="1">
      <alignment horizontal="left" vertical="center"/>
    </xf>
    <xf numFmtId="0" fontId="18" fillId="62" borderId="18" xfId="0" applyFont="1" applyFill="1" applyBorder="1" applyAlignment="1">
      <alignment vertical="center" wrapText="1"/>
    </xf>
    <xf numFmtId="0" fontId="18" fillId="0" borderId="19" xfId="0" applyFont="1" applyBorder="1" applyAlignment="1">
      <alignment vertical="center" wrapText="1"/>
    </xf>
    <xf numFmtId="0" fontId="18" fillId="0" borderId="11" xfId="0" applyFont="1" applyFill="1" applyBorder="1" applyAlignment="1">
      <alignment horizontal="left" vertical="center"/>
    </xf>
    <xf numFmtId="0" fontId="18" fillId="0" borderId="0" xfId="0" quotePrefix="1" applyFont="1" applyFill="1" applyBorder="1" applyAlignment="1">
      <alignment horizontal="center" vertical="center"/>
    </xf>
    <xf numFmtId="0" fontId="18" fillId="0" borderId="0" xfId="0" applyFont="1" applyFill="1" applyBorder="1" applyAlignment="1">
      <alignment vertical="center" wrapText="1"/>
    </xf>
    <xf numFmtId="0" fontId="18" fillId="0" borderId="0" xfId="0" applyFont="1" applyFill="1" applyBorder="1" applyAlignment="1">
      <alignment horizontal="left" vertical="center" wrapText="1"/>
    </xf>
    <xf numFmtId="0" fontId="18" fillId="63" borderId="11" xfId="0" applyFont="1" applyFill="1" applyBorder="1" applyAlignment="1">
      <alignment vertical="center" wrapText="1"/>
    </xf>
    <xf numFmtId="0" fontId="18" fillId="63" borderId="11" xfId="0" applyFont="1" applyFill="1" applyBorder="1" applyAlignment="1">
      <alignment horizontal="left" vertical="center" wrapText="1"/>
    </xf>
    <xf numFmtId="0" fontId="18" fillId="0" borderId="11" xfId="0" applyFont="1" applyBorder="1" applyAlignment="1">
      <alignment vertical="center"/>
    </xf>
    <xf numFmtId="0" fontId="18" fillId="0" borderId="18" xfId="0" applyFont="1" applyBorder="1" applyAlignment="1">
      <alignment vertical="center"/>
    </xf>
    <xf numFmtId="0" fontId="18" fillId="64" borderId="11" xfId="0" applyFont="1" applyFill="1" applyBorder="1" applyAlignment="1">
      <alignment vertical="center"/>
    </xf>
    <xf numFmtId="0" fontId="18" fillId="62" borderId="0" xfId="0" applyFont="1" applyFill="1" applyBorder="1" applyAlignment="1">
      <alignment horizontal="left" vertical="top"/>
    </xf>
    <xf numFmtId="0" fontId="2" fillId="0" borderId="29" xfId="0" applyFont="1" applyBorder="1"/>
    <xf numFmtId="0" fontId="2" fillId="0" borderId="29" xfId="0" applyFont="1" applyBorder="1" applyProtection="1"/>
    <xf numFmtId="0" fontId="4" fillId="0" borderId="29" xfId="0" applyFont="1" applyBorder="1"/>
    <xf numFmtId="0" fontId="18" fillId="62" borderId="0" xfId="0" applyFont="1" applyFill="1" applyBorder="1" applyAlignment="1">
      <alignment horizontal="left" vertical="center"/>
    </xf>
    <xf numFmtId="0" fontId="0" fillId="0" borderId="0" xfId="0" applyAlignment="1"/>
    <xf numFmtId="0" fontId="18" fillId="62" borderId="18" xfId="0" applyFont="1" applyFill="1" applyBorder="1" applyAlignment="1">
      <alignment horizontal="left" vertical="top"/>
    </xf>
    <xf numFmtId="0" fontId="2" fillId="62" borderId="17" xfId="0" applyFont="1" applyFill="1" applyBorder="1" applyAlignment="1">
      <alignment horizontal="left" vertical="top" wrapText="1"/>
    </xf>
    <xf numFmtId="0" fontId="2" fillId="0" borderId="11" xfId="0" applyFont="1" applyBorder="1" applyAlignment="1">
      <alignment vertical="top" wrapText="1"/>
    </xf>
    <xf numFmtId="0" fontId="2" fillId="0" borderId="17" xfId="0" applyFont="1" applyFill="1" applyBorder="1" applyAlignment="1">
      <alignment horizontal="left" vertical="top" wrapText="1"/>
    </xf>
    <xf numFmtId="0" fontId="2" fillId="0" borderId="11" xfId="0" applyFont="1" applyFill="1" applyBorder="1" applyAlignment="1">
      <alignment vertical="top" wrapText="1"/>
    </xf>
    <xf numFmtId="0" fontId="2" fillId="23" borderId="11" xfId="0" applyFont="1" applyFill="1" applyBorder="1" applyAlignment="1">
      <alignment horizontal="left" vertical="top" wrapText="1"/>
    </xf>
    <xf numFmtId="0" fontId="2" fillId="62" borderId="17" xfId="0" applyFont="1" applyFill="1" applyBorder="1" applyAlignment="1">
      <alignment vertical="top" wrapText="1"/>
    </xf>
    <xf numFmtId="0" fontId="2" fillId="0" borderId="17" xfId="0" applyFont="1" applyFill="1" applyBorder="1" applyAlignment="1">
      <alignment vertical="top" wrapText="1"/>
    </xf>
    <xf numFmtId="0" fontId="18" fillId="62" borderId="11" xfId="0" applyFont="1" applyFill="1" applyBorder="1" applyAlignment="1">
      <alignment vertical="top" wrapText="1"/>
    </xf>
    <xf numFmtId="0" fontId="5" fillId="0" borderId="0" xfId="0" applyFont="1" applyFill="1" applyBorder="1" applyAlignment="1">
      <alignment horizontal="left" vertical="top" wrapText="1"/>
    </xf>
    <xf numFmtId="0" fontId="2" fillId="0" borderId="17" xfId="0" applyFont="1" applyBorder="1" applyAlignment="1">
      <alignment vertical="center" wrapText="1"/>
    </xf>
    <xf numFmtId="0" fontId="2" fillId="62" borderId="17" xfId="0" applyFont="1" applyFill="1" applyBorder="1" applyAlignment="1">
      <alignment vertical="center" wrapText="1"/>
    </xf>
    <xf numFmtId="0" fontId="2" fillId="0" borderId="11" xfId="0" applyFont="1" applyBorder="1" applyAlignment="1">
      <alignment horizontal="left" vertical="top" wrapText="1"/>
    </xf>
    <xf numFmtId="0" fontId="2" fillId="0" borderId="11" xfId="0" applyFont="1" applyFill="1" applyBorder="1" applyAlignment="1">
      <alignment horizontal="left" vertical="top" wrapText="1"/>
    </xf>
    <xf numFmtId="0" fontId="2" fillId="0" borderId="20" xfId="0" applyFont="1" applyBorder="1" applyAlignment="1">
      <alignment horizontal="left" vertical="top" wrapText="1"/>
    </xf>
    <xf numFmtId="0" fontId="2" fillId="0" borderId="20" xfId="0" applyFont="1" applyFill="1" applyBorder="1" applyAlignment="1">
      <alignment horizontal="left" vertical="top" wrapText="1"/>
    </xf>
    <xf numFmtId="0" fontId="2" fillId="62" borderId="20" xfId="0" applyFont="1" applyFill="1" applyBorder="1" applyAlignment="1">
      <alignment horizontal="left" vertical="top" wrapText="1"/>
    </xf>
    <xf numFmtId="0" fontId="2" fillId="0" borderId="17" xfId="0" applyFont="1" applyBorder="1" applyAlignment="1">
      <alignment horizontal="left" vertical="top" wrapText="1"/>
    </xf>
    <xf numFmtId="0" fontId="18" fillId="62" borderId="17" xfId="0" applyFont="1" applyFill="1" applyBorder="1" applyAlignment="1">
      <alignment horizontal="left" vertical="top" wrapText="1"/>
    </xf>
    <xf numFmtId="0" fontId="2" fillId="62" borderId="11" xfId="0" applyFont="1" applyFill="1" applyBorder="1" applyAlignment="1">
      <alignment horizontal="left" vertical="top"/>
    </xf>
    <xf numFmtId="0" fontId="2" fillId="0" borderId="11" xfId="0" applyFont="1" applyFill="1" applyBorder="1" applyAlignment="1">
      <alignment horizontal="left" vertical="top"/>
    </xf>
    <xf numFmtId="0" fontId="2" fillId="0" borderId="17" xfId="0" applyFont="1" applyFill="1" applyBorder="1" applyAlignment="1">
      <alignment horizontal="left" vertical="top"/>
    </xf>
    <xf numFmtId="0" fontId="18" fillId="62" borderId="17" xfId="0" applyFont="1" applyFill="1" applyBorder="1" applyAlignment="1">
      <alignment vertical="center" wrapText="1"/>
    </xf>
    <xf numFmtId="0" fontId="6" fillId="0" borderId="0" xfId="0" applyFont="1" applyAlignment="1" applyProtection="1">
      <alignment horizontal="left" wrapText="1"/>
    </xf>
    <xf numFmtId="0" fontId="0" fillId="0" borderId="0" xfId="0"/>
    <xf numFmtId="0" fontId="2" fillId="0" borderId="0" xfId="0" applyFont="1"/>
    <xf numFmtId="0" fontId="2" fillId="62" borderId="0" xfId="0" applyFont="1" applyFill="1"/>
    <xf numFmtId="0" fontId="2" fillId="62" borderId="0" xfId="0" applyFont="1" applyFill="1" applyBorder="1"/>
    <xf numFmtId="0" fontId="2" fillId="62" borderId="0" xfId="0" applyFont="1" applyFill="1" applyBorder="1" applyAlignment="1">
      <alignment vertical="center" wrapText="1"/>
    </xf>
    <xf numFmtId="0" fontId="98" fillId="0" borderId="11" xfId="0" applyFont="1" applyBorder="1" applyAlignment="1">
      <alignment vertical="top" wrapText="1"/>
    </xf>
    <xf numFmtId="0" fontId="18" fillId="0" borderId="0" xfId="0" applyFont="1" applyAlignment="1" applyProtection="1">
      <alignment wrapText="1"/>
    </xf>
    <xf numFmtId="0" fontId="5" fillId="0" borderId="0" xfId="0" applyFont="1" applyFill="1" applyBorder="1" applyAlignment="1">
      <alignment horizontal="left"/>
    </xf>
    <xf numFmtId="0" fontId="18" fillId="0" borderId="0" xfId="0" applyFont="1" applyFill="1" applyBorder="1" applyAlignment="1">
      <alignment horizontal="left" vertical="top" wrapText="1"/>
    </xf>
    <xf numFmtId="0" fontId="5" fillId="0" borderId="0" xfId="0" applyFont="1" applyFill="1" applyAlignment="1">
      <alignment horizontal="center"/>
    </xf>
    <xf numFmtId="0" fontId="17" fillId="0" borderId="0" xfId="0" applyFont="1"/>
    <xf numFmtId="0" fontId="4" fillId="0" borderId="0" xfId="0" applyFont="1"/>
    <xf numFmtId="0" fontId="18" fillId="62" borderId="20" xfId="0" applyFont="1" applyFill="1" applyBorder="1" applyAlignment="1">
      <alignment horizontal="left" vertical="top"/>
    </xf>
    <xf numFmtId="0" fontId="17" fillId="62" borderId="11" xfId="0" applyFont="1" applyFill="1" applyBorder="1" applyAlignment="1">
      <alignment horizontal="left" vertical="top"/>
    </xf>
    <xf numFmtId="0" fontId="3" fillId="0" borderId="0" xfId="0" applyFont="1" applyFill="1" applyAlignment="1">
      <alignment horizontal="left" vertical="center"/>
    </xf>
    <xf numFmtId="0" fontId="103" fillId="62" borderId="11" xfId="0" applyFont="1" applyFill="1" applyBorder="1" applyAlignment="1">
      <alignment vertical="center" wrapText="1"/>
    </xf>
    <xf numFmtId="0" fontId="2" fillId="0" borderId="0" xfId="0" applyFont="1" applyAlignment="1" applyProtection="1">
      <alignment horizontal="left"/>
    </xf>
    <xf numFmtId="0" fontId="100" fillId="0" borderId="0" xfId="0" applyFont="1" applyAlignment="1">
      <alignment horizontal="left"/>
    </xf>
    <xf numFmtId="0" fontId="18" fillId="62" borderId="11" xfId="0" applyFont="1" applyFill="1" applyBorder="1" applyAlignment="1">
      <alignment horizontal="left" vertical="top"/>
    </xf>
    <xf numFmtId="0" fontId="2" fillId="62" borderId="17" xfId="0" applyFont="1" applyFill="1" applyBorder="1" applyAlignment="1">
      <alignment horizontal="left" vertical="top" wrapText="1"/>
    </xf>
    <xf numFmtId="0" fontId="2" fillId="0" borderId="0" xfId="0" applyFont="1" applyFill="1" applyBorder="1" applyAlignment="1">
      <alignment horizontal="left" vertical="top" wrapText="1"/>
    </xf>
    <xf numFmtId="0" fontId="0" fillId="0" borderId="0" xfId="0" applyAlignment="1"/>
    <xf numFmtId="0" fontId="2" fillId="0" borderId="11" xfId="0" applyFont="1" applyBorder="1" applyAlignment="1">
      <alignment horizontal="left" vertical="top"/>
    </xf>
    <xf numFmtId="0" fontId="18" fillId="62" borderId="0" xfId="0" applyFont="1" applyFill="1" applyBorder="1" applyAlignment="1">
      <alignment horizontal="left" vertical="top" wrapText="1"/>
    </xf>
    <xf numFmtId="0" fontId="2" fillId="0" borderId="11" xfId="0" applyFont="1" applyFill="1" applyBorder="1" applyAlignment="1">
      <alignment horizontal="center"/>
    </xf>
    <xf numFmtId="0" fontId="2" fillId="0" borderId="11" xfId="0" applyFont="1" applyFill="1" applyBorder="1" applyAlignment="1">
      <alignment vertical="center" wrapText="1"/>
    </xf>
    <xf numFmtId="0" fontId="18" fillId="62" borderId="17" xfId="0" applyFont="1" applyFill="1" applyBorder="1" applyAlignment="1">
      <alignment horizontal="left" vertical="top" wrapText="1"/>
    </xf>
    <xf numFmtId="0" fontId="2" fillId="62" borderId="11" xfId="0" applyFont="1" applyFill="1" applyBorder="1" applyAlignment="1">
      <alignment horizontal="left" vertical="top" wrapText="1"/>
    </xf>
    <xf numFmtId="0" fontId="2" fillId="62" borderId="11" xfId="0" applyFont="1" applyFill="1" applyBorder="1" applyAlignment="1">
      <alignment horizontal="left" vertical="top"/>
    </xf>
    <xf numFmtId="0" fontId="5" fillId="62" borderId="11" xfId="0" applyFont="1" applyFill="1" applyBorder="1" applyAlignment="1">
      <alignment horizontal="left" vertical="top"/>
    </xf>
    <xf numFmtId="0" fontId="2" fillId="62" borderId="17" xfId="0" applyFont="1" applyFill="1" applyBorder="1" applyAlignment="1">
      <alignment horizontal="left" vertical="top"/>
    </xf>
    <xf numFmtId="0" fontId="33" fillId="0" borderId="0" xfId="0" applyFont="1" applyFill="1" applyAlignment="1" applyProtection="1"/>
    <xf numFmtId="0" fontId="102" fillId="0" borderId="0" xfId="0" applyFont="1" applyFill="1"/>
    <xf numFmtId="0" fontId="2" fillId="0" borderId="22" xfId="0" applyFont="1" applyFill="1" applyBorder="1" applyAlignment="1">
      <alignment horizontal="center" vertical="center" wrapText="1"/>
    </xf>
    <xf numFmtId="0" fontId="98" fillId="0" borderId="22" xfId="0" applyFont="1" applyBorder="1" applyAlignment="1">
      <alignment vertical="top" wrapText="1"/>
    </xf>
    <xf numFmtId="0" fontId="98" fillId="0" borderId="0" xfId="0" applyFont="1" applyBorder="1" applyAlignment="1">
      <alignment vertical="top" wrapText="1"/>
    </xf>
    <xf numFmtId="0" fontId="98" fillId="0" borderId="11" xfId="0" applyFont="1" applyBorder="1" applyAlignment="1">
      <alignment horizontal="left" vertical="top" wrapText="1"/>
    </xf>
    <xf numFmtId="0" fontId="2" fillId="62" borderId="20" xfId="0" applyFont="1" applyFill="1" applyBorder="1" applyAlignment="1">
      <alignment horizontal="left" vertical="top"/>
    </xf>
    <xf numFmtId="0" fontId="18" fillId="62" borderId="17" xfId="0" applyFont="1" applyFill="1" applyBorder="1" applyAlignment="1">
      <alignment horizontal="left" vertical="top"/>
    </xf>
    <xf numFmtId="16" fontId="2" fillId="0" borderId="11" xfId="0" applyNumberFormat="1" applyFont="1" applyFill="1" applyBorder="1" applyAlignment="1">
      <alignment horizontal="left" vertical="top"/>
    </xf>
    <xf numFmtId="0" fontId="2" fillId="0" borderId="17" xfId="0" applyFont="1" applyFill="1" applyBorder="1" applyAlignment="1">
      <alignment horizontal="left" vertical="center" wrapText="1"/>
    </xf>
    <xf numFmtId="0" fontId="17" fillId="62" borderId="0" xfId="0" applyFont="1" applyFill="1" applyBorder="1" applyAlignment="1">
      <alignment horizontal="left" vertical="top"/>
    </xf>
    <xf numFmtId="16" fontId="2" fillId="0" borderId="0" xfId="0" applyNumberFormat="1" applyFont="1" applyFill="1" applyBorder="1" applyAlignment="1">
      <alignment horizontal="left" vertical="top"/>
    </xf>
    <xf numFmtId="0" fontId="2" fillId="0" borderId="31"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98" fillId="0" borderId="0" xfId="0" applyFont="1" applyBorder="1" applyAlignment="1">
      <alignment horizontal="center" vertical="center" wrapText="1"/>
    </xf>
    <xf numFmtId="0" fontId="2" fillId="0" borderId="11" xfId="0" applyFont="1" applyFill="1" applyBorder="1" applyAlignment="1">
      <alignment horizontal="center" vertical="center" wrapText="1"/>
    </xf>
    <xf numFmtId="0" fontId="2" fillId="23" borderId="11" xfId="0" applyFont="1" applyFill="1" applyBorder="1" applyAlignment="1">
      <alignment horizontal="center" vertical="center" wrapText="1"/>
    </xf>
    <xf numFmtId="0" fontId="2" fillId="0" borderId="11" xfId="0" applyFont="1" applyBorder="1" applyAlignment="1">
      <alignment horizontal="center" vertical="center"/>
    </xf>
    <xf numFmtId="0" fontId="18" fillId="62" borderId="11" xfId="0" applyFont="1" applyFill="1" applyBorder="1" applyAlignment="1">
      <alignment horizontal="left" vertical="top"/>
    </xf>
    <xf numFmtId="0" fontId="2" fillId="62" borderId="17" xfId="0" applyFont="1" applyFill="1" applyBorder="1" applyAlignment="1">
      <alignment horizontal="left" vertical="top" wrapText="1"/>
    </xf>
    <xf numFmtId="0" fontId="101" fillId="0" borderId="0" xfId="0" applyFont="1" applyBorder="1" applyAlignment="1">
      <alignment horizontal="center" vertical="center"/>
    </xf>
    <xf numFmtId="0" fontId="20" fillId="0" borderId="0" xfId="0" applyFont="1" applyBorder="1" applyAlignment="1">
      <alignment horizontal="center" vertical="center" wrapText="1"/>
    </xf>
    <xf numFmtId="0" fontId="7"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101" fillId="0" borderId="22" xfId="0" applyFont="1" applyFill="1" applyBorder="1" applyAlignment="1">
      <alignment horizontal="center" vertical="center"/>
    </xf>
    <xf numFmtId="0" fontId="101" fillId="0" borderId="22" xfId="0" applyFont="1" applyBorder="1" applyAlignment="1">
      <alignment horizontal="center"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0" fillId="0" borderId="0" xfId="0" applyAlignment="1">
      <alignment horizontal="center" vertical="center"/>
    </xf>
    <xf numFmtId="0" fontId="31" fillId="0" borderId="0" xfId="0" applyFont="1" applyBorder="1" applyAlignment="1">
      <alignment horizontal="center" vertical="center"/>
    </xf>
    <xf numFmtId="0" fontId="101" fillId="0" borderId="0" xfId="0" applyFont="1" applyFill="1" applyAlignment="1">
      <alignment horizontal="center" vertical="center"/>
    </xf>
    <xf numFmtId="0" fontId="101" fillId="0" borderId="0" xfId="0" applyFont="1" applyAlignment="1">
      <alignment horizontal="center" vertical="center"/>
    </xf>
    <xf numFmtId="0" fontId="98" fillId="0" borderId="0" xfId="0" applyFont="1" applyBorder="1" applyAlignment="1">
      <alignment horizontal="center" vertical="center"/>
    </xf>
    <xf numFmtId="0" fontId="98" fillId="0" borderId="0" xfId="0" applyFont="1" applyAlignment="1">
      <alignment horizontal="center" vertical="center"/>
    </xf>
    <xf numFmtId="0" fontId="96" fillId="0" borderId="0" xfId="0" applyFont="1" applyBorder="1" applyAlignment="1">
      <alignment horizontal="center" vertical="center"/>
    </xf>
    <xf numFmtId="0" fontId="7" fillId="0" borderId="0" xfId="0" applyFont="1" applyFill="1" applyBorder="1" applyAlignment="1">
      <alignment horizontal="center" vertical="center" wrapText="1"/>
    </xf>
    <xf numFmtId="0" fontId="2" fillId="0" borderId="0" xfId="0" applyFont="1" applyAlignment="1">
      <alignment horizontal="center" vertical="center"/>
    </xf>
    <xf numFmtId="0" fontId="105" fillId="0" borderId="0" xfId="0" applyFont="1" applyBorder="1" applyAlignment="1">
      <alignment horizontal="center" vertical="center"/>
    </xf>
    <xf numFmtId="0" fontId="105" fillId="0" borderId="0" xfId="0" applyFont="1" applyAlignment="1">
      <alignment horizontal="center" vertical="center"/>
    </xf>
    <xf numFmtId="0" fontId="105" fillId="0" borderId="0" xfId="0" applyFont="1" applyFill="1" applyBorder="1" applyAlignment="1">
      <alignment horizontal="center" vertical="center"/>
    </xf>
    <xf numFmtId="0" fontId="2" fillId="0" borderId="22" xfId="0" applyFont="1" applyBorder="1" applyAlignment="1">
      <alignment horizontal="center" vertical="center"/>
    </xf>
    <xf numFmtId="0" fontId="2" fillId="0" borderId="0" xfId="0" applyFont="1" applyFill="1" applyBorder="1" applyAlignment="1">
      <alignment horizontal="center" vertical="center"/>
    </xf>
    <xf numFmtId="0" fontId="11" fillId="0" borderId="0" xfId="0" applyFont="1" applyAlignment="1">
      <alignment horizontal="center" vertical="center"/>
    </xf>
    <xf numFmtId="0" fontId="2" fillId="0" borderId="10" xfId="0" applyFont="1" applyBorder="1" applyAlignment="1">
      <alignment horizontal="center" vertical="center" wrapText="1"/>
    </xf>
    <xf numFmtId="0" fontId="19" fillId="0" borderId="0" xfId="0" applyFont="1" applyAlignment="1">
      <alignment horizontal="center" vertical="center"/>
    </xf>
    <xf numFmtId="0" fontId="15" fillId="0" borderId="0" xfId="0" applyFont="1" applyAlignment="1">
      <alignment horizontal="center" vertical="center"/>
    </xf>
    <xf numFmtId="0" fontId="96" fillId="0" borderId="0" xfId="0" applyFont="1" applyFill="1" applyBorder="1" applyAlignment="1">
      <alignment horizontal="center" vertical="center"/>
    </xf>
    <xf numFmtId="0" fontId="5" fillId="0" borderId="0" xfId="0" applyFont="1" applyAlignment="1">
      <alignment horizontal="center" vertical="center"/>
    </xf>
    <xf numFmtId="0" fontId="96" fillId="0" borderId="0" xfId="0" applyFont="1" applyAlignment="1">
      <alignment horizontal="center" vertical="center"/>
    </xf>
    <xf numFmtId="0" fontId="2" fillId="0" borderId="32" xfId="0" applyFont="1" applyBorder="1" applyAlignment="1">
      <alignment horizontal="center" vertical="center"/>
    </xf>
    <xf numFmtId="0" fontId="2" fillId="0" borderId="10" xfId="0" applyFont="1" applyBorder="1" applyAlignment="1">
      <alignment horizontal="center" vertical="center"/>
    </xf>
    <xf numFmtId="0" fontId="2" fillId="0" borderId="33" xfId="0" applyFont="1" applyFill="1" applyBorder="1" applyAlignment="1">
      <alignment horizontal="center" vertical="center" wrapText="1"/>
    </xf>
    <xf numFmtId="0" fontId="11" fillId="0" borderId="0" xfId="0" applyFont="1" applyFill="1" applyAlignment="1">
      <alignment horizontal="left" vertical="center"/>
    </xf>
    <xf numFmtId="0" fontId="2" fillId="0" borderId="0" xfId="0" applyFont="1" applyAlignment="1" applyProtection="1">
      <alignment horizontal="left" indent="18"/>
    </xf>
    <xf numFmtId="0" fontId="98" fillId="0" borderId="0" xfId="0" applyFont="1" applyAlignment="1">
      <alignment horizontal="left" indent="18"/>
    </xf>
    <xf numFmtId="0" fontId="101" fillId="0" borderId="0" xfId="0" applyFont="1" applyAlignment="1">
      <alignment horizontal="left" indent="18"/>
    </xf>
    <xf numFmtId="0" fontId="100" fillId="0" borderId="0" xfId="0" applyFont="1" applyAlignment="1">
      <alignment horizontal="left" indent="18"/>
    </xf>
    <xf numFmtId="0" fontId="101" fillId="0" borderId="0" xfId="0" applyFont="1" applyAlignment="1">
      <alignment wrapText="1"/>
    </xf>
    <xf numFmtId="0" fontId="101" fillId="0" borderId="0" xfId="0" applyFont="1" applyAlignment="1">
      <alignment horizontal="left" vertical="top"/>
    </xf>
    <xf numFmtId="0" fontId="101" fillId="0" borderId="11" xfId="0" applyFont="1" applyBorder="1" applyAlignment="1">
      <alignment wrapText="1"/>
    </xf>
    <xf numFmtId="0" fontId="4" fillId="0" borderId="0" xfId="0" applyFont="1" applyAlignment="1">
      <alignment vertical="center" wrapText="1"/>
    </xf>
    <xf numFmtId="0" fontId="2" fillId="0" borderId="0" xfId="0" applyFont="1" applyAlignment="1">
      <alignment wrapText="1"/>
    </xf>
    <xf numFmtId="0" fontId="5" fillId="0" borderId="0" xfId="0" applyFont="1" applyFill="1" applyBorder="1" applyAlignment="1">
      <alignment horizontal="left" wrapText="1"/>
    </xf>
    <xf numFmtId="0" fontId="2" fillId="0" borderId="0" xfId="0" applyFont="1" applyFill="1" applyAlignment="1">
      <alignment wrapText="1"/>
    </xf>
    <xf numFmtId="0" fontId="2" fillId="0" borderId="0" xfId="0" applyFont="1" applyFill="1" applyBorder="1" applyAlignment="1">
      <alignment wrapText="1"/>
    </xf>
    <xf numFmtId="0" fontId="2" fillId="0" borderId="0" xfId="0" applyFont="1" applyAlignment="1">
      <alignment horizontal="left" vertical="center"/>
    </xf>
    <xf numFmtId="0" fontId="2" fillId="62" borderId="11" xfId="0" applyFont="1" applyFill="1" applyBorder="1" applyAlignment="1">
      <alignment horizontal="left" vertical="top" wrapText="1"/>
    </xf>
    <xf numFmtId="0" fontId="98" fillId="0" borderId="0" xfId="0" applyFont="1" applyAlignment="1">
      <alignment horizontal="left"/>
    </xf>
    <xf numFmtId="0" fontId="31" fillId="0" borderId="0" xfId="0" applyFont="1" applyAlignment="1">
      <alignment horizontal="left" vertical="center"/>
    </xf>
    <xf numFmtId="0" fontId="98" fillId="0" borderId="0" xfId="0" applyFont="1" applyAlignment="1">
      <alignment horizontal="left" indent="15"/>
    </xf>
    <xf numFmtId="0" fontId="2" fillId="0" borderId="0" xfId="0" applyFont="1" applyAlignment="1" applyProtection="1">
      <alignment horizontal="left" indent="40"/>
    </xf>
    <xf numFmtId="0" fontId="98" fillId="0" borderId="0" xfId="0" applyFont="1" applyAlignment="1">
      <alignment horizontal="left" indent="40"/>
    </xf>
    <xf numFmtId="0" fontId="11" fillId="62" borderId="0" xfId="0" applyFont="1" applyFill="1" applyAlignment="1">
      <alignment horizontal="left" vertical="center"/>
    </xf>
    <xf numFmtId="0" fontId="2"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33" fillId="62" borderId="0" xfId="0" applyFont="1" applyFill="1" applyAlignment="1" applyProtection="1"/>
    <xf numFmtId="0" fontId="2" fillId="62" borderId="0" xfId="0" applyFont="1" applyFill="1" applyAlignment="1" applyProtection="1"/>
    <xf numFmtId="0" fontId="2" fillId="62" borderId="0" xfId="0" applyFont="1" applyFill="1" applyAlignment="1" applyProtection="1">
      <alignment wrapText="1"/>
    </xf>
    <xf numFmtId="0" fontId="98" fillId="62" borderId="0" xfId="0" applyFont="1" applyFill="1" applyAlignment="1"/>
    <xf numFmtId="0" fontId="101" fillId="62" borderId="0" xfId="0" applyFont="1" applyFill="1" applyAlignment="1"/>
    <xf numFmtId="0" fontId="3" fillId="62" borderId="0" xfId="0" applyFont="1" applyFill="1" applyAlignment="1">
      <alignment horizontal="left" vertical="center"/>
    </xf>
    <xf numFmtId="0" fontId="35" fillId="69" borderId="0" xfId="0" applyFont="1" applyFill="1"/>
    <xf numFmtId="0" fontId="101" fillId="62" borderId="0" xfId="0" applyFont="1" applyFill="1" applyBorder="1"/>
    <xf numFmtId="0" fontId="101" fillId="62" borderId="11" xfId="0" applyFont="1" applyFill="1" applyBorder="1"/>
    <xf numFmtId="0" fontId="97"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101" fillId="0" borderId="0" xfId="0" applyFont="1" applyFill="1"/>
    <xf numFmtId="0" fontId="2" fillId="0" borderId="20" xfId="0" applyFont="1" applyFill="1" applyBorder="1" applyAlignment="1">
      <alignment vertical="center" wrapText="1"/>
    </xf>
    <xf numFmtId="0" fontId="2" fillId="0" borderId="22" xfId="0" applyFont="1" applyFill="1" applyBorder="1" applyAlignment="1">
      <alignment vertical="center" wrapText="1"/>
    </xf>
    <xf numFmtId="0" fontId="2" fillId="0" borderId="10" xfId="0" applyFont="1" applyFill="1" applyBorder="1" applyAlignment="1">
      <alignment vertical="center" wrapText="1"/>
    </xf>
    <xf numFmtId="0" fontId="2" fillId="0" borderId="32" xfId="0" applyFont="1" applyFill="1" applyBorder="1" applyAlignment="1">
      <alignment vertical="center" wrapText="1"/>
    </xf>
    <xf numFmtId="0" fontId="18" fillId="0" borderId="11" xfId="0" applyFont="1" applyFill="1" applyBorder="1" applyAlignment="1">
      <alignment vertical="center" wrapText="1"/>
    </xf>
    <xf numFmtId="0" fontId="18" fillId="0" borderId="11" xfId="0" applyFont="1" applyFill="1" applyBorder="1" applyAlignment="1">
      <alignment horizontal="left" vertical="center" wrapText="1"/>
    </xf>
    <xf numFmtId="0" fontId="99" fillId="0" borderId="0" xfId="0" applyFont="1" applyAlignment="1">
      <alignment horizontal="left"/>
    </xf>
    <xf numFmtId="0" fontId="98" fillId="0" borderId="0" xfId="0" applyFont="1" applyAlignment="1">
      <alignment horizontal="left"/>
    </xf>
    <xf numFmtId="0" fontId="98" fillId="0" borderId="0" xfId="0" applyFont="1" applyBorder="1" applyAlignment="1">
      <alignment horizontal="left" vertical="top"/>
    </xf>
    <xf numFmtId="49" fontId="18" fillId="0" borderId="11" xfId="0" applyNumberFormat="1" applyFont="1" applyFill="1" applyBorder="1" applyAlignment="1">
      <alignment horizontal="left" vertical="center"/>
    </xf>
    <xf numFmtId="0" fontId="18" fillId="62" borderId="30" xfId="0" applyFont="1" applyFill="1" applyBorder="1" applyAlignment="1">
      <alignment vertical="center" wrapText="1"/>
    </xf>
    <xf numFmtId="0" fontId="18" fillId="62" borderId="11" xfId="0" quotePrefix="1" applyFont="1" applyFill="1" applyBorder="1" applyAlignment="1">
      <alignment horizontal="left" vertical="center" wrapText="1"/>
    </xf>
    <xf numFmtId="0" fontId="18" fillId="62" borderId="11" xfId="0" applyFont="1" applyFill="1" applyBorder="1" applyAlignment="1">
      <alignment vertical="center"/>
    </xf>
    <xf numFmtId="0" fontId="18" fillId="64" borderId="11" xfId="0" applyFont="1" applyFill="1" applyBorder="1" applyAlignment="1">
      <alignment vertical="center" wrapText="1"/>
    </xf>
    <xf numFmtId="49" fontId="98" fillId="62" borderId="11" xfId="0" applyNumberFormat="1" applyFont="1" applyFill="1" applyBorder="1" applyAlignment="1">
      <alignment horizontal="left" vertical="center"/>
    </xf>
    <xf numFmtId="0" fontId="18" fillId="62" borderId="18" xfId="0" applyFont="1" applyFill="1" applyBorder="1" applyAlignment="1">
      <alignment horizontal="left" vertical="center"/>
    </xf>
    <xf numFmtId="0" fontId="18" fillId="62" borderId="0" xfId="0" quotePrefix="1" applyFont="1" applyFill="1" applyBorder="1" applyAlignment="1">
      <alignment horizontal="left" vertical="center"/>
    </xf>
    <xf numFmtId="0" fontId="100" fillId="65" borderId="11" xfId="0" applyFont="1" applyFill="1" applyBorder="1" applyAlignment="1">
      <alignment vertical="center" wrapText="1"/>
    </xf>
    <xf numFmtId="0" fontId="98" fillId="0" borderId="33" xfId="0" applyFont="1" applyBorder="1" applyAlignment="1">
      <alignment horizontal="left" vertical="center" wrapText="1"/>
    </xf>
    <xf numFmtId="0" fontId="100" fillId="0" borderId="21" xfId="0" applyFont="1" applyBorder="1" applyAlignment="1">
      <alignment vertical="center" wrapText="1"/>
    </xf>
    <xf numFmtId="0" fontId="98" fillId="0" borderId="21" xfId="0" applyFont="1" applyBorder="1" applyAlignment="1">
      <alignment vertical="center" wrapText="1"/>
    </xf>
    <xf numFmtId="0" fontId="98" fillId="62" borderId="11" xfId="0" quotePrefix="1" applyFont="1" applyFill="1" applyBorder="1" applyAlignment="1">
      <alignment horizontal="left" vertical="center"/>
    </xf>
    <xf numFmtId="0" fontId="18" fillId="0" borderId="16" xfId="0" applyFont="1" applyBorder="1" applyAlignment="1" applyProtection="1">
      <alignment textRotation="90" wrapText="1"/>
    </xf>
    <xf numFmtId="0" fontId="18" fillId="0" borderId="10" xfId="0" applyFont="1" applyBorder="1" applyAlignment="1" applyProtection="1">
      <alignment horizontal="center"/>
    </xf>
    <xf numFmtId="0" fontId="18" fillId="0" borderId="35" xfId="0" applyFont="1" applyBorder="1" applyAlignment="1" applyProtection="1">
      <alignment horizontal="center"/>
    </xf>
    <xf numFmtId="0" fontId="18" fillId="0" borderId="36" xfId="0" applyFont="1" applyBorder="1" applyAlignment="1" applyProtection="1">
      <alignment horizontal="center" wrapText="1"/>
    </xf>
    <xf numFmtId="0" fontId="40" fillId="62" borderId="0" xfId="0" applyFont="1" applyFill="1" applyAlignment="1">
      <alignment horizontal="left" vertical="center"/>
    </xf>
    <xf numFmtId="0" fontId="106" fillId="0" borderId="0" xfId="0" applyFont="1" applyProtection="1">
      <protection locked="0"/>
    </xf>
    <xf numFmtId="0" fontId="106" fillId="0" borderId="0" xfId="0" applyFont="1" applyProtection="1"/>
    <xf numFmtId="14" fontId="18" fillId="0" borderId="11" xfId="0" applyNumberFormat="1" applyFont="1" applyFill="1" applyBorder="1" applyAlignment="1">
      <alignment horizontal="center" vertical="center" wrapText="1"/>
    </xf>
    <xf numFmtId="0" fontId="22" fillId="0" borderId="0" xfId="0" applyFont="1" applyBorder="1" applyAlignment="1">
      <alignment horizontal="center" vertical="top" wrapText="1"/>
    </xf>
    <xf numFmtId="0" fontId="98" fillId="62" borderId="0" xfId="0" applyFont="1" applyFill="1" applyBorder="1" applyAlignment="1"/>
    <xf numFmtId="0" fontId="98" fillId="62" borderId="32" xfId="0" applyFont="1" applyFill="1" applyBorder="1" applyAlignment="1"/>
    <xf numFmtId="0" fontId="0" fillId="0" borderId="21" xfId="0" applyBorder="1" applyAlignment="1"/>
    <xf numFmtId="0" fontId="0" fillId="0" borderId="0" xfId="0" applyBorder="1" applyAlignment="1"/>
    <xf numFmtId="0" fontId="98" fillId="0" borderId="0" xfId="0" applyFont="1" applyFill="1" applyBorder="1" applyAlignment="1">
      <alignment vertical="top" wrapText="1"/>
    </xf>
    <xf numFmtId="0" fontId="18" fillId="0" borderId="11" xfId="231" applyFont="1" applyBorder="1" applyAlignment="1">
      <alignment horizontal="left" vertical="top"/>
    </xf>
    <xf numFmtId="14" fontId="18" fillId="0" borderId="11" xfId="231" applyNumberFormat="1" applyFont="1" applyFill="1" applyBorder="1" applyAlignment="1">
      <alignment horizontal="center" vertical="top" wrapText="1"/>
    </xf>
    <xf numFmtId="16" fontId="98" fillId="70" borderId="11" xfId="0" applyNumberFormat="1" applyFont="1" applyFill="1" applyBorder="1" applyAlignment="1">
      <alignment horizontal="center" vertical="top"/>
    </xf>
    <xf numFmtId="14" fontId="18" fillId="0" borderId="11" xfId="231" applyNumberFormat="1" applyFont="1" applyFill="1" applyBorder="1" applyAlignment="1">
      <alignment horizontal="center" vertical="center" wrapText="1"/>
    </xf>
    <xf numFmtId="0" fontId="18" fillId="0" borderId="11" xfId="231" applyFont="1" applyFill="1" applyBorder="1" applyAlignment="1">
      <alignment horizontal="center" vertical="center" wrapText="1"/>
    </xf>
    <xf numFmtId="0" fontId="18" fillId="71" borderId="11" xfId="231" applyFont="1" applyFill="1" applyBorder="1" applyAlignment="1">
      <alignment horizontal="center" vertical="center" wrapText="1"/>
    </xf>
    <xf numFmtId="14" fontId="18" fillId="72" borderId="11" xfId="0" applyNumberFormat="1" applyFont="1" applyFill="1" applyBorder="1" applyAlignment="1">
      <alignment horizontal="center" vertical="top" wrapText="1"/>
    </xf>
    <xf numFmtId="0" fontId="0" fillId="0" borderId="0" xfId="0" applyFill="1" applyAlignment="1">
      <alignment horizontal="center" vertical="center"/>
    </xf>
    <xf numFmtId="0" fontId="18" fillId="0" borderId="11" xfId="231" applyFont="1" applyBorder="1" applyAlignment="1">
      <alignment horizontal="center" vertical="center" wrapText="1"/>
    </xf>
    <xf numFmtId="0" fontId="18" fillId="0" borderId="11" xfId="231" applyFont="1" applyBorder="1" applyAlignment="1">
      <alignment horizontal="center" vertical="center"/>
    </xf>
    <xf numFmtId="0" fontId="98" fillId="73" borderId="11" xfId="0" applyFont="1" applyFill="1" applyBorder="1" applyAlignment="1">
      <alignment horizontal="center" vertical="top" wrapText="1"/>
    </xf>
    <xf numFmtId="0" fontId="0" fillId="0" borderId="11" xfId="0" applyFill="1" applyBorder="1" applyAlignment="1">
      <alignment horizontal="center" vertical="center"/>
    </xf>
    <xf numFmtId="0" fontId="2" fillId="0" borderId="11" xfId="231" applyFont="1" applyBorder="1" applyAlignment="1">
      <alignment horizontal="center" vertical="center"/>
    </xf>
    <xf numFmtId="1" fontId="18" fillId="0" borderId="11" xfId="231" applyNumberFormat="1" applyFont="1" applyFill="1" applyBorder="1" applyAlignment="1">
      <alignment horizontal="center" vertical="center" wrapText="1"/>
    </xf>
    <xf numFmtId="14" fontId="18" fillId="74" borderId="11" xfId="231" applyNumberFormat="1" applyFont="1" applyFill="1" applyBorder="1" applyAlignment="1">
      <alignment horizontal="center" vertical="top" wrapText="1"/>
    </xf>
    <xf numFmtId="14" fontId="18" fillId="75" borderId="11" xfId="231" applyNumberFormat="1" applyFont="1" applyFill="1" applyBorder="1" applyAlignment="1">
      <alignment horizontal="center" vertical="top" wrapText="1"/>
    </xf>
    <xf numFmtId="14" fontId="18" fillId="76" borderId="11" xfId="231" applyNumberFormat="1" applyFont="1" applyFill="1" applyBorder="1" applyAlignment="1">
      <alignment horizontal="center" vertical="top" wrapText="1"/>
    </xf>
    <xf numFmtId="0" fontId="1" fillId="0" borderId="11" xfId="231" applyBorder="1" applyAlignment="1">
      <alignment horizontal="center" vertical="center"/>
    </xf>
    <xf numFmtId="0" fontId="1" fillId="0" borderId="0" xfId="231" applyBorder="1"/>
    <xf numFmtId="0" fontId="22" fillId="0" borderId="0" xfId="231" applyFont="1" applyFill="1" applyBorder="1" applyAlignment="1">
      <alignment horizontal="center" vertical="top" wrapText="1"/>
    </xf>
    <xf numFmtId="0" fontId="107" fillId="0" borderId="0" xfId="147" applyFont="1"/>
    <xf numFmtId="0" fontId="0" fillId="0" borderId="0" xfId="0"/>
    <xf numFmtId="0" fontId="0" fillId="0" borderId="0" xfId="0" applyBorder="1"/>
    <xf numFmtId="0" fontId="98" fillId="0" borderId="0" xfId="0" applyFont="1"/>
    <xf numFmtId="0" fontId="98" fillId="0" borderId="0" xfId="0" applyFont="1" applyAlignment="1"/>
    <xf numFmtId="0" fontId="101" fillId="0" borderId="0" xfId="0" applyFont="1"/>
    <xf numFmtId="0" fontId="101" fillId="0" borderId="0" xfId="0" applyFont="1" applyBorder="1"/>
    <xf numFmtId="0" fontId="2" fillId="0" borderId="11" xfId="0" applyFont="1" applyBorder="1" applyAlignment="1">
      <alignment horizontal="right" vertical="center" wrapText="1"/>
    </xf>
    <xf numFmtId="0" fontId="18" fillId="0" borderId="11" xfId="0" applyFont="1" applyBorder="1" applyAlignment="1">
      <alignment vertical="center" wrapText="1"/>
    </xf>
    <xf numFmtId="0" fontId="98" fillId="0" borderId="0" xfId="0" applyFont="1" applyAlignment="1">
      <alignment horizontal="left" indent="30"/>
    </xf>
    <xf numFmtId="0" fontId="2" fillId="0" borderId="0" xfId="0" applyFont="1" applyBorder="1" applyAlignment="1">
      <alignment horizontal="right" vertical="center" wrapText="1"/>
    </xf>
    <xf numFmtId="0" fontId="18" fillId="0" borderId="0" xfId="0" applyFont="1" applyBorder="1" applyAlignment="1">
      <alignment vertical="center" wrapText="1"/>
    </xf>
    <xf numFmtId="0" fontId="18" fillId="0" borderId="11" xfId="0" quotePrefix="1" applyFont="1" applyBorder="1" applyAlignment="1">
      <alignment vertical="center" wrapText="1"/>
    </xf>
    <xf numFmtId="0" fontId="2" fillId="62" borderId="11" xfId="0" applyFont="1" applyFill="1" applyBorder="1" applyAlignment="1">
      <alignment horizontal="left" vertical="center" wrapText="1"/>
    </xf>
    <xf numFmtId="0" fontId="101" fillId="62" borderId="0" xfId="0" applyFont="1" applyFill="1" applyBorder="1"/>
    <xf numFmtId="0" fontId="101" fillId="0" borderId="0" xfId="0" applyFont="1" applyFill="1" applyBorder="1"/>
    <xf numFmtId="0" fontId="100" fillId="0" borderId="0" xfId="0" applyFont="1" applyAlignment="1">
      <alignment horizontal="left" indent="20"/>
    </xf>
    <xf numFmtId="0" fontId="107" fillId="0" borderId="0" xfId="147" applyFont="1" applyAlignment="1">
      <alignment horizontal="left" indent="20"/>
    </xf>
    <xf numFmtId="0" fontId="98" fillId="62" borderId="0" xfId="0" applyFont="1" applyFill="1" applyBorder="1" applyAlignment="1">
      <alignment horizontal="left" vertical="top"/>
    </xf>
    <xf numFmtId="0" fontId="101" fillId="0" borderId="0" xfId="0" applyFont="1" applyFill="1" applyBorder="1" applyAlignment="1">
      <alignment horizontal="center" vertical="center"/>
    </xf>
    <xf numFmtId="0" fontId="19" fillId="0" borderId="0" xfId="0" applyFont="1" applyBorder="1" applyAlignment="1">
      <alignment horizontal="center" vertical="center"/>
    </xf>
    <xf numFmtId="0" fontId="25" fillId="0" borderId="0" xfId="0" applyFont="1" applyProtection="1"/>
    <xf numFmtId="0" fontId="4" fillId="0" borderId="0" xfId="0" applyFont="1" applyAlignment="1" applyProtection="1"/>
    <xf numFmtId="0" fontId="101" fillId="0" borderId="0" xfId="0" applyFont="1" applyAlignment="1" applyProtection="1">
      <protection locked="0"/>
    </xf>
    <xf numFmtId="0" fontId="41" fillId="0" borderId="0" xfId="0" applyFont="1" applyProtection="1"/>
    <xf numFmtId="0" fontId="22" fillId="0" borderId="0" xfId="0" applyFont="1" applyAlignment="1" applyProtection="1">
      <alignment wrapText="1"/>
    </xf>
    <xf numFmtId="0" fontId="24" fillId="0" borderId="0" xfId="0" applyFont="1" applyProtection="1"/>
    <xf numFmtId="0" fontId="35" fillId="0" borderId="0" xfId="0" applyFont="1" applyProtection="1"/>
    <xf numFmtId="0" fontId="41" fillId="0" borderId="0" xfId="0" applyFont="1" applyFill="1" applyProtection="1"/>
    <xf numFmtId="0" fontId="43" fillId="0" borderId="0" xfId="0" applyFont="1" applyProtection="1"/>
    <xf numFmtId="0" fontId="41" fillId="0" borderId="0" xfId="0" applyFont="1" applyBorder="1" applyAlignment="1" applyProtection="1"/>
    <xf numFmtId="0" fontId="3" fillId="0" borderId="0" xfId="0" applyFont="1" applyProtection="1"/>
    <xf numFmtId="0" fontId="22" fillId="0" borderId="0" xfId="0" applyFont="1" applyProtection="1"/>
    <xf numFmtId="0" fontId="4" fillId="0" borderId="0" xfId="0" applyFont="1" applyProtection="1"/>
    <xf numFmtId="0" fontId="46" fillId="0" borderId="0" xfId="0" applyFont="1" applyFill="1" applyProtection="1"/>
    <xf numFmtId="0" fontId="46" fillId="0" borderId="0" xfId="0" applyFont="1" applyProtection="1"/>
    <xf numFmtId="0" fontId="47" fillId="0" borderId="0" xfId="0" applyFont="1" applyProtection="1"/>
    <xf numFmtId="0" fontId="47" fillId="23" borderId="0" xfId="0" applyFont="1" applyFill="1" applyBorder="1" applyAlignment="1" applyProtection="1"/>
    <xf numFmtId="0" fontId="46" fillId="0" borderId="0" xfId="0" applyFont="1" applyBorder="1" applyAlignment="1" applyProtection="1"/>
    <xf numFmtId="0" fontId="48" fillId="0" borderId="0" xfId="0" applyFont="1" applyFill="1" applyProtection="1"/>
    <xf numFmtId="0" fontId="35" fillId="0" borderId="0" xfId="0" applyFont="1" applyFill="1" applyProtection="1"/>
    <xf numFmtId="0" fontId="41" fillId="0" borderId="0" xfId="0" applyFont="1" applyBorder="1" applyAlignment="1" applyProtection="1">
      <alignment horizontal="center" vertical="center"/>
    </xf>
    <xf numFmtId="0" fontId="18" fillId="0" borderId="39" xfId="0" applyFont="1" applyBorder="1" applyAlignment="1" applyProtection="1">
      <alignment textRotation="90" wrapText="1"/>
    </xf>
    <xf numFmtId="0" fontId="41" fillId="0" borderId="40" xfId="0" applyFont="1" applyBorder="1" applyProtection="1"/>
    <xf numFmtId="0" fontId="18" fillId="27" borderId="41" xfId="0" applyFont="1" applyFill="1" applyBorder="1" applyAlignment="1" applyProtection="1">
      <alignment horizontal="center" vertical="top" wrapText="1"/>
    </xf>
    <xf numFmtId="0" fontId="18" fillId="27" borderId="42" xfId="0" applyFont="1" applyFill="1" applyBorder="1" applyAlignment="1" applyProtection="1">
      <alignment horizontal="center" wrapText="1"/>
    </xf>
    <xf numFmtId="0" fontId="18" fillId="0" borderId="43" xfId="0" applyFont="1" applyBorder="1" applyAlignment="1" applyProtection="1">
      <alignment horizontal="center" vertical="center" wrapText="1"/>
    </xf>
    <xf numFmtId="0" fontId="18" fillId="0" borderId="37" xfId="0" applyFont="1" applyBorder="1" applyAlignment="1" applyProtection="1">
      <alignment horizontal="center" vertical="center" wrapText="1"/>
    </xf>
    <xf numFmtId="0" fontId="18" fillId="0" borderId="38" xfId="0" applyFont="1" applyBorder="1" applyAlignment="1" applyProtection="1">
      <alignment horizontal="center" vertical="center" wrapText="1"/>
    </xf>
    <xf numFmtId="0" fontId="18" fillId="27" borderId="32" xfId="0" applyFont="1" applyFill="1" applyBorder="1" applyAlignment="1" applyProtection="1">
      <alignment horizontal="center" vertical="top" wrapText="1"/>
    </xf>
    <xf numFmtId="0" fontId="18" fillId="0" borderId="13" xfId="0" applyFont="1" applyFill="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27" borderId="10" xfId="0" applyFont="1" applyFill="1" applyBorder="1" applyAlignment="1" applyProtection="1">
      <alignment horizontal="center" wrapText="1"/>
    </xf>
    <xf numFmtId="0" fontId="18" fillId="0" borderId="44" xfId="0" applyFont="1" applyBorder="1" applyAlignment="1" applyProtection="1">
      <alignment horizontal="center" vertical="center" wrapText="1"/>
    </xf>
    <xf numFmtId="0" fontId="18" fillId="0" borderId="45" xfId="0" applyFont="1" applyBorder="1" applyAlignment="1" applyProtection="1">
      <alignment horizontal="center" vertical="center" wrapText="1"/>
    </xf>
    <xf numFmtId="0" fontId="18" fillId="27" borderId="46" xfId="0" applyFont="1" applyFill="1" applyBorder="1" applyAlignment="1" applyProtection="1">
      <alignment horizontal="center" wrapText="1"/>
    </xf>
    <xf numFmtId="0" fontId="18" fillId="28" borderId="37" xfId="0" applyFont="1" applyFill="1" applyBorder="1" applyAlignment="1" applyProtection="1">
      <alignment horizontal="center" textRotation="90" wrapText="1"/>
    </xf>
    <xf numFmtId="0" fontId="27" fillId="0" borderId="47" xfId="0" applyNumberFormat="1" applyFont="1" applyBorder="1" applyAlignment="1" applyProtection="1">
      <alignment horizontal="center" vertical="center" wrapText="1"/>
    </xf>
    <xf numFmtId="0" fontId="16" fillId="0" borderId="38" xfId="0" applyNumberFormat="1" applyFont="1" applyFill="1" applyBorder="1" applyAlignment="1" applyProtection="1">
      <alignment horizontal="center" vertical="center"/>
    </xf>
    <xf numFmtId="0" fontId="18" fillId="0" borderId="13" xfId="0" applyNumberFormat="1" applyFont="1" applyFill="1" applyBorder="1" applyAlignment="1" applyProtection="1">
      <alignment horizontal="center" vertical="center"/>
    </xf>
    <xf numFmtId="1" fontId="2" fillId="77" borderId="37" xfId="0" applyNumberFormat="1" applyFont="1" applyFill="1" applyBorder="1" applyAlignment="1" applyProtection="1">
      <alignment horizontal="center" vertical="center"/>
      <protection locked="0"/>
    </xf>
    <xf numFmtId="164" fontId="18" fillId="0" borderId="48" xfId="189" applyNumberFormat="1" applyFont="1" applyFill="1" applyBorder="1" applyAlignment="1" applyProtection="1">
      <alignment horizontal="center" vertical="center"/>
    </xf>
    <xf numFmtId="164" fontId="18" fillId="0" borderId="13" xfId="189" applyNumberFormat="1" applyFont="1" applyFill="1" applyBorder="1" applyAlignment="1" applyProtection="1">
      <alignment horizontal="center" vertical="center"/>
    </xf>
    <xf numFmtId="1" fontId="18" fillId="27" borderId="10" xfId="0" applyNumberFormat="1" applyFont="1" applyFill="1" applyBorder="1" applyAlignment="1" applyProtection="1">
      <alignment horizontal="center" wrapText="1"/>
    </xf>
    <xf numFmtId="0" fontId="27" fillId="0" borderId="49" xfId="0" applyNumberFormat="1" applyFont="1" applyBorder="1" applyAlignment="1" applyProtection="1">
      <alignment horizontal="center" vertical="center" wrapText="1"/>
    </xf>
    <xf numFmtId="0" fontId="16" fillId="0" borderId="13" xfId="0" applyNumberFormat="1" applyFont="1" applyFill="1" applyBorder="1" applyAlignment="1" applyProtection="1">
      <alignment horizontal="center" vertical="center"/>
    </xf>
    <xf numFmtId="0" fontId="41" fillId="0" borderId="0" xfId="0" applyFont="1" applyAlignment="1" applyProtection="1">
      <alignment horizontal="center" vertical="center"/>
    </xf>
    <xf numFmtId="0" fontId="41" fillId="0" borderId="0" xfId="0" applyFont="1" applyAlignment="1" applyProtection="1">
      <alignment horizontal="center" vertical="center" wrapText="1"/>
    </xf>
    <xf numFmtId="0" fontId="27" fillId="0" borderId="50" xfId="0" applyNumberFormat="1" applyFont="1" applyBorder="1" applyAlignment="1" applyProtection="1">
      <alignment horizontal="center" vertical="center" wrapText="1"/>
    </xf>
    <xf numFmtId="0" fontId="16" fillId="0" borderId="51" xfId="0" applyNumberFormat="1" applyFont="1" applyFill="1" applyBorder="1" applyAlignment="1" applyProtection="1">
      <alignment horizontal="center" vertical="center"/>
    </xf>
    <xf numFmtId="0" fontId="18" fillId="0" borderId="24" xfId="0" applyNumberFormat="1" applyFont="1" applyFill="1" applyBorder="1" applyAlignment="1" applyProtection="1">
      <alignment horizontal="center" vertical="center"/>
    </xf>
    <xf numFmtId="1" fontId="2" fillId="77" borderId="23" xfId="0" applyNumberFormat="1" applyFont="1" applyFill="1" applyBorder="1" applyAlignment="1" applyProtection="1">
      <alignment horizontal="center" vertical="center"/>
      <protection locked="0"/>
    </xf>
    <xf numFmtId="0" fontId="27" fillId="0" borderId="52" xfId="0" applyNumberFormat="1" applyFont="1" applyBorder="1" applyAlignment="1" applyProtection="1">
      <alignment horizontal="center" vertical="center" wrapText="1"/>
    </xf>
    <xf numFmtId="0" fontId="16" fillId="0" borderId="53" xfId="0" applyNumberFormat="1" applyFont="1" applyFill="1" applyBorder="1" applyAlignment="1" applyProtection="1">
      <alignment horizontal="center" vertical="center"/>
    </xf>
    <xf numFmtId="0" fontId="18" fillId="0" borderId="54" xfId="0" applyNumberFormat="1" applyFont="1" applyFill="1" applyBorder="1" applyAlignment="1" applyProtection="1">
      <alignment horizontal="center" vertical="center"/>
    </xf>
    <xf numFmtId="1" fontId="2" fillId="77" borderId="54" xfId="0" applyNumberFormat="1" applyFont="1" applyFill="1" applyBorder="1" applyAlignment="1" applyProtection="1">
      <alignment horizontal="center" vertical="center"/>
      <protection locked="0"/>
    </xf>
    <xf numFmtId="0" fontId="18" fillId="27" borderId="54" xfId="0" applyFont="1" applyFill="1" applyBorder="1" applyAlignment="1" applyProtection="1">
      <alignment horizontal="center" vertical="top" wrapText="1"/>
    </xf>
    <xf numFmtId="0" fontId="18" fillId="27" borderId="54" xfId="0" applyFont="1" applyFill="1" applyBorder="1" applyAlignment="1" applyProtection="1">
      <alignment horizontal="center" wrapText="1"/>
    </xf>
    <xf numFmtId="49" fontId="41" fillId="0" borderId="0" xfId="0" applyNumberFormat="1" applyFont="1" applyAlignment="1" applyProtection="1">
      <alignment horizontal="center" vertical="center"/>
    </xf>
    <xf numFmtId="164" fontId="2" fillId="0" borderId="11" xfId="189" applyNumberFormat="1" applyFont="1" applyFill="1" applyBorder="1" applyAlignment="1" applyProtection="1">
      <alignment horizontal="center" vertical="center"/>
    </xf>
    <xf numFmtId="0" fontId="50" fillId="0" borderId="0" xfId="0" applyFont="1" applyFill="1" applyAlignment="1">
      <alignment vertical="center"/>
    </xf>
    <xf numFmtId="0" fontId="2" fillId="0" borderId="0" xfId="0" applyFont="1" applyAlignment="1">
      <alignment vertical="center"/>
    </xf>
    <xf numFmtId="0" fontId="2" fillId="0" borderId="0" xfId="0" applyFont="1" applyProtection="1"/>
    <xf numFmtId="0" fontId="18" fillId="0" borderId="0" xfId="0" applyFont="1" applyProtection="1"/>
    <xf numFmtId="165" fontId="43" fillId="0" borderId="0" xfId="0" applyNumberFormat="1" applyFont="1" applyProtection="1"/>
    <xf numFmtId="164" fontId="43" fillId="0" borderId="0" xfId="189" applyNumberFormat="1" applyFont="1" applyProtection="1"/>
    <xf numFmtId="10" fontId="43" fillId="0" borderId="0" xfId="189" applyNumberFormat="1" applyFont="1" applyProtection="1"/>
    <xf numFmtId="0" fontId="43" fillId="0" borderId="0" xfId="0" applyFont="1" applyFill="1" applyProtection="1"/>
    <xf numFmtId="9" fontId="43" fillId="0" borderId="0" xfId="0" applyNumberFormat="1" applyFont="1" applyProtection="1"/>
    <xf numFmtId="0" fontId="18" fillId="27" borderId="37" xfId="0" applyFont="1" applyFill="1" applyBorder="1" applyAlignment="1" applyProtection="1">
      <alignment horizontal="center" wrapText="1"/>
    </xf>
    <xf numFmtId="0" fontId="2"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17" fillId="0" borderId="11" xfId="0" applyFont="1" applyFill="1" applyBorder="1" applyAlignment="1">
      <alignment horizontal="left" vertical="top" wrapText="1"/>
    </xf>
    <xf numFmtId="0" fontId="17" fillId="0" borderId="11" xfId="0" applyFont="1" applyFill="1" applyBorder="1" applyAlignment="1">
      <alignment horizontal="left" vertical="top"/>
    </xf>
    <xf numFmtId="0" fontId="29" fillId="0" borderId="11" xfId="0" applyFont="1" applyFill="1" applyBorder="1" applyAlignment="1">
      <alignment horizontal="left" vertical="top" wrapText="1"/>
    </xf>
    <xf numFmtId="0" fontId="18" fillId="0" borderId="11" xfId="0" applyFont="1" applyFill="1" applyBorder="1" applyAlignment="1">
      <alignment wrapText="1"/>
    </xf>
    <xf numFmtId="0" fontId="101" fillId="62" borderId="11" xfId="0" applyFont="1" applyFill="1" applyBorder="1" applyAlignment="1">
      <alignment wrapText="1"/>
    </xf>
    <xf numFmtId="0" fontId="101" fillId="62" borderId="0" xfId="0" applyFont="1" applyFill="1" applyAlignment="1">
      <alignment horizontal="left" indent="40"/>
    </xf>
    <xf numFmtId="0" fontId="0" fillId="62" borderId="0" xfId="0" applyFill="1" applyProtection="1">
      <protection locked="0"/>
    </xf>
    <xf numFmtId="0" fontId="2" fillId="0" borderId="0" xfId="0" applyFont="1" applyFill="1" applyProtection="1"/>
    <xf numFmtId="0" fontId="18" fillId="0" borderId="0" xfId="0" applyFont="1" applyFill="1" applyProtection="1"/>
    <xf numFmtId="0" fontId="2" fillId="0" borderId="0" xfId="0" applyFont="1" applyFill="1" applyAlignment="1">
      <alignment vertical="center"/>
    </xf>
    <xf numFmtId="0" fontId="2" fillId="23" borderId="0" xfId="0" applyFont="1" applyFill="1" applyAlignment="1" applyProtection="1">
      <alignment horizontal="right" vertical="center"/>
    </xf>
    <xf numFmtId="0" fontId="2" fillId="23" borderId="0" xfId="0" applyFont="1" applyFill="1" applyProtection="1"/>
    <xf numFmtId="0" fontId="2" fillId="0" borderId="0" xfId="0" applyFont="1" applyFill="1" applyAlignment="1" applyProtection="1">
      <alignment horizontal="right" vertical="center"/>
    </xf>
    <xf numFmtId="0" fontId="5" fillId="0" borderId="0" xfId="0" applyFont="1" applyAlignment="1">
      <alignment vertical="center"/>
    </xf>
    <xf numFmtId="0" fontId="2" fillId="0" borderId="22" xfId="0" applyFont="1" applyBorder="1" applyAlignment="1">
      <alignment vertical="center"/>
    </xf>
    <xf numFmtId="0" fontId="6" fillId="0" borderId="22" xfId="0" applyFont="1" applyBorder="1" applyAlignment="1">
      <alignment vertical="center"/>
    </xf>
    <xf numFmtId="0" fontId="2" fillId="0" borderId="22" xfId="0" applyFont="1" applyFill="1" applyBorder="1" applyAlignment="1">
      <alignment horizontal="left" vertical="center"/>
    </xf>
    <xf numFmtId="0" fontId="42" fillId="0" borderId="0" xfId="232" applyFont="1" applyAlignment="1" applyProtection="1">
      <alignment vertical="center"/>
    </xf>
    <xf numFmtId="0" fontId="25" fillId="0" borderId="0" xfId="232" applyFont="1" applyProtection="1"/>
    <xf numFmtId="0" fontId="22" fillId="0" borderId="0" xfId="232" applyFont="1" applyAlignment="1" applyProtection="1">
      <alignment horizontal="left"/>
    </xf>
    <xf numFmtId="0" fontId="42" fillId="0" borderId="0" xfId="232" applyFont="1" applyProtection="1"/>
    <xf numFmtId="0" fontId="25" fillId="0" borderId="0" xfId="232" applyFont="1" applyAlignment="1" applyProtection="1">
      <alignment horizontal="left"/>
    </xf>
    <xf numFmtId="10" fontId="2" fillId="78" borderId="37" xfId="189" applyNumberFormat="1" applyFont="1" applyFill="1" applyBorder="1" applyAlignment="1" applyProtection="1">
      <alignment horizontal="center" vertical="center"/>
      <protection locked="0"/>
    </xf>
    <xf numFmtId="10" fontId="2" fillId="78" borderId="45" xfId="189" applyNumberFormat="1" applyFont="1" applyFill="1" applyBorder="1" applyAlignment="1" applyProtection="1">
      <alignment horizontal="center" vertical="center"/>
      <protection locked="0"/>
    </xf>
    <xf numFmtId="0" fontId="26" fillId="0" borderId="0" xfId="232" applyFont="1" applyFill="1" applyAlignment="1" applyProtection="1">
      <alignment horizontal="left"/>
    </xf>
    <xf numFmtId="0" fontId="22" fillId="0" borderId="0" xfId="232" applyProtection="1"/>
    <xf numFmtId="164" fontId="22" fillId="0" borderId="0" xfId="232" applyNumberFormat="1" applyProtection="1"/>
    <xf numFmtId="0" fontId="22" fillId="0" borderId="0" xfId="232"/>
    <xf numFmtId="0" fontId="18" fillId="0" borderId="0" xfId="232" applyFont="1" applyProtection="1"/>
    <xf numFmtId="164" fontId="18" fillId="0" borderId="0" xfId="232" applyNumberFormat="1" applyFont="1" applyProtection="1"/>
    <xf numFmtId="0" fontId="18" fillId="0" borderId="0" xfId="232" applyFont="1"/>
    <xf numFmtId="10" fontId="2" fillId="79" borderId="37" xfId="189" applyNumberFormat="1" applyFont="1" applyFill="1" applyBorder="1" applyAlignment="1" applyProtection="1">
      <alignment horizontal="center" vertical="center"/>
      <protection locked="0"/>
    </xf>
    <xf numFmtId="10" fontId="2" fillId="79" borderId="45" xfId="189" applyNumberFormat="1" applyFont="1" applyFill="1" applyBorder="1" applyAlignment="1" applyProtection="1">
      <alignment horizontal="center" vertical="center"/>
      <protection locked="0"/>
    </xf>
    <xf numFmtId="0" fontId="18" fillId="0" borderId="0" xfId="0" applyFont="1" applyFill="1" applyBorder="1" applyAlignment="1" applyProtection="1">
      <alignment horizontal="center" vertical="center"/>
    </xf>
    <xf numFmtId="164" fontId="18" fillId="0" borderId="0" xfId="187" applyNumberFormat="1" applyFont="1" applyFill="1" applyBorder="1" applyAlignment="1" applyProtection="1">
      <alignment horizontal="center" vertical="center"/>
    </xf>
    <xf numFmtId="1" fontId="0" fillId="0" borderId="0" xfId="0" applyNumberFormat="1"/>
    <xf numFmtId="0" fontId="98" fillId="0" borderId="33" xfId="0" applyFont="1" applyFill="1" applyBorder="1" applyAlignment="1"/>
    <xf numFmtId="14" fontId="18" fillId="0" borderId="0" xfId="0" applyNumberFormat="1" applyFont="1" applyFill="1" applyBorder="1" applyAlignment="1">
      <alignment horizontal="center" vertical="center" wrapText="1"/>
    </xf>
    <xf numFmtId="165" fontId="109" fillId="0" borderId="0" xfId="0" applyNumberFormat="1" applyFont="1" applyAlignment="1">
      <alignment horizontal="center" vertical="center"/>
    </xf>
    <xf numFmtId="165" fontId="109" fillId="0" borderId="0" xfId="0" applyNumberFormat="1" applyFont="1" applyBorder="1" applyAlignment="1">
      <alignment horizontal="center" vertical="center" wrapText="1"/>
    </xf>
    <xf numFmtId="164" fontId="18" fillId="0" borderId="18" xfId="0" applyNumberFormat="1" applyFont="1" applyBorder="1" applyAlignment="1">
      <alignment horizontal="center" vertical="center" wrapText="1"/>
    </xf>
    <xf numFmtId="0" fontId="98" fillId="0" borderId="0" xfId="0" applyFont="1" applyBorder="1" applyAlignment="1">
      <alignment horizontal="left" vertical="top"/>
    </xf>
    <xf numFmtId="0" fontId="18" fillId="80" borderId="11" xfId="0" applyFont="1" applyFill="1" applyBorder="1" applyAlignment="1">
      <alignment vertical="top"/>
    </xf>
    <xf numFmtId="0" fontId="18" fillId="80" borderId="11" xfId="0" applyFont="1" applyFill="1" applyBorder="1" applyAlignment="1">
      <alignment horizontal="center" vertical="top"/>
    </xf>
    <xf numFmtId="0" fontId="16" fillId="0" borderId="10" xfId="0" applyFont="1" applyBorder="1" applyAlignment="1">
      <alignment horizontal="center" vertical="top" wrapText="1"/>
    </xf>
    <xf numFmtId="0" fontId="18" fillId="0" borderId="10" xfId="231" applyFont="1" applyFill="1" applyBorder="1" applyAlignment="1">
      <alignment horizontal="center" vertical="center" wrapText="1"/>
    </xf>
    <xf numFmtId="1" fontId="18" fillId="0" borderId="10" xfId="231" applyNumberFormat="1" applyFont="1" applyFill="1" applyBorder="1" applyAlignment="1">
      <alignment horizontal="center" vertical="center" wrapText="1"/>
    </xf>
    <xf numFmtId="0" fontId="18" fillId="0" borderId="10" xfId="231" applyFont="1" applyBorder="1" applyAlignment="1">
      <alignment horizontal="center" vertical="center" wrapText="1"/>
    </xf>
    <xf numFmtId="0" fontId="2" fillId="0" borderId="10" xfId="231" applyFont="1" applyBorder="1" applyAlignment="1">
      <alignment horizontal="center" vertical="center"/>
    </xf>
    <xf numFmtId="0" fontId="18" fillId="0" borderId="0" xfId="231" applyFont="1" applyFill="1" applyBorder="1" applyAlignment="1">
      <alignment horizontal="center" vertical="center" wrapText="1"/>
    </xf>
    <xf numFmtId="49" fontId="95" fillId="0" borderId="11" xfId="0" applyNumberFormat="1" applyFont="1" applyFill="1" applyBorder="1" applyAlignment="1">
      <alignment vertical="top"/>
    </xf>
    <xf numFmtId="0" fontId="0" fillId="0" borderId="0" xfId="0" applyAlignment="1"/>
    <xf numFmtId="0" fontId="98" fillId="0" borderId="0" xfId="0" applyFont="1" applyAlignment="1">
      <alignment horizontal="left"/>
    </xf>
    <xf numFmtId="0" fontId="82" fillId="0" borderId="0" xfId="0" applyFont="1" applyAlignment="1" applyProtection="1">
      <alignment horizontal="left"/>
      <protection locked="0"/>
    </xf>
    <xf numFmtId="0" fontId="98" fillId="0" borderId="0" xfId="0" applyFont="1" applyBorder="1" applyAlignment="1">
      <alignment horizontal="left" vertical="top"/>
    </xf>
    <xf numFmtId="165" fontId="0" fillId="0" borderId="0" xfId="0" applyNumberFormat="1" applyFont="1" applyFill="1" applyBorder="1" applyAlignment="1"/>
    <xf numFmtId="165" fontId="0" fillId="0" borderId="0" xfId="0" applyNumberFormat="1" applyFont="1" applyFill="1" applyBorder="1" applyAlignment="1">
      <alignment vertical="top"/>
    </xf>
    <xf numFmtId="0" fontId="82" fillId="0" borderId="0" xfId="0" applyFont="1" applyBorder="1" applyAlignment="1" applyProtection="1">
      <alignment horizontal="left"/>
      <protection locked="0"/>
    </xf>
    <xf numFmtId="0" fontId="82" fillId="0" borderId="0" xfId="0" applyFont="1" applyBorder="1" applyProtection="1">
      <protection locked="0"/>
    </xf>
    <xf numFmtId="0" fontId="0" fillId="0" borderId="0" xfId="0" applyBorder="1" applyProtection="1"/>
    <xf numFmtId="0" fontId="6" fillId="0" borderId="0" xfId="0" applyFont="1" applyBorder="1" applyAlignment="1" applyProtection="1">
      <alignment horizontal="left" wrapText="1"/>
    </xf>
    <xf numFmtId="0" fontId="0" fillId="0" borderId="0" xfId="0" applyFont="1" applyFill="1" applyBorder="1"/>
    <xf numFmtId="0" fontId="110" fillId="0" borderId="11" xfId="0" applyFont="1" applyBorder="1" applyAlignment="1">
      <alignment horizontal="center" vertical="top"/>
    </xf>
    <xf numFmtId="0" fontId="0" fillId="0" borderId="0" xfId="0" applyFill="1" applyBorder="1" applyProtection="1">
      <protection locked="0"/>
    </xf>
    <xf numFmtId="0" fontId="0" fillId="0" borderId="0" xfId="0" applyFill="1" applyBorder="1" applyProtection="1"/>
    <xf numFmtId="0" fontId="6" fillId="0" borderId="0" xfId="0" applyFont="1" applyFill="1" applyBorder="1" applyAlignment="1" applyProtection="1">
      <alignment horizontal="left" wrapText="1"/>
    </xf>
    <xf numFmtId="0" fontId="0" fillId="0" borderId="0" xfId="0" applyFont="1" applyFill="1" applyBorder="1" applyAlignment="1">
      <alignment horizontal="left" vertical="top"/>
    </xf>
    <xf numFmtId="0" fontId="99" fillId="0" borderId="0" xfId="0" applyFont="1" applyAlignment="1">
      <alignment horizontal="left"/>
    </xf>
    <xf numFmtId="0" fontId="98" fillId="0" borderId="0" xfId="0" applyFont="1" applyAlignment="1">
      <alignment horizontal="left"/>
    </xf>
    <xf numFmtId="165" fontId="18" fillId="0" borderId="0" xfId="0" applyNumberFormat="1" applyFont="1" applyFill="1" applyBorder="1" applyAlignment="1">
      <alignment vertical="top" wrapText="1"/>
    </xf>
    <xf numFmtId="164" fontId="18" fillId="0" borderId="10" xfId="0" applyNumberFormat="1" applyFont="1" applyBorder="1" applyAlignment="1">
      <alignment horizontal="center" vertical="center" wrapText="1"/>
    </xf>
    <xf numFmtId="164" fontId="18" fillId="0" borderId="10" xfId="0" applyNumberFormat="1" applyFont="1" applyFill="1" applyBorder="1" applyAlignment="1">
      <alignment horizontal="center" vertical="center" wrapText="1"/>
    </xf>
    <xf numFmtId="0" fontId="99" fillId="0" borderId="11" xfId="0" applyFont="1" applyBorder="1" applyAlignment="1">
      <alignment horizontal="center"/>
    </xf>
    <xf numFmtId="14" fontId="98" fillId="0" borderId="11" xfId="0" applyNumberFormat="1" applyFont="1" applyBorder="1" applyAlignment="1">
      <alignment horizontal="center"/>
    </xf>
    <xf numFmtId="0" fontId="98" fillId="72" borderId="11" xfId="0" applyFont="1" applyFill="1" applyBorder="1" applyAlignment="1">
      <alignment horizontal="center"/>
    </xf>
    <xf numFmtId="0" fontId="98" fillId="0" borderId="11" xfId="0" applyFont="1" applyBorder="1" applyAlignment="1">
      <alignment horizontal="center"/>
    </xf>
    <xf numFmtId="0" fontId="98" fillId="0" borderId="11" xfId="0" applyFont="1" applyBorder="1" applyAlignment="1">
      <alignment horizontal="center" vertical="center"/>
    </xf>
    <xf numFmtId="164" fontId="98" fillId="0" borderId="11" xfId="0" applyNumberFormat="1" applyFont="1" applyBorder="1" applyAlignment="1">
      <alignment horizontal="center"/>
    </xf>
    <xf numFmtId="0" fontId="98" fillId="73" borderId="11" xfId="0" applyFont="1" applyFill="1" applyBorder="1" applyAlignment="1">
      <alignment horizontal="center"/>
    </xf>
    <xf numFmtId="0" fontId="98" fillId="71" borderId="11" xfId="0" applyFont="1" applyFill="1" applyBorder="1" applyAlignment="1">
      <alignment horizontal="center"/>
    </xf>
    <xf numFmtId="0" fontId="17" fillId="0" borderId="11" xfId="0" applyFont="1" applyBorder="1" applyAlignment="1">
      <alignment horizontal="center" vertical="top"/>
    </xf>
    <xf numFmtId="0" fontId="11" fillId="0" borderId="0" xfId="0" applyFont="1" applyAlignment="1" applyProtection="1">
      <alignment horizontal="left" vertical="center"/>
    </xf>
    <xf numFmtId="0" fontId="0" fillId="0" borderId="0" xfId="0" applyBorder="1" applyAlignment="1" applyProtection="1"/>
    <xf numFmtId="0" fontId="107" fillId="0" borderId="0" xfId="147" applyFont="1" applyAlignment="1" applyProtection="1">
      <protection locked="0"/>
    </xf>
    <xf numFmtId="0" fontId="0" fillId="0" borderId="0" xfId="0" applyAlignment="1" applyProtection="1">
      <protection locked="0"/>
    </xf>
    <xf numFmtId="0" fontId="6" fillId="0" borderId="22" xfId="0" applyFont="1" applyBorder="1" applyAlignment="1"/>
    <xf numFmtId="0" fontId="6" fillId="0" borderId="31" xfId="0" applyFont="1" applyBorder="1" applyAlignment="1"/>
    <xf numFmtId="0" fontId="0" fillId="0" borderId="0" xfId="0" applyAlignment="1" applyProtection="1"/>
    <xf numFmtId="0" fontId="5" fillId="0" borderId="11" xfId="0" applyFont="1" applyBorder="1" applyAlignment="1">
      <alignment horizontal="center" vertical="center" wrapText="1"/>
    </xf>
    <xf numFmtId="0" fontId="2" fillId="0" borderId="11" xfId="0" applyFont="1" applyFill="1" applyBorder="1" applyAlignment="1">
      <alignment horizontal="center" vertical="center"/>
    </xf>
    <xf numFmtId="0" fontId="2" fillId="0" borderId="17" xfId="0" applyFont="1" applyBorder="1" applyProtection="1"/>
    <xf numFmtId="0" fontId="2" fillId="0" borderId="29" xfId="0" applyFont="1" applyBorder="1" applyAlignment="1">
      <alignment vertical="center"/>
    </xf>
    <xf numFmtId="0" fontId="6" fillId="0" borderId="29" xfId="0" applyFont="1" applyBorder="1" applyAlignment="1">
      <alignment vertical="center"/>
    </xf>
    <xf numFmtId="0" fontId="6" fillId="0" borderId="29" xfId="0" applyFont="1" applyBorder="1" applyAlignment="1"/>
    <xf numFmtId="0" fontId="6" fillId="0" borderId="30" xfId="0" applyFont="1" applyBorder="1" applyAlignment="1"/>
    <xf numFmtId="0" fontId="2" fillId="0" borderId="29" xfId="0" applyFont="1" applyBorder="1" applyAlignment="1" applyProtection="1">
      <alignment vertical="center"/>
    </xf>
    <xf numFmtId="0" fontId="2" fillId="0" borderId="30" xfId="0" applyFont="1" applyBorder="1" applyProtection="1"/>
    <xf numFmtId="0" fontId="2" fillId="0" borderId="29" xfId="0" applyFont="1" applyFill="1" applyBorder="1" applyAlignment="1" applyProtection="1">
      <alignment vertical="center"/>
    </xf>
    <xf numFmtId="0" fontId="2" fillId="0" borderId="29" xfId="0" applyFont="1" applyFill="1" applyBorder="1" applyProtection="1"/>
    <xf numFmtId="0" fontId="2" fillId="0" borderId="30" xfId="0" applyFont="1" applyFill="1" applyBorder="1" applyProtection="1"/>
    <xf numFmtId="0" fontId="2" fillId="0" borderId="29" xfId="0" applyFont="1" applyFill="1" applyBorder="1" applyAlignment="1">
      <alignment vertical="center"/>
    </xf>
    <xf numFmtId="0" fontId="2" fillId="0" borderId="29" xfId="0" applyFont="1" applyFill="1" applyBorder="1" applyAlignment="1">
      <alignment horizontal="left" vertical="center"/>
    </xf>
    <xf numFmtId="0" fontId="2" fillId="0" borderId="30" xfId="0" applyFont="1" applyFill="1" applyBorder="1" applyAlignment="1">
      <alignment horizontal="left" vertical="center"/>
    </xf>
    <xf numFmtId="0" fontId="101" fillId="0" borderId="0" xfId="0" applyFont="1" applyProtection="1"/>
    <xf numFmtId="0" fontId="98" fillId="0" borderId="0" xfId="0" applyFont="1" applyAlignment="1" applyProtection="1">
      <alignment horizontal="left"/>
    </xf>
    <xf numFmtId="0" fontId="101" fillId="0" borderId="0" xfId="0" applyFont="1" applyAlignment="1" applyProtection="1"/>
    <xf numFmtId="0" fontId="101" fillId="0" borderId="0" xfId="0" applyFont="1" applyAlignment="1" applyProtection="1">
      <alignment horizontal="left"/>
    </xf>
    <xf numFmtId="0" fontId="98" fillId="0" borderId="0" xfId="0" applyFont="1" applyAlignment="1" applyProtection="1"/>
    <xf numFmtId="0" fontId="3" fillId="0" borderId="0" xfId="0" applyFont="1" applyAlignment="1" applyProtection="1">
      <alignment horizontal="left" vertical="center"/>
    </xf>
    <xf numFmtId="0" fontId="100" fillId="0" borderId="0" xfId="0" applyFont="1" applyAlignment="1" applyProtection="1">
      <alignment horizontal="left"/>
    </xf>
    <xf numFmtId="0" fontId="0" fillId="0" borderId="58" xfId="0" applyBorder="1" applyAlignment="1" applyProtection="1">
      <alignment horizontal="center"/>
    </xf>
    <xf numFmtId="0" fontId="0" fillId="0" borderId="0" xfId="0" applyBorder="1" applyAlignment="1" applyProtection="1">
      <alignment horizontal="center"/>
    </xf>
    <xf numFmtId="164" fontId="18" fillId="65" borderId="45" xfId="187" applyNumberFormat="1" applyFont="1" applyFill="1" applyBorder="1" applyAlignment="1" applyProtection="1">
      <alignment horizontal="center" vertical="center"/>
    </xf>
    <xf numFmtId="0" fontId="0" fillId="0" borderId="0" xfId="0" applyAlignment="1" applyProtection="1">
      <alignment horizontal="center" vertical="center"/>
    </xf>
    <xf numFmtId="164" fontId="18" fillId="28" borderId="37" xfId="187" applyNumberFormat="1" applyFont="1" applyFill="1" applyBorder="1" applyAlignment="1" applyProtection="1">
      <alignment horizontal="center" vertical="center"/>
    </xf>
    <xf numFmtId="164" fontId="18" fillId="28" borderId="45" xfId="187" applyNumberFormat="1" applyFont="1" applyFill="1" applyBorder="1" applyAlignment="1" applyProtection="1">
      <alignment horizontal="center" vertical="center"/>
    </xf>
    <xf numFmtId="0" fontId="98" fillId="0" borderId="22" xfId="0" applyFont="1" applyFill="1" applyBorder="1" applyAlignment="1" applyProtection="1">
      <alignment vertical="top" wrapText="1"/>
    </xf>
    <xf numFmtId="0" fontId="98" fillId="0" borderId="0" xfId="0" applyFont="1" applyFill="1" applyBorder="1" applyAlignment="1" applyProtection="1">
      <alignment vertical="top" wrapText="1"/>
    </xf>
    <xf numFmtId="0" fontId="98" fillId="0" borderId="0" xfId="0" applyFont="1" applyFill="1" applyBorder="1" applyAlignment="1" applyProtection="1">
      <alignment horizontal="center" vertical="center"/>
    </xf>
    <xf numFmtId="0" fontId="0" fillId="0" borderId="0" xfId="0" applyFill="1" applyBorder="1" applyAlignment="1" applyProtection="1">
      <alignment horizontal="center"/>
    </xf>
    <xf numFmtId="0" fontId="13" fillId="0" borderId="0" xfId="0" applyFont="1" applyAlignment="1" applyProtection="1"/>
    <xf numFmtId="0" fontId="11" fillId="62" borderId="0" xfId="0" applyFont="1" applyFill="1" applyAlignment="1" applyProtection="1">
      <alignment horizontal="left" vertical="center"/>
    </xf>
    <xf numFmtId="0" fontId="101" fillId="62" borderId="0" xfId="0" applyFont="1" applyFill="1" applyAlignment="1" applyProtection="1"/>
    <xf numFmtId="0" fontId="101" fillId="62" borderId="0" xfId="0" applyFont="1" applyFill="1" applyProtection="1"/>
    <xf numFmtId="0" fontId="17" fillId="0" borderId="0" xfId="0" applyFont="1" applyBorder="1" applyAlignment="1" applyProtection="1">
      <alignment horizontal="left" vertical="top"/>
    </xf>
    <xf numFmtId="14" fontId="18" fillId="0" borderId="0" xfId="0" applyNumberFormat="1" applyFont="1" applyFill="1" applyBorder="1" applyAlignment="1" applyProtection="1">
      <alignment horizontal="left" vertical="top" wrapText="1"/>
    </xf>
    <xf numFmtId="14" fontId="18" fillId="0" borderId="0" xfId="0" applyNumberFormat="1" applyFont="1" applyBorder="1" applyAlignment="1" applyProtection="1">
      <alignment horizontal="left" vertical="top" wrapText="1"/>
    </xf>
    <xf numFmtId="14" fontId="18" fillId="0" borderId="0" xfId="0" applyNumberFormat="1" applyFont="1" applyFill="1" applyBorder="1" applyAlignment="1" applyProtection="1">
      <alignment horizontal="center" vertical="top" wrapText="1"/>
    </xf>
    <xf numFmtId="0" fontId="18" fillId="0" borderId="0" xfId="0" applyFont="1" applyFill="1" applyBorder="1" applyAlignment="1" applyProtection="1">
      <alignment horizontal="center" vertical="top" wrapText="1"/>
    </xf>
    <xf numFmtId="0" fontId="2" fillId="0" borderId="0" xfId="0" applyFont="1" applyBorder="1" applyAlignment="1" applyProtection="1">
      <alignment horizontal="center"/>
    </xf>
    <xf numFmtId="49" fontId="18" fillId="0" borderId="11" xfId="0" applyNumberFormat="1" applyFont="1" applyFill="1" applyBorder="1" applyAlignment="1" applyProtection="1">
      <alignment vertical="top" wrapText="1"/>
    </xf>
    <xf numFmtId="49" fontId="18" fillId="0" borderId="11" xfId="0" quotePrefix="1" applyNumberFormat="1" applyFont="1" applyFill="1" applyBorder="1" applyAlignment="1" applyProtection="1">
      <alignment vertical="top" wrapText="1"/>
    </xf>
    <xf numFmtId="49" fontId="18" fillId="0" borderId="11" xfId="0" applyNumberFormat="1" applyFont="1" applyFill="1" applyBorder="1" applyAlignment="1" applyProtection="1">
      <alignment vertical="top"/>
    </xf>
    <xf numFmtId="49" fontId="95" fillId="0" borderId="11" xfId="0" applyNumberFormat="1" applyFont="1" applyFill="1" applyBorder="1" applyAlignment="1" applyProtection="1">
      <alignment vertical="top"/>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98" fillId="0" borderId="0" xfId="0" applyFont="1" applyFill="1" applyBorder="1" applyAlignment="1" applyProtection="1">
      <alignment horizontal="left"/>
    </xf>
    <xf numFmtId="0" fontId="98" fillId="0" borderId="22" xfId="0" applyFont="1" applyFill="1" applyBorder="1" applyAlignment="1" applyProtection="1">
      <alignment horizontal="left"/>
    </xf>
    <xf numFmtId="0" fontId="98" fillId="0" borderId="0" xfId="0" applyFont="1" applyFill="1" applyBorder="1" applyAlignment="1" applyProtection="1">
      <alignment horizontal="left" vertical="top"/>
    </xf>
    <xf numFmtId="0" fontId="0" fillId="0" borderId="0" xfId="0" applyFill="1" applyProtection="1"/>
    <xf numFmtId="0" fontId="18" fillId="0" borderId="0" xfId="0" applyFont="1" applyBorder="1" applyAlignment="1" applyProtection="1">
      <alignment horizontal="center" vertical="center" wrapText="1"/>
    </xf>
    <xf numFmtId="0" fontId="99" fillId="0" borderId="0" xfId="0" applyFont="1" applyAlignment="1" applyProtection="1">
      <alignment horizontal="left"/>
    </xf>
    <xf numFmtId="165" fontId="109" fillId="0" borderId="0" xfId="0" applyNumberFormat="1" applyFont="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1" fontId="0" fillId="0" borderId="0" xfId="0" applyNumberFormat="1" applyProtection="1"/>
    <xf numFmtId="0" fontId="18" fillId="81" borderId="11" xfId="0" applyFont="1" applyFill="1" applyBorder="1" applyAlignment="1" applyProtection="1">
      <alignment vertical="top"/>
    </xf>
    <xf numFmtId="0" fontId="18" fillId="81" borderId="11" xfId="0" applyFont="1" applyFill="1" applyBorder="1" applyAlignment="1" applyProtection="1">
      <alignment horizontal="center" vertical="top"/>
    </xf>
    <xf numFmtId="0" fontId="98" fillId="62" borderId="0" xfId="0" applyFont="1" applyFill="1" applyBorder="1" applyAlignment="1" applyProtection="1">
      <alignment horizontal="left" vertical="top"/>
    </xf>
    <xf numFmtId="0" fontId="16" fillId="0" borderId="0" xfId="0" applyFont="1" applyBorder="1" applyAlignment="1" applyProtection="1">
      <alignment horizontal="center" vertical="top" wrapText="1"/>
    </xf>
    <xf numFmtId="0" fontId="111" fillId="0" borderId="11" xfId="0" applyFont="1" applyBorder="1" applyAlignment="1" applyProtection="1">
      <alignment horizontal="center"/>
    </xf>
    <xf numFmtId="14" fontId="112" fillId="0" borderId="11" xfId="0" applyNumberFormat="1" applyFont="1" applyBorder="1" applyAlignment="1" applyProtection="1">
      <alignment horizontal="center"/>
    </xf>
    <xf numFmtId="0" fontId="112" fillId="72" borderId="11" xfId="0" applyFont="1" applyFill="1" applyBorder="1" applyAlignment="1" applyProtection="1">
      <alignment horizontal="center"/>
    </xf>
    <xf numFmtId="0" fontId="112" fillId="0" borderId="11" xfId="0" applyFont="1" applyBorder="1" applyAlignment="1" applyProtection="1">
      <alignment horizontal="center"/>
    </xf>
    <xf numFmtId="164" fontId="112" fillId="0" borderId="11" xfId="0" applyNumberFormat="1" applyFont="1" applyBorder="1" applyAlignment="1" applyProtection="1">
      <alignment horizontal="center"/>
    </xf>
    <xf numFmtId="0" fontId="112" fillId="73" borderId="11" xfId="0" applyFont="1" applyFill="1" applyBorder="1" applyAlignment="1" applyProtection="1">
      <alignment horizontal="center"/>
    </xf>
    <xf numFmtId="0" fontId="2" fillId="0" borderId="0" xfId="0" applyFont="1" applyBorder="1" applyAlignment="1" applyProtection="1">
      <alignment horizontal="center" vertical="center"/>
    </xf>
    <xf numFmtId="0" fontId="17" fillId="0" borderId="11" xfId="0" applyFont="1" applyBorder="1" applyAlignment="1" applyProtection="1">
      <alignment horizontal="center" vertical="top"/>
    </xf>
    <xf numFmtId="165" fontId="18" fillId="0" borderId="0" xfId="0" applyNumberFormat="1" applyFont="1" applyFill="1" applyBorder="1" applyAlignment="1" applyProtection="1">
      <alignment vertical="top" wrapText="1"/>
    </xf>
    <xf numFmtId="0" fontId="0" fillId="0" borderId="0" xfId="0" applyFont="1" applyFill="1" applyBorder="1" applyAlignment="1" applyProtection="1">
      <alignment horizontal="left" vertical="top"/>
    </xf>
    <xf numFmtId="0" fontId="0" fillId="0" borderId="0" xfId="0" applyFont="1" applyFill="1" applyBorder="1" applyProtection="1"/>
    <xf numFmtId="0" fontId="101" fillId="0" borderId="0" xfId="0" applyFont="1" applyFill="1" applyBorder="1" applyProtection="1"/>
    <xf numFmtId="165" fontId="0" fillId="0" borderId="0" xfId="0" applyNumberFormat="1" applyFont="1" applyFill="1" applyBorder="1" applyAlignment="1" applyProtection="1"/>
    <xf numFmtId="165" fontId="0" fillId="0" borderId="0" xfId="0" applyNumberFormat="1" applyFont="1" applyFill="1" applyBorder="1" applyAlignment="1" applyProtection="1">
      <alignment vertical="top"/>
    </xf>
    <xf numFmtId="165" fontId="0" fillId="0" borderId="0" xfId="0" applyNumberFormat="1" applyFont="1" applyFill="1" applyBorder="1" applyAlignment="1" applyProtection="1">
      <alignment horizontal="right"/>
    </xf>
    <xf numFmtId="1" fontId="0" fillId="0" borderId="0" xfId="0" applyNumberFormat="1" applyFont="1" applyFill="1" applyBorder="1" applyProtection="1"/>
    <xf numFmtId="0" fontId="0" fillId="0" borderId="0" xfId="0" applyFill="1" applyBorder="1" applyAlignment="1" applyProtection="1">
      <alignment horizontal="center" vertical="center"/>
    </xf>
    <xf numFmtId="0" fontId="76" fillId="0" borderId="0" xfId="0" applyFont="1" applyFill="1" applyBorder="1" applyAlignment="1" applyProtection="1">
      <alignment horizontal="center" vertical="center"/>
    </xf>
    <xf numFmtId="0" fontId="18" fillId="0" borderId="11" xfId="0" applyFont="1" applyFill="1" applyBorder="1" applyAlignment="1">
      <alignment horizontal="center" vertical="top"/>
    </xf>
    <xf numFmtId="0" fontId="0" fillId="0" borderId="0" xfId="0" applyAlignment="1" applyProtection="1"/>
    <xf numFmtId="0" fontId="0" fillId="0" borderId="0" xfId="0"/>
    <xf numFmtId="0" fontId="0" fillId="0" borderId="0" xfId="0" applyBorder="1"/>
    <xf numFmtId="0" fontId="0" fillId="0" borderId="0" xfId="0" applyProtection="1">
      <protection locked="0"/>
    </xf>
    <xf numFmtId="0" fontId="22" fillId="0" borderId="0" xfId="0" applyFont="1"/>
    <xf numFmtId="14" fontId="18" fillId="0" borderId="11" xfId="0" applyNumberFormat="1" applyFont="1" applyFill="1" applyBorder="1" applyAlignment="1">
      <alignment horizontal="left" vertical="top" wrapText="1"/>
    </xf>
    <xf numFmtId="14" fontId="22" fillId="0" borderId="0" xfId="0"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0" fontId="18" fillId="0" borderId="0" xfId="0" applyFont="1" applyBorder="1" applyAlignment="1">
      <alignment horizontal="left" vertical="top"/>
    </xf>
    <xf numFmtId="0" fontId="98" fillId="0" borderId="0" xfId="0" applyFont="1" applyAlignment="1"/>
    <xf numFmtId="0" fontId="98" fillId="0" borderId="0" xfId="0" applyFont="1" applyAlignment="1">
      <alignment horizontal="left"/>
    </xf>
    <xf numFmtId="0" fontId="99" fillId="0" borderId="0" xfId="0" applyFont="1" applyAlignment="1">
      <alignment horizontal="left"/>
    </xf>
    <xf numFmtId="14" fontId="18" fillId="72" borderId="11" xfId="0" applyNumberFormat="1" applyFont="1" applyFill="1" applyBorder="1" applyAlignment="1">
      <alignment horizontal="center" vertical="center" wrapText="1"/>
    </xf>
    <xf numFmtId="0" fontId="18" fillId="62" borderId="11" xfId="0" applyFont="1" applyFill="1" applyBorder="1" applyAlignment="1">
      <alignment horizontal="center" vertical="center" wrapText="1"/>
    </xf>
    <xf numFmtId="16" fontId="98" fillId="82" borderId="17" xfId="0" applyNumberFormat="1" applyFont="1" applyFill="1" applyBorder="1" applyAlignment="1">
      <alignment horizontal="center" vertical="center"/>
    </xf>
    <xf numFmtId="16" fontId="98" fillId="73" borderId="17" xfId="0" applyNumberFormat="1" applyFont="1" applyFill="1" applyBorder="1" applyAlignment="1">
      <alignment horizontal="center" vertical="center"/>
    </xf>
    <xf numFmtId="14" fontId="18" fillId="0" borderId="11" xfId="0" applyNumberFormat="1" applyFont="1" applyBorder="1" applyAlignment="1">
      <alignment horizontal="center" vertical="center" wrapText="1"/>
    </xf>
    <xf numFmtId="0" fontId="18" fillId="0" borderId="11" xfId="0" applyFont="1" applyFill="1" applyBorder="1" applyAlignment="1">
      <alignment horizontal="center" vertical="center"/>
    </xf>
    <xf numFmtId="16" fontId="98" fillId="0" borderId="11" xfId="0" applyNumberFormat="1" applyFont="1" applyFill="1" applyBorder="1" applyAlignment="1">
      <alignment horizontal="center" vertical="center"/>
    </xf>
    <xf numFmtId="0" fontId="18" fillId="65" borderId="11" xfId="0" applyFont="1" applyFill="1" applyBorder="1" applyAlignment="1">
      <alignment horizontal="center" vertical="center" wrapText="1"/>
    </xf>
    <xf numFmtId="16" fontId="98" fillId="73" borderId="11" xfId="0" applyNumberFormat="1" applyFont="1" applyFill="1" applyBorder="1" applyAlignment="1">
      <alignment horizontal="center" vertical="center"/>
    </xf>
    <xf numFmtId="14" fontId="18" fillId="0" borderId="0" xfId="0" applyNumberFormat="1" applyFont="1" applyBorder="1" applyAlignment="1">
      <alignment horizontal="center" vertical="center" wrapText="1"/>
    </xf>
    <xf numFmtId="14" fontId="18" fillId="72" borderId="17" xfId="0" applyNumberFormat="1" applyFont="1" applyFill="1" applyBorder="1" applyAlignment="1">
      <alignment horizontal="center" vertical="center" wrapText="1"/>
    </xf>
    <xf numFmtId="0" fontId="16" fillId="0" borderId="11" xfId="0" applyFont="1" applyBorder="1" applyAlignment="1">
      <alignment horizontal="center" vertical="top" wrapText="1"/>
    </xf>
    <xf numFmtId="0" fontId="18" fillId="0" borderId="0" xfId="0" applyFont="1" applyBorder="1" applyAlignment="1">
      <alignment horizontal="center" vertical="center" wrapText="1"/>
    </xf>
    <xf numFmtId="16" fontId="98" fillId="82" borderId="11" xfId="0" applyNumberFormat="1" applyFont="1" applyFill="1" applyBorder="1" applyAlignment="1">
      <alignment horizontal="center" vertical="center"/>
    </xf>
    <xf numFmtId="165" fontId="109" fillId="0" borderId="0" xfId="0" applyNumberFormat="1" applyFont="1" applyAlignment="1">
      <alignment horizontal="center" vertical="center"/>
    </xf>
    <xf numFmtId="0" fontId="18" fillId="0" borderId="11" xfId="0" applyFont="1" applyBorder="1" applyAlignment="1">
      <alignment horizontal="left" vertical="top"/>
    </xf>
    <xf numFmtId="0" fontId="18" fillId="0" borderId="10" xfId="0" applyFont="1" applyFill="1" applyBorder="1" applyAlignment="1">
      <alignment horizontal="center" vertical="center" wrapText="1"/>
    </xf>
    <xf numFmtId="0" fontId="0" fillId="0" borderId="0" xfId="0"/>
    <xf numFmtId="0" fontId="0" fillId="0" borderId="0" xfId="0" applyProtection="1"/>
    <xf numFmtId="0" fontId="98" fillId="0" borderId="11" xfId="0" applyFont="1" applyBorder="1" applyAlignment="1" applyProtection="1">
      <alignment horizontal="center" vertical="center"/>
    </xf>
    <xf numFmtId="0" fontId="18" fillId="0" borderId="11" xfId="0" applyFont="1" applyBorder="1" applyAlignment="1" applyProtection="1">
      <alignment horizontal="center" vertical="center" wrapText="1"/>
    </xf>
    <xf numFmtId="0" fontId="18" fillId="0" borderId="11" xfId="0" applyFont="1" applyFill="1" applyBorder="1" applyAlignment="1" applyProtection="1">
      <alignment horizontal="center" vertical="top"/>
    </xf>
    <xf numFmtId="0" fontId="18" fillId="80" borderId="11" xfId="0" applyFont="1" applyFill="1" applyBorder="1" applyAlignment="1" applyProtection="1">
      <alignment horizontal="center" vertical="top"/>
    </xf>
    <xf numFmtId="0" fontId="18" fillId="80" borderId="11" xfId="0" applyFont="1" applyFill="1" applyBorder="1" applyAlignment="1" applyProtection="1">
      <alignment vertical="top"/>
    </xf>
    <xf numFmtId="0" fontId="98" fillId="0" borderId="11" xfId="0" applyFont="1" applyBorder="1" applyAlignment="1">
      <alignment horizontal="center" vertical="center"/>
    </xf>
    <xf numFmtId="0" fontId="0" fillId="0" borderId="0" xfId="0"/>
    <xf numFmtId="0" fontId="0" fillId="62" borderId="0" xfId="0" applyFill="1"/>
    <xf numFmtId="0" fontId="101" fillId="0" borderId="0" xfId="0" applyFont="1"/>
    <xf numFmtId="0" fontId="101" fillId="0" borderId="0" xfId="0" applyFont="1" applyAlignment="1"/>
    <xf numFmtId="0" fontId="2" fillId="0" borderId="0" xfId="0" applyFont="1" applyAlignment="1" applyProtection="1">
      <alignment horizontal="left" indent="70"/>
    </xf>
    <xf numFmtId="0" fontId="98" fillId="0" borderId="0" xfId="0" applyFont="1" applyAlignment="1">
      <alignment horizontal="left" indent="70"/>
    </xf>
    <xf numFmtId="0" fontId="101" fillId="0" borderId="0" xfId="0" applyFont="1" applyAlignment="1">
      <alignment horizontal="left" indent="70"/>
    </xf>
    <xf numFmtId="0" fontId="98" fillId="0" borderId="0" xfId="0" applyFont="1" applyBorder="1" applyAlignment="1">
      <alignment horizontal="left" vertical="top"/>
    </xf>
    <xf numFmtId="0" fontId="95" fillId="62" borderId="11" xfId="0" applyFont="1" applyFill="1" applyBorder="1" applyAlignment="1">
      <alignment vertical="center" wrapText="1"/>
    </xf>
    <xf numFmtId="0" fontId="92" fillId="62" borderId="11" xfId="0" applyFont="1" applyFill="1" applyBorder="1" applyAlignment="1">
      <alignment vertical="center" wrapText="1"/>
    </xf>
    <xf numFmtId="0" fontId="113" fillId="62" borderId="11" xfId="0" applyFont="1" applyFill="1" applyBorder="1" applyAlignment="1">
      <alignment vertical="center" wrapText="1"/>
    </xf>
    <xf numFmtId="49" fontId="92" fillId="62" borderId="11" xfId="0" applyNumberFormat="1" applyFont="1" applyFill="1" applyBorder="1" applyAlignment="1">
      <alignment vertical="center" wrapText="1"/>
    </xf>
    <xf numFmtId="0" fontId="22" fillId="62" borderId="11" xfId="0" applyFont="1" applyFill="1" applyBorder="1" applyAlignment="1">
      <alignment vertical="center" wrapText="1"/>
    </xf>
    <xf numFmtId="0" fontId="114" fillId="62" borderId="11" xfId="0" applyFont="1" applyFill="1" applyBorder="1" applyAlignment="1">
      <alignment vertical="center" wrapText="1"/>
    </xf>
    <xf numFmtId="0" fontId="107" fillId="0" borderId="0" xfId="147" applyFont="1" applyAlignment="1">
      <alignment horizontal="left" indent="70"/>
    </xf>
    <xf numFmtId="0" fontId="98" fillId="62" borderId="0" xfId="0" applyFont="1" applyFill="1" applyBorder="1" applyAlignment="1">
      <alignment horizontal="left" vertical="top"/>
    </xf>
    <xf numFmtId="0" fontId="107" fillId="0" borderId="0" xfId="147" applyFont="1" applyAlignment="1" applyProtection="1">
      <alignment horizontal="left" indent="70"/>
      <protection locked="0"/>
    </xf>
    <xf numFmtId="0" fontId="0" fillId="0" borderId="10" xfId="0" applyFill="1" applyBorder="1" applyAlignment="1">
      <alignment vertical="center"/>
    </xf>
    <xf numFmtId="0" fontId="100" fillId="66" borderId="0" xfId="0" applyFont="1" applyFill="1" applyAlignment="1">
      <alignment vertical="top"/>
    </xf>
    <xf numFmtId="0" fontId="18" fillId="0" borderId="18" xfId="0" applyFont="1" applyBorder="1" applyAlignment="1">
      <alignment horizontal="center" vertical="center" wrapText="1"/>
    </xf>
    <xf numFmtId="0" fontId="18" fillId="62" borderId="18" xfId="0" applyFont="1" applyFill="1" applyBorder="1" applyAlignment="1">
      <alignment horizontal="center" vertical="center" wrapText="1"/>
    </xf>
    <xf numFmtId="49" fontId="95" fillId="0" borderId="11" xfId="0" applyNumberFormat="1" applyFont="1" applyFill="1" applyBorder="1" applyAlignment="1" applyProtection="1">
      <alignment vertical="top"/>
    </xf>
    <xf numFmtId="0" fontId="95" fillId="0" borderId="11" xfId="0" applyFont="1" applyFill="1" applyBorder="1" applyAlignment="1" applyProtection="1">
      <alignment horizontal="center" vertical="top"/>
    </xf>
    <xf numFmtId="0" fontId="6" fillId="0" borderId="0" xfId="0" applyFont="1" applyFill="1" applyAlignment="1" applyProtection="1">
      <alignment horizontal="left" wrapText="1"/>
    </xf>
    <xf numFmtId="0" fontId="98" fillId="0" borderId="0" xfId="0" applyFont="1" applyFill="1" applyBorder="1"/>
    <xf numFmtId="0" fontId="101" fillId="0" borderId="0" xfId="0" applyFont="1"/>
    <xf numFmtId="0" fontId="101" fillId="0" borderId="0" xfId="0" applyFont="1" applyBorder="1"/>
    <xf numFmtId="0" fontId="101" fillId="0" borderId="0" xfId="0" applyFont="1" applyBorder="1" applyAlignment="1">
      <alignment horizontal="center" vertical="center"/>
    </xf>
    <xf numFmtId="0" fontId="0" fillId="0" borderId="0" xfId="0" applyBorder="1" applyAlignment="1">
      <alignment horizontal="center" vertical="center"/>
    </xf>
    <xf numFmtId="0" fontId="98" fillId="0" borderId="0" xfId="0" applyFont="1" applyBorder="1" applyAlignment="1">
      <alignment horizontal="center" vertical="center"/>
    </xf>
    <xf numFmtId="0" fontId="105" fillId="0" borderId="0" xfId="0" applyFont="1" applyBorder="1" applyAlignment="1">
      <alignment horizontal="center" vertical="center"/>
    </xf>
    <xf numFmtId="0" fontId="98" fillId="0" borderId="0" xfId="0" applyFont="1" applyBorder="1"/>
    <xf numFmtId="0" fontId="98" fillId="0" borderId="32" xfId="0" applyFont="1" applyFill="1" applyBorder="1"/>
    <xf numFmtId="0" fontId="101" fillId="0" borderId="0" xfId="0" applyFont="1" applyFill="1" applyAlignment="1" applyProtection="1"/>
    <xf numFmtId="0" fontId="4" fillId="0" borderId="0" xfId="0" applyFont="1" applyFill="1" applyAlignment="1" applyProtection="1"/>
    <xf numFmtId="0" fontId="0" fillId="0" borderId="19" xfId="0" applyBorder="1" applyProtection="1"/>
    <xf numFmtId="0" fontId="0" fillId="0" borderId="46" xfId="0" applyBorder="1" applyProtection="1"/>
    <xf numFmtId="0" fontId="0" fillId="0" borderId="61" xfId="0" applyBorder="1" applyProtection="1"/>
    <xf numFmtId="0" fontId="0" fillId="0" borderId="20" xfId="0" applyFont="1" applyBorder="1" applyAlignment="1" applyProtection="1">
      <alignment horizontal="left" vertical="top"/>
    </xf>
    <xf numFmtId="0" fontId="0" fillId="0" borderId="22" xfId="0" applyFont="1" applyBorder="1" applyAlignment="1" applyProtection="1">
      <alignment horizontal="left" vertical="top"/>
    </xf>
    <xf numFmtId="0" fontId="0" fillId="0" borderId="22" xfId="0" applyFont="1" applyBorder="1" applyProtection="1"/>
    <xf numFmtId="0" fontId="0" fillId="0" borderId="31" xfId="0" applyFont="1" applyBorder="1" applyProtection="1"/>
    <xf numFmtId="0" fontId="0" fillId="0" borderId="18" xfId="0" applyFont="1" applyBorder="1" applyProtection="1"/>
    <xf numFmtId="0" fontId="0" fillId="0" borderId="20" xfId="0" applyFont="1" applyBorder="1" applyProtection="1"/>
    <xf numFmtId="0" fontId="0" fillId="0" borderId="62" xfId="0" applyBorder="1" applyProtection="1"/>
    <xf numFmtId="0" fontId="0" fillId="0" borderId="22" xfId="0" applyBorder="1" applyProtection="1"/>
    <xf numFmtId="0" fontId="0" fillId="0" borderId="63" xfId="0" applyFont="1" applyBorder="1" applyProtection="1"/>
    <xf numFmtId="0" fontId="0" fillId="0" borderId="62" xfId="0" applyFont="1" applyBorder="1" applyProtection="1"/>
    <xf numFmtId="165" fontId="0" fillId="0" borderId="22" xfId="0" applyNumberFormat="1" applyFont="1" applyBorder="1" applyAlignment="1" applyProtection="1">
      <alignment horizontal="right"/>
    </xf>
    <xf numFmtId="165" fontId="0" fillId="0" borderId="20" xfId="0" applyNumberFormat="1" applyFont="1" applyBorder="1" applyAlignment="1" applyProtection="1">
      <alignment horizontal="right"/>
    </xf>
    <xf numFmtId="0" fontId="0" fillId="0" borderId="20" xfId="0" applyBorder="1" applyProtection="1"/>
    <xf numFmtId="0" fontId="98" fillId="0" borderId="0" xfId="0" applyFont="1" applyFill="1" applyAlignment="1" applyProtection="1">
      <alignment horizontal="left"/>
    </xf>
    <xf numFmtId="0" fontId="2" fillId="0" borderId="0" xfId="0" applyFont="1" applyFill="1" applyAlignment="1" applyProtection="1">
      <alignment horizontal="left"/>
    </xf>
    <xf numFmtId="0" fontId="101" fillId="0" borderId="0" xfId="0" applyFont="1" applyFill="1" applyProtection="1"/>
    <xf numFmtId="0" fontId="11" fillId="0" borderId="0" xfId="0" applyFont="1" applyFill="1" applyAlignment="1" applyProtection="1">
      <alignment horizontal="left" vertical="center"/>
    </xf>
    <xf numFmtId="0" fontId="0" fillId="0" borderId="0" xfId="0" applyProtection="1">
      <protection locked="0"/>
    </xf>
    <xf numFmtId="0" fontId="0" fillId="0" borderId="0" xfId="0" applyProtection="1"/>
    <xf numFmtId="0" fontId="0" fillId="0" borderId="0" xfId="0" applyBorder="1" applyProtection="1"/>
    <xf numFmtId="0" fontId="0" fillId="0" borderId="0" xfId="0" applyAlignment="1" applyProtection="1"/>
    <xf numFmtId="0" fontId="101" fillId="0" borderId="0" xfId="0" applyFont="1" applyProtection="1"/>
    <xf numFmtId="0" fontId="98" fillId="0" borderId="0" xfId="0" applyFont="1" applyAlignment="1" applyProtection="1">
      <alignment horizontal="left"/>
    </xf>
    <xf numFmtId="0" fontId="98" fillId="0" borderId="0" xfId="0" applyFont="1" applyAlignment="1" applyProtection="1"/>
    <xf numFmtId="0" fontId="11" fillId="62" borderId="0" xfId="0" applyFont="1" applyFill="1" applyAlignment="1" applyProtection="1">
      <alignment horizontal="left" vertical="center"/>
    </xf>
    <xf numFmtId="0" fontId="101" fillId="62" borderId="0" xfId="0" applyFont="1" applyFill="1" applyAlignment="1" applyProtection="1"/>
    <xf numFmtId="0" fontId="0" fillId="0" borderId="0" xfId="0" applyFill="1" applyProtection="1"/>
    <xf numFmtId="0" fontId="82" fillId="0" borderId="0" xfId="0" applyFont="1" applyProtection="1"/>
    <xf numFmtId="0" fontId="82" fillId="0" borderId="0" xfId="0" applyFont="1" applyAlignment="1" applyProtection="1">
      <alignment horizontal="left"/>
    </xf>
    <xf numFmtId="0" fontId="0" fillId="0" borderId="55" xfId="0" applyBorder="1" applyProtection="1"/>
    <xf numFmtId="0" fontId="0" fillId="0" borderId="0" xfId="0" applyFont="1" applyBorder="1" applyProtection="1"/>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0" borderId="32" xfId="0" applyFont="1" applyBorder="1" applyProtection="1"/>
    <xf numFmtId="0" fontId="0" fillId="0" borderId="21" xfId="0" applyFont="1" applyBorder="1" applyProtection="1"/>
    <xf numFmtId="0" fontId="0" fillId="0" borderId="10" xfId="0" applyFont="1" applyBorder="1" applyProtection="1"/>
    <xf numFmtId="0" fontId="0" fillId="0" borderId="33" xfId="0" applyFont="1" applyBorder="1" applyProtection="1"/>
    <xf numFmtId="0" fontId="0" fillId="0" borderId="19" xfId="0" applyFont="1" applyBorder="1" applyProtection="1"/>
    <xf numFmtId="0" fontId="0" fillId="0" borderId="55" xfId="0" applyFont="1" applyBorder="1" applyProtection="1"/>
    <xf numFmtId="0" fontId="0" fillId="0" borderId="10" xfId="0" applyBorder="1" applyProtection="1"/>
    <xf numFmtId="0" fontId="101" fillId="0" borderId="0" xfId="0" applyFont="1" applyBorder="1" applyProtection="1"/>
    <xf numFmtId="0" fontId="0" fillId="0" borderId="35" xfId="0" applyFont="1" applyBorder="1" applyProtection="1"/>
    <xf numFmtId="0" fontId="0" fillId="0" borderId="64" xfId="0" applyBorder="1" applyProtection="1"/>
    <xf numFmtId="0" fontId="0" fillId="0" borderId="0" xfId="0" applyFont="1" applyProtection="1"/>
    <xf numFmtId="0" fontId="0" fillId="0" borderId="64" xfId="0" applyFont="1" applyBorder="1" applyProtection="1"/>
    <xf numFmtId="0" fontId="0" fillId="0" borderId="65" xfId="0" applyFont="1" applyBorder="1" applyProtection="1"/>
    <xf numFmtId="0" fontId="0" fillId="0" borderId="61" xfId="0" applyFont="1" applyBorder="1" applyProtection="1"/>
    <xf numFmtId="0" fontId="0" fillId="0" borderId="33" xfId="0" applyFont="1" applyBorder="1" applyAlignment="1" applyProtection="1">
      <alignment horizontal="left" vertical="top"/>
    </xf>
    <xf numFmtId="0" fontId="0" fillId="0" borderId="21" xfId="0" applyFont="1" applyBorder="1" applyAlignment="1" applyProtection="1">
      <alignment horizontal="left" vertical="top"/>
    </xf>
    <xf numFmtId="1" fontId="0" fillId="0" borderId="0" xfId="0" applyNumberFormat="1" applyFont="1" applyProtection="1"/>
    <xf numFmtId="1" fontId="0" fillId="0" borderId="32" xfId="0" applyNumberFormat="1" applyFont="1" applyBorder="1" applyProtection="1"/>
    <xf numFmtId="1" fontId="0" fillId="0" borderId="0" xfId="0" applyNumberFormat="1" applyFont="1" applyBorder="1" applyProtection="1"/>
    <xf numFmtId="1" fontId="116" fillId="0" borderId="10" xfId="0" applyNumberFormat="1" applyFont="1" applyBorder="1" applyProtection="1"/>
    <xf numFmtId="1" fontId="116" fillId="0" borderId="0" xfId="0" applyNumberFormat="1" applyFont="1" applyBorder="1" applyProtection="1"/>
    <xf numFmtId="0" fontId="0" fillId="0" borderId="0" xfId="0" applyFont="1" applyAlignment="1" applyProtection="1"/>
    <xf numFmtId="1" fontId="0" fillId="0" borderId="0" xfId="0" applyNumberFormat="1" applyFont="1" applyAlignment="1" applyProtection="1"/>
    <xf numFmtId="1" fontId="0" fillId="0" borderId="0" xfId="0" applyNumberFormat="1" applyFont="1" applyAlignment="1" applyProtection="1">
      <alignment horizontal="center"/>
    </xf>
    <xf numFmtId="1" fontId="0" fillId="0" borderId="0" xfId="0" applyNumberFormat="1" applyProtection="1"/>
    <xf numFmtId="0" fontId="115" fillId="0" borderId="0" xfId="0" applyFont="1" applyAlignment="1" applyProtection="1"/>
    <xf numFmtId="0" fontId="115" fillId="0" borderId="0" xfId="0" applyFont="1" applyProtection="1"/>
    <xf numFmtId="0" fontId="0" fillId="62" borderId="0" xfId="0" applyFill="1" applyProtection="1"/>
    <xf numFmtId="164" fontId="18" fillId="0" borderId="20" xfId="0" applyNumberFormat="1" applyFont="1" applyBorder="1" applyAlignment="1">
      <alignment horizontal="center" vertical="center" wrapText="1"/>
    </xf>
    <xf numFmtId="164" fontId="18" fillId="0" borderId="101" xfId="0" applyNumberFormat="1" applyFont="1" applyFill="1" applyBorder="1" applyAlignment="1">
      <alignment horizontal="center" vertical="center" wrapText="1"/>
    </xf>
    <xf numFmtId="164" fontId="18" fillId="0" borderId="11" xfId="0" applyNumberFormat="1" applyFont="1" applyFill="1" applyBorder="1" applyAlignment="1">
      <alignment horizontal="center" vertical="center" wrapText="1"/>
    </xf>
    <xf numFmtId="14" fontId="0" fillId="0" borderId="0" xfId="0" applyNumberFormat="1" applyProtection="1"/>
    <xf numFmtId="0" fontId="11" fillId="0" borderId="0" xfId="0" applyFont="1" applyAlignment="1" applyProtection="1">
      <alignment horizontal="left" vertical="center" wrapText="1"/>
    </xf>
    <xf numFmtId="0" fontId="5" fillId="0" borderId="0" xfId="0" applyFont="1" applyAlignment="1" applyProtection="1">
      <alignment horizontal="left" vertical="center"/>
    </xf>
    <xf numFmtId="14" fontId="98" fillId="62" borderId="11" xfId="0" applyNumberFormat="1" applyFont="1" applyFill="1" applyBorder="1" applyAlignment="1" applyProtection="1">
      <alignment horizontal="center" vertical="center" wrapText="1"/>
    </xf>
    <xf numFmtId="0" fontId="2" fillId="62" borderId="17" xfId="0" applyFont="1" applyFill="1" applyBorder="1" applyAlignment="1">
      <alignment horizontal="left" vertical="top" wrapText="1"/>
    </xf>
    <xf numFmtId="0" fontId="92" fillId="62" borderId="11" xfId="0" applyFont="1" applyFill="1" applyBorder="1" applyAlignment="1">
      <alignment vertical="center" wrapText="1"/>
    </xf>
    <xf numFmtId="0" fontId="22" fillId="62" borderId="11" xfId="0" applyFont="1" applyFill="1" applyBorder="1" applyAlignment="1">
      <alignment vertical="center" wrapText="1"/>
    </xf>
    <xf numFmtId="0" fontId="117" fillId="62" borderId="11" xfId="0" applyFont="1" applyFill="1" applyBorder="1" applyAlignment="1">
      <alignment horizontal="left" vertical="top" wrapText="1"/>
    </xf>
    <xf numFmtId="49" fontId="18" fillId="62" borderId="11" xfId="0" applyNumberFormat="1" applyFont="1" applyFill="1" applyBorder="1" applyAlignment="1" applyProtection="1">
      <alignment vertical="top" wrapText="1"/>
    </xf>
    <xf numFmtId="49" fontId="18" fillId="62" borderId="11" xfId="0" applyNumberFormat="1" applyFont="1" applyFill="1" applyBorder="1" applyAlignment="1">
      <alignment vertical="top" wrapText="1"/>
    </xf>
    <xf numFmtId="0" fontId="99" fillId="62" borderId="11" xfId="0" applyFont="1" applyFill="1" applyBorder="1" applyAlignment="1">
      <alignment horizontal="center" vertical="top" wrapText="1"/>
    </xf>
    <xf numFmtId="0" fontId="98" fillId="62" borderId="11" xfId="0" applyFont="1" applyFill="1" applyBorder="1" applyAlignment="1">
      <alignment horizontal="center" vertical="top" wrapText="1"/>
    </xf>
    <xf numFmtId="49" fontId="18" fillId="62" borderId="11" xfId="0" quotePrefix="1" applyNumberFormat="1" applyFont="1" applyFill="1" applyBorder="1" applyAlignment="1">
      <alignment vertical="top" wrapText="1"/>
    </xf>
    <xf numFmtId="49" fontId="18" fillId="62" borderId="11" xfId="0" applyNumberFormat="1" applyFont="1" applyFill="1" applyBorder="1" applyAlignment="1">
      <alignment vertical="top"/>
    </xf>
    <xf numFmtId="0" fontId="98" fillId="62" borderId="11" xfId="0" applyFont="1" applyFill="1" applyBorder="1" applyAlignment="1">
      <alignment horizontal="center" vertical="top"/>
    </xf>
    <xf numFmtId="0" fontId="99" fillId="62" borderId="11" xfId="0" applyFont="1" applyFill="1" applyBorder="1" applyAlignment="1" applyProtection="1">
      <alignment horizontal="center" vertical="top"/>
    </xf>
    <xf numFmtId="0" fontId="36" fillId="62" borderId="11" xfId="0" applyFont="1" applyFill="1" applyBorder="1" applyAlignment="1">
      <alignment vertical="center" wrapText="1"/>
    </xf>
    <xf numFmtId="0" fontId="0" fillId="0" borderId="10" xfId="0" applyFont="1" applyBorder="1" applyAlignment="1" applyProtection="1">
      <alignment horizontal="left" vertical="top"/>
    </xf>
    <xf numFmtId="0" fontId="0" fillId="0" borderId="0" xfId="0" applyFont="1" applyBorder="1" applyAlignment="1" applyProtection="1">
      <alignment horizontal="left" vertical="top"/>
    </xf>
    <xf numFmtId="0" fontId="0" fillId="66" borderId="11" xfId="0" applyFill="1" applyBorder="1" applyAlignment="1">
      <alignment vertical="top" wrapText="1"/>
    </xf>
    <xf numFmtId="0" fontId="0" fillId="0" borderId="22" xfId="0" applyFill="1" applyBorder="1" applyAlignment="1">
      <alignment vertical="top"/>
    </xf>
    <xf numFmtId="0" fontId="0" fillId="65" borderId="11" xfId="0" applyFill="1" applyBorder="1" applyAlignment="1">
      <alignment vertical="top"/>
    </xf>
    <xf numFmtId="0" fontId="0" fillId="65" borderId="11" xfId="0" applyFill="1" applyBorder="1" applyAlignment="1">
      <alignment vertical="top" wrapText="1"/>
    </xf>
    <xf numFmtId="0" fontId="0" fillId="83" borderId="11" xfId="0" applyFill="1" applyBorder="1" applyAlignment="1">
      <alignment vertical="top"/>
    </xf>
    <xf numFmtId="0" fontId="0" fillId="83" borderId="11" xfId="0" applyFill="1" applyBorder="1" applyAlignment="1">
      <alignment vertical="top" wrapText="1"/>
    </xf>
    <xf numFmtId="0" fontId="18" fillId="83" borderId="11" xfId="0" applyFont="1" applyFill="1" applyBorder="1" applyAlignment="1">
      <alignment horizontal="center" vertical="center" wrapText="1"/>
    </xf>
    <xf numFmtId="0" fontId="0" fillId="0" borderId="102" xfId="0" applyFont="1" applyBorder="1" applyAlignment="1" applyProtection="1">
      <alignment horizontal="left" vertical="top"/>
    </xf>
    <xf numFmtId="0" fontId="0" fillId="0" borderId="103" xfId="0" applyFont="1" applyBorder="1" applyAlignment="1" applyProtection="1">
      <alignment horizontal="left" vertical="top"/>
    </xf>
    <xf numFmtId="0" fontId="0" fillId="0" borderId="103" xfId="0" applyFont="1" applyBorder="1" applyAlignment="1" applyProtection="1"/>
    <xf numFmtId="0" fontId="0" fillId="0" borderId="104" xfId="0" applyFont="1" applyBorder="1" applyAlignment="1" applyProtection="1"/>
    <xf numFmtId="0" fontId="0" fillId="0" borderId="102" xfId="0" applyBorder="1" applyAlignment="1" applyProtection="1"/>
    <xf numFmtId="0" fontId="0" fillId="0" borderId="103" xfId="0" applyBorder="1" applyAlignment="1" applyProtection="1"/>
    <xf numFmtId="0" fontId="0" fillId="0" borderId="0" xfId="0" applyFont="1" applyBorder="1" applyAlignment="1" applyProtection="1"/>
    <xf numFmtId="0" fontId="0" fillId="0" borderId="32" xfId="0" applyFont="1" applyBorder="1" applyAlignment="1" applyProtection="1"/>
    <xf numFmtId="0" fontId="0" fillId="0" borderId="10" xfId="0" applyBorder="1" applyAlignment="1" applyProtection="1"/>
    <xf numFmtId="0" fontId="92" fillId="62" borderId="11" xfId="0" applyFont="1" applyFill="1" applyBorder="1" applyAlignment="1">
      <alignment vertical="top" wrapText="1"/>
    </xf>
    <xf numFmtId="0" fontId="22" fillId="62" borderId="11" xfId="0" applyFont="1" applyFill="1" applyBorder="1" applyAlignment="1">
      <alignment vertical="top"/>
    </xf>
    <xf numFmtId="0" fontId="92" fillId="62" borderId="11" xfId="0" applyFont="1" applyFill="1" applyBorder="1" applyAlignment="1">
      <alignment vertical="top"/>
    </xf>
    <xf numFmtId="0" fontId="2" fillId="0" borderId="0" xfId="0" applyFont="1" applyAlignment="1" applyProtection="1">
      <alignment horizontal="left" vertical="top" wrapText="1"/>
    </xf>
    <xf numFmtId="0" fontId="18" fillId="0" borderId="11"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62" borderId="11" xfId="0" applyFont="1" applyFill="1" applyBorder="1" applyAlignment="1">
      <alignment vertical="center" wrapText="1"/>
    </xf>
    <xf numFmtId="0" fontId="18" fillId="62" borderId="11" xfId="0" applyFont="1" applyFill="1" applyBorder="1" applyAlignment="1">
      <alignment horizontal="left" vertical="center" wrapText="1"/>
    </xf>
    <xf numFmtId="0" fontId="18" fillId="63" borderId="11" xfId="0" applyFont="1" applyFill="1" applyBorder="1" applyAlignment="1">
      <alignment vertical="center"/>
    </xf>
    <xf numFmtId="0" fontId="99" fillId="0" borderId="0" xfId="0" applyFont="1" applyAlignment="1" applyProtection="1">
      <alignment horizontal="left"/>
    </xf>
    <xf numFmtId="0" fontId="101" fillId="0" borderId="0" xfId="0" applyFont="1" applyAlignment="1" applyProtection="1">
      <alignment vertical="center"/>
    </xf>
    <xf numFmtId="0" fontId="101" fillId="0" borderId="0" xfId="0" applyFont="1" applyAlignment="1" applyProtection="1">
      <alignment vertical="center" wrapText="1"/>
    </xf>
    <xf numFmtId="0" fontId="33" fillId="0" borderId="0" xfId="0" applyFont="1" applyAlignment="1" applyProtection="1">
      <alignment vertical="center"/>
    </xf>
    <xf numFmtId="0" fontId="2" fillId="0" borderId="0" xfId="0" applyFont="1" applyAlignment="1" applyProtection="1">
      <alignment horizontal="left" vertical="center" wrapText="1"/>
    </xf>
    <xf numFmtId="0" fontId="25" fillId="0" borderId="0" xfId="0" applyFont="1" applyAlignment="1" applyProtection="1">
      <alignment vertical="center"/>
    </xf>
    <xf numFmtId="0" fontId="33" fillId="0" borderId="0" xfId="0" applyFont="1" applyAlignment="1" applyProtection="1">
      <alignment vertical="center" wrapText="1"/>
    </xf>
    <xf numFmtId="0" fontId="5" fillId="0" borderId="0" xfId="0" applyFont="1" applyAlignment="1" applyProtection="1">
      <alignment vertical="center"/>
    </xf>
    <xf numFmtId="0" fontId="98" fillId="0" borderId="0" xfId="0" applyFont="1" applyAlignment="1" applyProtection="1">
      <alignment horizontal="left" vertical="center" wrapText="1"/>
    </xf>
    <xf numFmtId="0" fontId="2" fillId="0" borderId="0" xfId="0" applyFont="1" applyAlignment="1" applyProtection="1">
      <alignment vertical="center"/>
    </xf>
    <xf numFmtId="0" fontId="2" fillId="0" borderId="0" xfId="0" applyFont="1" applyAlignment="1" applyProtection="1">
      <alignment vertical="center" wrapText="1"/>
    </xf>
    <xf numFmtId="0" fontId="101" fillId="0" borderId="0" xfId="0" applyFont="1" applyAlignment="1" applyProtection="1">
      <alignment horizontal="left" vertical="center" wrapText="1"/>
    </xf>
    <xf numFmtId="0" fontId="101" fillId="0" borderId="0" xfId="0" applyFont="1" applyFill="1" applyAlignment="1" applyProtection="1">
      <alignment vertical="center" wrapText="1"/>
    </xf>
    <xf numFmtId="0" fontId="98" fillId="0" borderId="0" xfId="0" applyFont="1" applyAlignment="1" applyProtection="1">
      <alignment vertical="center"/>
    </xf>
    <xf numFmtId="0" fontId="98" fillId="0" borderId="11" xfId="0" applyFont="1" applyFill="1" applyBorder="1" applyAlignment="1" applyProtection="1">
      <alignment vertical="center" wrapText="1"/>
    </xf>
    <xf numFmtId="0" fontId="98" fillId="62" borderId="11" xfId="0" applyFont="1" applyFill="1" applyBorder="1" applyAlignment="1" applyProtection="1">
      <alignment vertical="center" wrapText="1"/>
    </xf>
    <xf numFmtId="0" fontId="101" fillId="0" borderId="0" xfId="0" applyFont="1" applyAlignment="1">
      <alignment vertical="center"/>
    </xf>
    <xf numFmtId="0" fontId="32" fillId="0" borderId="0" xfId="0" applyFont="1" applyAlignment="1">
      <alignment vertical="center"/>
    </xf>
    <xf numFmtId="0" fontId="8" fillId="0" borderId="0" xfId="0" applyFont="1" applyAlignment="1" applyProtection="1">
      <alignment vertical="center"/>
    </xf>
    <xf numFmtId="0" fontId="100" fillId="0" borderId="0" xfId="0" applyFont="1" applyAlignment="1">
      <alignment horizontal="left" vertical="center"/>
    </xf>
    <xf numFmtId="0" fontId="100" fillId="0" borderId="0" xfId="0" applyFont="1" applyAlignment="1">
      <alignment vertical="center"/>
    </xf>
    <xf numFmtId="0" fontId="17" fillId="0" borderId="11" xfId="0" applyFont="1" applyBorder="1" applyAlignment="1">
      <alignment vertical="center"/>
    </xf>
    <xf numFmtId="0" fontId="101" fillId="62" borderId="0" xfId="0" applyFont="1" applyFill="1" applyAlignment="1">
      <alignment vertical="center"/>
    </xf>
    <xf numFmtId="0" fontId="18" fillId="0" borderId="11" xfId="0" applyFont="1" applyFill="1" applyBorder="1" applyAlignment="1">
      <alignment vertical="center"/>
    </xf>
    <xf numFmtId="0" fontId="101" fillId="0" borderId="0" xfId="0" applyFont="1" applyFill="1" applyAlignment="1">
      <alignment vertical="center"/>
    </xf>
    <xf numFmtId="0" fontId="18" fillId="62" borderId="0" xfId="0" applyFont="1" applyFill="1" applyBorder="1" applyAlignment="1">
      <alignment vertical="center"/>
    </xf>
    <xf numFmtId="14" fontId="18" fillId="62" borderId="11" xfId="0" applyNumberFormat="1" applyFont="1" applyFill="1" applyBorder="1" applyAlignment="1">
      <alignment horizontal="left" vertical="center"/>
    </xf>
    <xf numFmtId="14" fontId="18" fillId="62" borderId="0" xfId="0" applyNumberFormat="1" applyFont="1" applyFill="1" applyBorder="1" applyAlignment="1">
      <alignment horizontal="left" vertical="center"/>
    </xf>
    <xf numFmtId="0" fontId="35" fillId="62" borderId="0" xfId="0" applyFont="1" applyFill="1" applyAlignment="1">
      <alignment vertical="center"/>
    </xf>
    <xf numFmtId="0" fontId="35" fillId="0" borderId="0" xfId="0" applyFont="1" applyFill="1" applyAlignment="1">
      <alignment vertical="center"/>
    </xf>
    <xf numFmtId="0" fontId="101" fillId="0" borderId="0" xfId="0" applyFont="1" applyFill="1" applyBorder="1" applyAlignment="1">
      <alignment vertical="center"/>
    </xf>
    <xf numFmtId="0" fontId="98" fillId="62" borderId="26" xfId="0" applyFont="1" applyFill="1" applyBorder="1" applyAlignment="1">
      <alignment vertical="center"/>
    </xf>
    <xf numFmtId="0" fontId="98" fillId="62" borderId="11" xfId="0" applyFont="1" applyFill="1" applyBorder="1" applyAlignment="1">
      <alignment vertical="center"/>
    </xf>
    <xf numFmtId="0" fontId="100" fillId="62" borderId="11" xfId="0" applyFont="1" applyFill="1" applyBorder="1" applyAlignment="1">
      <alignment vertical="center"/>
    </xf>
    <xf numFmtId="0" fontId="98" fillId="0" borderId="11" xfId="0" applyFont="1" applyFill="1" applyBorder="1" applyAlignment="1">
      <alignment vertical="center"/>
    </xf>
    <xf numFmtId="0" fontId="100" fillId="0" borderId="11" xfId="0" applyFont="1" applyFill="1" applyBorder="1" applyAlignment="1">
      <alignment vertical="center"/>
    </xf>
    <xf numFmtId="0" fontId="98" fillId="0" borderId="11" xfId="0" applyFont="1" applyFill="1" applyBorder="1" applyAlignment="1">
      <alignment horizontal="left" vertical="center"/>
    </xf>
    <xf numFmtId="0" fontId="98" fillId="0" borderId="26" xfId="0" applyFont="1" applyFill="1" applyBorder="1" applyAlignment="1">
      <alignment vertical="center"/>
    </xf>
    <xf numFmtId="0" fontId="98" fillId="0" borderId="18" xfId="0" applyFont="1" applyFill="1" applyBorder="1" applyAlignment="1">
      <alignment vertical="center"/>
    </xf>
    <xf numFmtId="0" fontId="100" fillId="0" borderId="18" xfId="0" applyFont="1" applyFill="1" applyBorder="1" applyAlignment="1">
      <alignment vertical="center"/>
    </xf>
    <xf numFmtId="0" fontId="98" fillId="62" borderId="28" xfId="0" applyFont="1" applyFill="1" applyBorder="1" applyAlignment="1">
      <alignment vertical="center" wrapText="1"/>
    </xf>
    <xf numFmtId="0" fontId="98" fillId="0" borderId="26" xfId="0" applyFont="1" applyFill="1" applyBorder="1" applyAlignment="1">
      <alignment horizontal="left" vertical="center"/>
    </xf>
    <xf numFmtId="0" fontId="98" fillId="62" borderId="34" xfId="0" applyFont="1" applyFill="1" applyBorder="1" applyAlignment="1">
      <alignment horizontal="left" vertical="center" wrapText="1"/>
    </xf>
    <xf numFmtId="0" fontId="98" fillId="62" borderId="27" xfId="0" applyFont="1" applyFill="1" applyBorder="1" applyAlignment="1">
      <alignment horizontal="left" vertical="center"/>
    </xf>
    <xf numFmtId="14" fontId="18" fillId="0" borderId="0" xfId="0" applyNumberFormat="1" applyFont="1" applyFill="1" applyBorder="1" applyAlignment="1">
      <alignment horizontal="left" vertical="center"/>
    </xf>
    <xf numFmtId="0" fontId="18" fillId="65" borderId="11" xfId="0" applyFont="1" applyFill="1" applyBorder="1" applyAlignment="1">
      <alignment vertical="center"/>
    </xf>
    <xf numFmtId="0" fontId="98" fillId="62" borderId="0" xfId="0" applyFont="1" applyFill="1" applyAlignment="1">
      <alignment vertical="center"/>
    </xf>
    <xf numFmtId="0" fontId="35" fillId="0" borderId="11" xfId="0" applyFont="1" applyFill="1" applyBorder="1" applyAlignment="1">
      <alignment vertical="center"/>
    </xf>
    <xf numFmtId="0" fontId="35" fillId="62" borderId="11" xfId="0" applyFont="1" applyFill="1" applyBorder="1" applyAlignment="1">
      <alignment vertical="center"/>
    </xf>
    <xf numFmtId="49" fontId="18" fillId="0" borderId="11" xfId="0" applyNumberFormat="1" applyFont="1" applyBorder="1" applyAlignment="1">
      <alignment horizontal="left" vertical="center"/>
    </xf>
    <xf numFmtId="49" fontId="18" fillId="0" borderId="11" xfId="0" applyNumberFormat="1" applyFont="1" applyBorder="1" applyAlignment="1">
      <alignment vertical="center"/>
    </xf>
    <xf numFmtId="49" fontId="18" fillId="63" borderId="11" xfId="0" applyNumberFormat="1" applyFont="1" applyFill="1" applyBorder="1" applyAlignment="1">
      <alignment horizontal="left" vertical="center"/>
    </xf>
    <xf numFmtId="49" fontId="18" fillId="63" borderId="11" xfId="0" applyNumberFormat="1" applyFont="1" applyFill="1" applyBorder="1" applyAlignment="1">
      <alignment vertical="center"/>
    </xf>
    <xf numFmtId="0" fontId="18" fillId="63" borderId="11" xfId="0" applyFont="1" applyFill="1" applyBorder="1" applyAlignment="1">
      <alignment horizontal="left" vertical="center"/>
    </xf>
    <xf numFmtId="0" fontId="2" fillId="63" borderId="11" xfId="0" applyFont="1" applyFill="1" applyBorder="1" applyAlignment="1">
      <alignment horizontal="left" vertical="center" wrapText="1"/>
    </xf>
    <xf numFmtId="0" fontId="18" fillId="64" borderId="11" xfId="0" applyFont="1" applyFill="1" applyBorder="1" applyAlignment="1">
      <alignment horizontal="left" vertical="center"/>
    </xf>
    <xf numFmtId="0" fontId="35" fillId="64" borderId="11" xfId="0" applyFont="1" applyFill="1" applyBorder="1" applyAlignment="1">
      <alignment vertical="center"/>
    </xf>
    <xf numFmtId="0" fontId="35" fillId="0" borderId="11" xfId="0" applyFont="1" applyBorder="1" applyAlignment="1">
      <alignment vertical="center"/>
    </xf>
    <xf numFmtId="49" fontId="18" fillId="64" borderId="11" xfId="0" applyNumberFormat="1" applyFont="1" applyFill="1" applyBorder="1" applyAlignment="1">
      <alignment horizontal="left" vertical="center"/>
    </xf>
    <xf numFmtId="49" fontId="18" fillId="64" borderId="11" xfId="0" applyNumberFormat="1" applyFont="1" applyFill="1" applyBorder="1" applyAlignment="1">
      <alignment vertical="center"/>
    </xf>
    <xf numFmtId="0" fontId="35" fillId="0" borderId="0" xfId="0" applyFont="1" applyFill="1" applyBorder="1" applyAlignment="1">
      <alignment horizontal="center" vertical="center"/>
    </xf>
    <xf numFmtId="0" fontId="35" fillId="63" borderId="11" xfId="0" applyFont="1" applyFill="1" applyBorder="1" applyAlignment="1">
      <alignment vertical="center"/>
    </xf>
    <xf numFmtId="0" fontId="18" fillId="0" borderId="0" xfId="0" applyFont="1" applyBorder="1" applyAlignment="1">
      <alignment vertical="center"/>
    </xf>
    <xf numFmtId="0" fontId="35" fillId="0" borderId="0" xfId="0" applyFont="1" applyFill="1" applyBorder="1" applyAlignment="1">
      <alignment vertical="center"/>
    </xf>
    <xf numFmtId="0" fontId="100" fillId="0" borderId="0" xfId="0" applyFont="1" applyFill="1" applyBorder="1" applyAlignment="1">
      <alignment horizontal="left" vertical="center"/>
    </xf>
    <xf numFmtId="0" fontId="98" fillId="0" borderId="0" xfId="0" applyFont="1" applyAlignment="1">
      <alignment vertical="center"/>
    </xf>
    <xf numFmtId="0" fontId="104" fillId="0" borderId="0" xfId="0" applyFont="1" applyAlignment="1">
      <alignment vertical="center"/>
    </xf>
    <xf numFmtId="0" fontId="2" fillId="0" borderId="0" xfId="0" applyFont="1" applyAlignment="1" applyProtection="1">
      <alignment horizontal="left" wrapText="1"/>
    </xf>
    <xf numFmtId="0" fontId="101" fillId="0" borderId="0" xfId="0" applyFont="1" applyAlignment="1" applyProtection="1">
      <protection locked="0"/>
    </xf>
    <xf numFmtId="0" fontId="101" fillId="0" borderId="0" xfId="0" applyFont="1" applyProtection="1">
      <protection locked="0"/>
    </xf>
    <xf numFmtId="0" fontId="92" fillId="0" borderId="0" xfId="0" applyFont="1" applyProtection="1"/>
    <xf numFmtId="0" fontId="3" fillId="0" borderId="0" xfId="0" applyFont="1" applyAlignment="1" applyProtection="1">
      <alignment horizontal="left" wrapText="1"/>
    </xf>
    <xf numFmtId="0" fontId="4" fillId="0" borderId="0" xfId="0" applyFont="1" applyFill="1" applyAlignment="1" applyProtection="1">
      <alignment horizontal="left" vertical="center"/>
    </xf>
    <xf numFmtId="0" fontId="92" fillId="0" borderId="0" xfId="0" applyFont="1" applyFill="1" applyProtection="1"/>
    <xf numFmtId="0" fontId="92" fillId="0" borderId="0" xfId="0" applyFont="1" applyProtection="1">
      <protection locked="0"/>
    </xf>
    <xf numFmtId="0" fontId="127" fillId="0" borderId="0" xfId="0" applyFont="1" applyProtection="1"/>
    <xf numFmtId="0" fontId="2" fillId="0" borderId="0" xfId="0" applyFont="1" applyAlignment="1" applyProtection="1">
      <alignment horizontal="left" vertical="center"/>
    </xf>
    <xf numFmtId="0" fontId="98" fillId="0" borderId="0" xfId="0" applyFont="1" applyAlignment="1">
      <alignment horizontal="left" vertical="center"/>
    </xf>
    <xf numFmtId="0" fontId="101" fillId="0" borderId="0" xfId="0" applyFont="1" applyAlignment="1">
      <alignment horizontal="left" vertical="center"/>
    </xf>
    <xf numFmtId="0" fontId="0" fillId="0" borderId="0" xfId="0" applyAlignment="1">
      <alignment vertical="center"/>
    </xf>
    <xf numFmtId="0" fontId="99" fillId="0" borderId="11" xfId="0" applyFont="1" applyBorder="1" applyAlignment="1">
      <alignment vertical="center"/>
    </xf>
    <xf numFmtId="0" fontId="98" fillId="62" borderId="17" xfId="0" applyFont="1" applyFill="1" applyBorder="1" applyAlignment="1">
      <alignment vertical="center"/>
    </xf>
    <xf numFmtId="0" fontId="0" fillId="0" borderId="0" xfId="0" applyFill="1" applyAlignment="1">
      <alignment vertical="center"/>
    </xf>
    <xf numFmtId="0" fontId="18" fillId="62" borderId="17" xfId="0" applyFont="1" applyFill="1" applyBorder="1" applyAlignment="1">
      <alignment vertical="center"/>
    </xf>
    <xf numFmtId="0" fontId="0" fillId="62" borderId="0" xfId="0" applyFill="1" applyAlignment="1">
      <alignment vertical="center"/>
    </xf>
    <xf numFmtId="0" fontId="2" fillId="0" borderId="11" xfId="0" applyFont="1" applyFill="1" applyBorder="1" applyAlignment="1">
      <alignment horizontal="left" vertical="center" wrapText="1"/>
    </xf>
    <xf numFmtId="14" fontId="98" fillId="0" borderId="0" xfId="0" applyNumberFormat="1" applyFont="1" applyFill="1" applyBorder="1" applyAlignment="1">
      <alignment horizontal="left" vertical="center"/>
    </xf>
    <xf numFmtId="0" fontId="98" fillId="65" borderId="11" xfId="0" applyFont="1" applyFill="1" applyBorder="1" applyAlignment="1">
      <alignment vertical="center"/>
    </xf>
    <xf numFmtId="0" fontId="18" fillId="64" borderId="0" xfId="0" applyFont="1" applyFill="1" applyAlignment="1">
      <alignment vertical="center"/>
    </xf>
    <xf numFmtId="0" fontId="98" fillId="63" borderId="11" xfId="0" applyFont="1" applyFill="1" applyBorder="1" applyAlignment="1">
      <alignment vertical="center"/>
    </xf>
    <xf numFmtId="0" fontId="98" fillId="64" borderId="11" xfId="0" applyFont="1" applyFill="1" applyBorder="1" applyAlignment="1">
      <alignment vertical="center"/>
    </xf>
    <xf numFmtId="49" fontId="98" fillId="64" borderId="11" xfId="0" applyNumberFormat="1" applyFont="1" applyFill="1" applyBorder="1" applyAlignment="1">
      <alignment horizontal="left" vertical="center"/>
    </xf>
    <xf numFmtId="0" fontId="100" fillId="64" borderId="11" xfId="0" applyFont="1" applyFill="1" applyBorder="1" applyAlignment="1">
      <alignment vertical="center"/>
    </xf>
    <xf numFmtId="0" fontId="99" fillId="0" borderId="0" xfId="0" applyFont="1" applyProtection="1"/>
    <xf numFmtId="0" fontId="98" fillId="0" borderId="0" xfId="0" applyFont="1" applyProtection="1"/>
    <xf numFmtId="0" fontId="98" fillId="0" borderId="0" xfId="0" applyFont="1" applyAlignment="1" applyProtection="1">
      <alignment horizontal="center" vertical="center"/>
    </xf>
    <xf numFmtId="0" fontId="112" fillId="0" borderId="0" xfId="0" applyFont="1" applyProtection="1"/>
    <xf numFmtId="165" fontId="98" fillId="0" borderId="22" xfId="0" applyNumberFormat="1" applyFont="1" applyBorder="1" applyAlignment="1" applyProtection="1">
      <alignment horizontal="right"/>
    </xf>
    <xf numFmtId="165" fontId="98" fillId="0" borderId="20" xfId="0" applyNumberFormat="1" applyFont="1" applyBorder="1" applyAlignment="1" applyProtection="1">
      <alignment horizontal="right"/>
    </xf>
    <xf numFmtId="1" fontId="98" fillId="0" borderId="0" xfId="0" applyNumberFormat="1" applyFont="1" applyProtection="1"/>
    <xf numFmtId="1" fontId="98" fillId="0" borderId="32" xfId="0" applyNumberFormat="1" applyFont="1" applyBorder="1" applyProtection="1"/>
    <xf numFmtId="1" fontId="98" fillId="0" borderId="0" xfId="0" applyNumberFormat="1" applyFont="1" applyBorder="1" applyProtection="1"/>
    <xf numFmtId="1" fontId="98" fillId="0" borderId="10" xfId="0" applyNumberFormat="1" applyFont="1" applyBorder="1" applyProtection="1"/>
    <xf numFmtId="0" fontId="98" fillId="0" borderId="0" xfId="0" quotePrefix="1" applyFont="1" applyAlignment="1" applyProtection="1">
      <alignment horizontal="left" vertical="top"/>
    </xf>
    <xf numFmtId="0" fontId="98" fillId="0" borderId="0" xfId="0" quotePrefix="1" applyFont="1" applyAlignment="1" applyProtection="1">
      <alignment horizontal="left" vertical="center"/>
    </xf>
    <xf numFmtId="0" fontId="92" fillId="62" borderId="0" xfId="0" applyFont="1" applyFill="1" applyProtection="1"/>
    <xf numFmtId="0" fontId="4" fillId="62" borderId="0" xfId="0" applyFont="1" applyFill="1" applyAlignment="1" applyProtection="1">
      <alignment horizontal="left" vertical="center"/>
    </xf>
    <xf numFmtId="1" fontId="98" fillId="0" borderId="0" xfId="0" applyNumberFormat="1" applyFont="1" applyAlignment="1" applyProtection="1"/>
    <xf numFmtId="1" fontId="98" fillId="0" borderId="0" xfId="0" applyNumberFormat="1" applyFont="1" applyAlignment="1" applyProtection="1">
      <alignment horizontal="center"/>
    </xf>
    <xf numFmtId="0" fontId="30" fillId="68" borderId="0" xfId="0" applyFont="1" applyFill="1" applyAlignment="1" applyProtection="1">
      <alignment horizontal="left" wrapText="1"/>
    </xf>
    <xf numFmtId="0" fontId="99" fillId="0" borderId="0" xfId="0" applyFont="1" applyAlignment="1" applyProtection="1">
      <alignment horizontal="left"/>
      <protection locked="0"/>
    </xf>
    <xf numFmtId="0" fontId="98" fillId="0" borderId="0" xfId="0" applyFont="1" applyProtection="1">
      <protection locked="0"/>
    </xf>
    <xf numFmtId="0" fontId="99" fillId="0" borderId="0" xfId="0" applyFont="1" applyProtection="1">
      <protection locked="0"/>
    </xf>
    <xf numFmtId="0" fontId="130" fillId="68" borderId="0" xfId="0" applyFont="1" applyFill="1" applyAlignment="1" applyProtection="1">
      <alignment horizontal="left"/>
      <protection locked="0"/>
    </xf>
    <xf numFmtId="0" fontId="130" fillId="68" borderId="0" xfId="0" applyFont="1" applyFill="1" applyProtection="1">
      <protection locked="0"/>
    </xf>
    <xf numFmtId="0" fontId="117" fillId="68" borderId="0" xfId="0" applyFont="1" applyFill="1" applyProtection="1">
      <protection locked="0"/>
    </xf>
    <xf numFmtId="0" fontId="117" fillId="68" borderId="0" xfId="0" applyFont="1" applyFill="1" applyProtection="1"/>
    <xf numFmtId="0" fontId="98" fillId="0" borderId="0" xfId="0" quotePrefix="1" applyFont="1" applyAlignment="1">
      <alignment horizontal="left" vertical="center"/>
    </xf>
    <xf numFmtId="0" fontId="112" fillId="62" borderId="0" xfId="0" applyFont="1" applyFill="1" applyProtection="1"/>
    <xf numFmtId="0" fontId="45" fillId="62" borderId="0" xfId="0" applyFont="1" applyFill="1" applyAlignment="1" applyProtection="1">
      <alignment horizontal="left" vertical="center"/>
    </xf>
    <xf numFmtId="0" fontId="112" fillId="0" borderId="0" xfId="0" applyFont="1"/>
    <xf numFmtId="0" fontId="112" fillId="0" borderId="0" xfId="0" applyFont="1" applyFill="1" applyProtection="1">
      <protection locked="0"/>
    </xf>
    <xf numFmtId="0" fontId="112" fillId="0" borderId="0" xfId="0" applyFont="1" applyFill="1" applyProtection="1"/>
    <xf numFmtId="0" fontId="112" fillId="0" borderId="0" xfId="0" applyFont="1" applyProtection="1">
      <protection locked="0"/>
    </xf>
    <xf numFmtId="0" fontId="112" fillId="0" borderId="0" xfId="0" applyFont="1" applyAlignment="1"/>
    <xf numFmtId="0" fontId="112" fillId="0" borderId="0" xfId="0" applyFont="1" applyFill="1" applyAlignment="1"/>
    <xf numFmtId="0" fontId="47" fillId="0" borderId="0" xfId="0" applyFont="1" applyFill="1" applyAlignment="1" applyProtection="1">
      <alignment horizontal="left" wrapText="1"/>
    </xf>
    <xf numFmtId="0" fontId="111" fillId="0" borderId="0" xfId="0" applyFont="1" applyProtection="1">
      <protection locked="0"/>
    </xf>
    <xf numFmtId="0" fontId="47" fillId="0" borderId="0" xfId="0" applyFont="1" applyAlignment="1" applyProtection="1">
      <alignment horizontal="left" wrapText="1"/>
    </xf>
    <xf numFmtId="0" fontId="133" fillId="0" borderId="0" xfId="0" applyFont="1" applyFill="1" applyAlignment="1" applyProtection="1">
      <alignment horizontal="left" wrapText="1"/>
    </xf>
    <xf numFmtId="0" fontId="133" fillId="0" borderId="0" xfId="0" applyFont="1" applyFill="1" applyBorder="1" applyAlignment="1" applyProtection="1">
      <alignment horizontal="left" wrapText="1"/>
    </xf>
    <xf numFmtId="0" fontId="47" fillId="0" borderId="0" xfId="0" applyFont="1" applyFill="1" applyBorder="1" applyAlignment="1" applyProtection="1">
      <alignment horizontal="left" wrapText="1"/>
    </xf>
    <xf numFmtId="0" fontId="112" fillId="0" borderId="0" xfId="0" applyFont="1" applyFill="1" applyBorder="1" applyProtection="1"/>
    <xf numFmtId="0" fontId="131" fillId="68" borderId="0" xfId="0" applyFont="1" applyFill="1" applyAlignment="1" applyProtection="1">
      <alignment horizontal="left"/>
      <protection locked="0"/>
    </xf>
    <xf numFmtId="0" fontId="131" fillId="68" borderId="0" xfId="0" applyFont="1" applyFill="1" applyProtection="1">
      <protection locked="0"/>
    </xf>
    <xf numFmtId="0" fontId="132" fillId="68" borderId="0" xfId="0" applyFont="1" applyFill="1" applyProtection="1">
      <protection locked="0"/>
    </xf>
    <xf numFmtId="0" fontId="132" fillId="68" borderId="0" xfId="0" applyFont="1" applyFill="1" applyProtection="1"/>
    <xf numFmtId="0" fontId="133" fillId="68" borderId="0" xfId="0" applyFont="1" applyFill="1" applyAlignment="1" applyProtection="1">
      <alignment horizontal="left" wrapText="1"/>
    </xf>
    <xf numFmtId="0" fontId="0" fillId="0" borderId="0" xfId="0" applyAlignment="1" applyProtection="1">
      <alignment vertical="center"/>
    </xf>
    <xf numFmtId="0" fontId="92" fillId="0" borderId="0" xfId="0" applyFont="1" applyFill="1"/>
    <xf numFmtId="0" fontId="18" fillId="62" borderId="11" xfId="0" applyFont="1" applyFill="1" applyBorder="1" applyAlignment="1">
      <alignment horizontal="left" vertical="center" wrapText="1"/>
    </xf>
    <xf numFmtId="0" fontId="18" fillId="62" borderId="11" xfId="0" applyFont="1" applyFill="1" applyBorder="1" applyAlignment="1">
      <alignment vertical="center" wrapText="1"/>
    </xf>
    <xf numFmtId="0" fontId="92" fillId="62" borderId="11" xfId="0" applyFont="1" applyFill="1" applyBorder="1" applyAlignment="1">
      <alignment vertical="center" wrapText="1"/>
    </xf>
    <xf numFmtId="0" fontId="0" fillId="62" borderId="0" xfId="0" applyFill="1" applyAlignment="1" applyProtection="1">
      <alignment vertical="center"/>
      <protection locked="0"/>
    </xf>
    <xf numFmtId="0" fontId="18" fillId="0" borderId="11" xfId="0" applyFont="1" applyFill="1" applyBorder="1" applyAlignment="1">
      <alignment horizontal="left" vertical="top" wrapText="1"/>
    </xf>
    <xf numFmtId="0" fontId="125" fillId="0" borderId="0" xfId="147" applyFont="1" applyAlignment="1" applyProtection="1">
      <alignment horizontal="left" vertical="center"/>
      <protection locked="0"/>
    </xf>
    <xf numFmtId="0" fontId="18" fillId="78" borderId="11" xfId="0" applyFont="1" applyFill="1" applyBorder="1" applyAlignment="1">
      <alignment horizontal="left" vertical="top" wrapText="1"/>
    </xf>
    <xf numFmtId="0" fontId="18" fillId="90" borderId="11" xfId="0" applyFont="1" applyFill="1" applyBorder="1" applyAlignment="1">
      <alignment horizontal="left" vertical="top" wrapText="1"/>
    </xf>
    <xf numFmtId="0" fontId="17" fillId="78" borderId="11" xfId="0" applyFont="1" applyFill="1" applyBorder="1" applyAlignment="1">
      <alignment horizontal="left" vertical="top" wrapText="1"/>
    </xf>
    <xf numFmtId="0" fontId="17" fillId="90" borderId="11" xfId="0" applyFont="1" applyFill="1" applyBorder="1" applyAlignment="1">
      <alignment horizontal="left" vertical="top" wrapText="1"/>
    </xf>
    <xf numFmtId="0" fontId="98" fillId="0" borderId="11" xfId="0" applyFont="1" applyBorder="1" applyAlignment="1">
      <alignment vertical="center"/>
    </xf>
    <xf numFmtId="0" fontId="98" fillId="78" borderId="11" xfId="0" applyFont="1" applyFill="1" applyBorder="1" applyAlignment="1">
      <alignment vertical="top" wrapText="1"/>
    </xf>
    <xf numFmtId="0" fontId="98" fillId="90" borderId="11" xfId="0" applyFont="1" applyFill="1" applyBorder="1" applyAlignment="1">
      <alignment horizontal="left" vertical="top" wrapText="1"/>
    </xf>
    <xf numFmtId="49" fontId="98" fillId="0" borderId="11" xfId="0" applyNumberFormat="1" applyFont="1" applyBorder="1" applyAlignment="1">
      <alignment horizontal="center" vertical="center"/>
    </xf>
    <xf numFmtId="1" fontId="98" fillId="78" borderId="11" xfId="0" applyNumberFormat="1" applyFont="1" applyFill="1" applyBorder="1" applyAlignment="1">
      <alignment horizontal="center" vertical="center"/>
    </xf>
    <xf numFmtId="1" fontId="98" fillId="91" borderId="11" xfId="0" applyNumberFormat="1" applyFont="1" applyFill="1" applyBorder="1" applyAlignment="1">
      <alignment horizontal="center" vertical="center"/>
    </xf>
    <xf numFmtId="1" fontId="98" fillId="0" borderId="11" xfId="0" applyNumberFormat="1" applyFont="1" applyBorder="1" applyAlignment="1">
      <alignment horizontal="center" vertical="center"/>
    </xf>
    <xf numFmtId="1" fontId="98" fillId="72" borderId="11" xfId="0" applyNumberFormat="1" applyFont="1" applyFill="1" applyBorder="1" applyAlignment="1">
      <alignment horizontal="center" vertical="center"/>
    </xf>
    <xf numFmtId="49" fontId="98" fillId="89" borderId="11" xfId="0" applyNumberFormat="1" applyFont="1" applyFill="1" applyBorder="1" applyAlignment="1">
      <alignment horizontal="center" vertical="center"/>
    </xf>
    <xf numFmtId="1" fontId="98" fillId="89" borderId="11" xfId="0" applyNumberFormat="1" applyFont="1" applyFill="1" applyBorder="1" applyAlignment="1">
      <alignment horizontal="center" vertical="center"/>
    </xf>
    <xf numFmtId="0" fontId="98" fillId="72" borderId="17" xfId="0" applyFont="1" applyFill="1" applyBorder="1" applyAlignment="1">
      <alignment horizontal="center" vertical="center"/>
    </xf>
    <xf numFmtId="0" fontId="98" fillId="72" borderId="29" xfId="0" applyFont="1" applyFill="1" applyBorder="1" applyAlignment="1">
      <alignment vertical="center"/>
    </xf>
    <xf numFmtId="0" fontId="98" fillId="72" borderId="30" xfId="0" applyFont="1" applyFill="1" applyBorder="1" applyAlignment="1">
      <alignment vertical="center"/>
    </xf>
    <xf numFmtId="49" fontId="98" fillId="72" borderId="11" xfId="0" applyNumberFormat="1" applyFont="1" applyFill="1" applyBorder="1" applyAlignment="1">
      <alignment horizontal="center" vertical="center"/>
    </xf>
    <xf numFmtId="0" fontId="98" fillId="62" borderId="0" xfId="0" quotePrefix="1" applyFont="1" applyFill="1" applyAlignment="1">
      <alignment vertical="center"/>
    </xf>
    <xf numFmtId="0" fontId="33" fillId="0" borderId="0" xfId="0" applyFont="1" applyAlignment="1" applyProtection="1">
      <alignment vertical="center"/>
    </xf>
    <xf numFmtId="0" fontId="128" fillId="0" borderId="0" xfId="0" applyFont="1" applyAlignment="1">
      <alignment horizontal="left" indent="20"/>
    </xf>
    <xf numFmtId="0" fontId="0" fillId="0" borderId="11" xfId="0" applyBorder="1" applyAlignment="1">
      <alignment horizontal="center" vertical="center"/>
    </xf>
    <xf numFmtId="0" fontId="2" fillId="0" borderId="11" xfId="0" applyFont="1" applyBorder="1" applyAlignment="1">
      <alignment horizontal="center" vertical="center"/>
    </xf>
    <xf numFmtId="0" fontId="111" fillId="0" borderId="0" xfId="0" applyFont="1" applyAlignment="1">
      <alignment vertical="center"/>
    </xf>
    <xf numFmtId="0" fontId="18" fillId="64" borderId="11" xfId="0" applyFont="1" applyFill="1" applyBorder="1" applyAlignment="1">
      <alignment horizontal="left" vertical="center"/>
    </xf>
    <xf numFmtId="14" fontId="18" fillId="0" borderId="11" xfId="231" applyNumberFormat="1" applyFont="1" applyFill="1" applyBorder="1" applyAlignment="1">
      <alignment horizontal="center" vertical="top" wrapText="1"/>
    </xf>
    <xf numFmtId="0" fontId="18" fillId="0" borderId="106" xfId="0" applyNumberFormat="1" applyFont="1" applyBorder="1" applyAlignment="1" applyProtection="1">
      <alignment horizontal="center" vertical="center"/>
    </xf>
    <xf numFmtId="0" fontId="18" fillId="0" borderId="105" xfId="0" applyNumberFormat="1" applyFont="1" applyBorder="1" applyAlignment="1" applyProtection="1">
      <alignment horizontal="center" vertical="center"/>
    </xf>
    <xf numFmtId="0" fontId="98" fillId="0" borderId="107" xfId="0" applyFont="1" applyBorder="1" applyAlignment="1" applyProtection="1">
      <alignment horizontal="center" vertical="center"/>
    </xf>
    <xf numFmtId="0" fontId="98" fillId="0" borderId="108" xfId="0" applyFont="1" applyBorder="1" applyAlignment="1" applyProtection="1">
      <alignment horizontal="center" vertical="center"/>
    </xf>
    <xf numFmtId="0" fontId="98" fillId="0" borderId="109" xfId="0" applyFont="1" applyBorder="1" applyAlignment="1" applyProtection="1">
      <alignment horizontal="center" vertical="center"/>
    </xf>
    <xf numFmtId="0" fontId="99" fillId="0" borderId="33" xfId="0" applyFont="1" applyBorder="1" applyAlignment="1">
      <alignment vertical="center" wrapText="1"/>
    </xf>
    <xf numFmtId="0" fontId="99" fillId="0" borderId="21" xfId="0" applyFont="1" applyBorder="1" applyAlignment="1">
      <alignment vertical="center" wrapText="1"/>
    </xf>
    <xf numFmtId="0" fontId="99" fillId="0" borderId="55" xfId="0" applyFont="1" applyBorder="1" applyAlignment="1">
      <alignment vertical="center" wrapText="1"/>
    </xf>
    <xf numFmtId="0" fontId="2" fillId="64" borderId="11" xfId="0" applyFont="1" applyFill="1" applyBorder="1" applyAlignment="1">
      <alignment horizontal="left" vertical="center" wrapText="1"/>
    </xf>
    <xf numFmtId="0" fontId="118" fillId="0" borderId="17" xfId="0" applyFont="1" applyFill="1" applyBorder="1" applyAlignment="1" applyProtection="1">
      <alignment horizontal="left" vertical="center"/>
    </xf>
    <xf numFmtId="0" fontId="98" fillId="0" borderId="11" xfId="0" applyFont="1" applyFill="1" applyBorder="1" applyAlignment="1" applyProtection="1">
      <alignment horizontal="left" vertical="top" wrapText="1"/>
    </xf>
    <xf numFmtId="0" fontId="98" fillId="0" borderId="0" xfId="0" applyFont="1" applyAlignment="1" applyProtection="1">
      <alignment vertical="center"/>
      <protection locked="0"/>
    </xf>
    <xf numFmtId="0" fontId="18" fillId="62" borderId="11" xfId="0" applyFont="1" applyFill="1" applyBorder="1" applyAlignment="1">
      <alignment horizontal="left" vertical="center" wrapText="1"/>
    </xf>
    <xf numFmtId="0" fontId="18" fillId="62" borderId="11" xfId="0" applyFont="1" applyFill="1" applyBorder="1" applyAlignment="1">
      <alignment horizontal="left" vertical="center"/>
    </xf>
    <xf numFmtId="0" fontId="18" fillId="62" borderId="18" xfId="0" applyFont="1" applyFill="1" applyBorder="1" applyAlignment="1">
      <alignment horizontal="left" vertical="center" wrapText="1"/>
    </xf>
    <xf numFmtId="0" fontId="18" fillId="62" borderId="11" xfId="0" applyFont="1" applyFill="1" applyBorder="1" applyAlignment="1">
      <alignment vertical="center" wrapText="1"/>
    </xf>
    <xf numFmtId="0" fontId="18"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98" fillId="62" borderId="11" xfId="0" applyFont="1" applyFill="1" applyBorder="1" applyAlignment="1">
      <alignment horizontal="left" vertical="center"/>
    </xf>
    <xf numFmtId="0" fontId="98" fillId="62" borderId="18" xfId="0" applyFont="1" applyFill="1" applyBorder="1" applyAlignment="1">
      <alignment horizontal="left" vertical="center" wrapText="1"/>
    </xf>
    <xf numFmtId="0" fontId="98" fillId="62" borderId="11" xfId="0" applyFont="1" applyFill="1" applyBorder="1" applyAlignment="1">
      <alignment horizontal="left" vertical="center" wrapText="1"/>
    </xf>
    <xf numFmtId="0" fontId="18" fillId="62" borderId="11" xfId="0" quotePrefix="1" applyFont="1" applyFill="1" applyBorder="1" applyAlignment="1">
      <alignment horizontal="left" vertical="center"/>
    </xf>
    <xf numFmtId="0" fontId="18" fillId="62" borderId="0" xfId="0" applyFont="1" applyFill="1" applyAlignment="1">
      <alignment vertical="center"/>
    </xf>
    <xf numFmtId="0" fontId="45" fillId="62" borderId="0" xfId="0" applyFont="1" applyFill="1" applyAlignment="1">
      <alignment horizontal="left" vertical="center"/>
    </xf>
    <xf numFmtId="0" fontId="5" fillId="62" borderId="0" xfId="0" applyFont="1" applyFill="1" applyAlignment="1">
      <alignment horizontal="left" vertical="center"/>
    </xf>
    <xf numFmtId="0" fontId="98" fillId="62" borderId="0" xfId="0" applyFont="1" applyFill="1" applyAlignment="1">
      <alignment horizontal="left" vertical="center"/>
    </xf>
    <xf numFmtId="0" fontId="22" fillId="62" borderId="11" xfId="0" applyFont="1" applyFill="1" applyBorder="1" applyAlignment="1">
      <alignment vertical="top" wrapText="1"/>
    </xf>
    <xf numFmtId="164" fontId="18" fillId="93" borderId="37" xfId="187" applyNumberFormat="1" applyFont="1" applyFill="1" applyBorder="1" applyAlignment="1" applyProtection="1">
      <alignment horizontal="center" vertical="center"/>
    </xf>
    <xf numFmtId="0" fontId="18" fillId="62" borderId="11" xfId="0" applyFont="1" applyFill="1" applyBorder="1" applyAlignment="1" applyProtection="1">
      <alignment horizontal="center" vertical="top"/>
    </xf>
    <xf numFmtId="14" fontId="98" fillId="62" borderId="11" xfId="0" applyNumberFormat="1" applyFont="1" applyFill="1" applyBorder="1" applyAlignment="1">
      <alignment horizontal="center" vertical="center"/>
    </xf>
    <xf numFmtId="0" fontId="18" fillId="62" borderId="0" xfId="0" applyFont="1" applyFill="1" applyProtection="1"/>
    <xf numFmtId="0" fontId="18" fillId="62" borderId="0" xfId="0" applyFont="1" applyFill="1" applyAlignment="1" applyProtection="1">
      <alignment horizontal="left" wrapText="1"/>
    </xf>
    <xf numFmtId="0" fontId="22" fillId="62" borderId="0" xfId="0" applyFont="1" applyFill="1" applyAlignment="1" applyProtection="1">
      <alignment horizontal="left" wrapText="1"/>
    </xf>
    <xf numFmtId="0" fontId="22" fillId="62" borderId="0" xfId="0" applyFont="1" applyFill="1" applyProtection="1"/>
    <xf numFmtId="0" fontId="135" fillId="62" borderId="0" xfId="0" applyFont="1" applyFill="1" applyProtection="1"/>
    <xf numFmtId="0" fontId="98" fillId="62" borderId="59" xfId="0" applyFont="1" applyFill="1" applyBorder="1" applyAlignment="1" applyProtection="1">
      <alignment horizontal="center"/>
    </xf>
    <xf numFmtId="9" fontId="98" fillId="62" borderId="60" xfId="0" applyNumberFormat="1" applyFont="1" applyFill="1" applyBorder="1" applyProtection="1"/>
    <xf numFmtId="0" fontId="98" fillId="62" borderId="17" xfId="0" applyFont="1" applyFill="1" applyBorder="1" applyAlignment="1"/>
    <xf numFmtId="0" fontId="18" fillId="62" borderId="11" xfId="231" applyFont="1" applyFill="1" applyBorder="1" applyAlignment="1">
      <alignment horizontal="center" vertical="center" wrapText="1"/>
    </xf>
    <xf numFmtId="0" fontId="18" fillId="62" borderId="11" xfId="231" applyFont="1" applyFill="1" applyBorder="1" applyAlignment="1">
      <alignment horizontal="center" vertical="center"/>
    </xf>
    <xf numFmtId="0" fontId="18" fillId="62" borderId="0" xfId="0" applyFont="1" applyFill="1" applyProtection="1">
      <protection locked="0"/>
    </xf>
    <xf numFmtId="0" fontId="98" fillId="62" borderId="0" xfId="0" applyFont="1" applyFill="1" applyProtection="1">
      <protection locked="0"/>
    </xf>
    <xf numFmtId="0" fontId="100" fillId="62" borderId="11" xfId="0" applyFont="1" applyFill="1" applyBorder="1" applyAlignment="1">
      <alignment horizontal="left" vertical="center" wrapText="1"/>
    </xf>
    <xf numFmtId="49" fontId="98" fillId="62" borderId="11" xfId="0" applyNumberFormat="1" applyFont="1" applyFill="1" applyBorder="1" applyAlignment="1">
      <alignment horizontal="left" vertical="center" wrapText="1"/>
    </xf>
    <xf numFmtId="0" fontId="18" fillId="62" borderId="11" xfId="0" applyFont="1" applyFill="1" applyBorder="1" applyAlignment="1">
      <alignment horizontal="left" vertical="top" wrapText="1"/>
    </xf>
    <xf numFmtId="0" fontId="2" fillId="62" borderId="20" xfId="0" applyFont="1" applyFill="1" applyBorder="1" applyAlignment="1">
      <alignment horizontal="left" vertical="top" wrapText="1"/>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2" fillId="0" borderId="11" xfId="0" applyFont="1" applyBorder="1" applyAlignment="1">
      <alignment horizontal="left" vertical="top"/>
    </xf>
    <xf numFmtId="0" fontId="101" fillId="0" borderId="0" xfId="0" applyFont="1" applyAlignment="1" applyProtection="1">
      <protection locked="0"/>
    </xf>
    <xf numFmtId="0" fontId="101" fillId="0" borderId="0" xfId="0" applyFont="1" applyAlignment="1"/>
    <xf numFmtId="0" fontId="2" fillId="0" borderId="0" xfId="0" applyFont="1" applyBorder="1" applyAlignment="1">
      <alignment horizontal="center" vertical="center"/>
    </xf>
    <xf numFmtId="0" fontId="0" fillId="0" borderId="0" xfId="0" applyFill="1" applyBorder="1" applyAlignment="1">
      <alignment horizontal="center" vertical="center"/>
    </xf>
    <xf numFmtId="0" fontId="2" fillId="0" borderId="0" xfId="0" applyFont="1" applyBorder="1" applyAlignment="1">
      <alignment horizontal="center" vertical="center"/>
    </xf>
    <xf numFmtId="0" fontId="2" fillId="0" borderId="33" xfId="0" applyFont="1" applyFill="1" applyBorder="1" applyAlignment="1">
      <alignment vertical="center" wrapText="1"/>
    </xf>
    <xf numFmtId="0" fontId="0" fillId="0" borderId="10" xfId="0" applyBorder="1" applyAlignment="1">
      <alignment horizontal="center" vertical="center"/>
    </xf>
    <xf numFmtId="0" fontId="30" fillId="62"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Alignment="1">
      <alignment horizontal="center" vertical="center"/>
    </xf>
    <xf numFmtId="0" fontId="30" fillId="0" borderId="0" xfId="0" applyFont="1" applyFill="1" applyBorder="1" applyAlignment="1">
      <alignment horizontal="center" vertical="center"/>
    </xf>
    <xf numFmtId="0" fontId="124" fillId="0" borderId="0" xfId="0" applyFont="1" applyFill="1" applyBorder="1" applyAlignment="1">
      <alignment horizontal="center" vertical="center" wrapText="1"/>
    </xf>
    <xf numFmtId="0" fontId="124" fillId="0" borderId="0" xfId="0" applyFont="1" applyAlignment="1">
      <alignment horizontal="center" vertical="center"/>
    </xf>
    <xf numFmtId="0" fontId="124" fillId="0" borderId="20" xfId="0" applyFont="1" applyFill="1" applyBorder="1" applyAlignment="1">
      <alignment horizontal="center" vertical="center" wrapText="1"/>
    </xf>
    <xf numFmtId="0" fontId="108" fillId="0" borderId="0" xfId="0" applyFont="1" applyFill="1" applyBorder="1" applyAlignment="1">
      <alignment horizontal="center" vertical="center" wrapText="1"/>
    </xf>
    <xf numFmtId="0" fontId="124" fillId="0" borderId="0" xfId="0" applyFont="1" applyFill="1" applyBorder="1" applyAlignment="1">
      <alignment horizontal="center" vertical="center"/>
    </xf>
    <xf numFmtId="0" fontId="108" fillId="0" borderId="0" xfId="0" applyFont="1" applyAlignment="1">
      <alignment horizontal="center" vertical="center"/>
    </xf>
    <xf numFmtId="0" fontId="108" fillId="0" borderId="10" xfId="0" applyFont="1" applyFill="1" applyBorder="1" applyAlignment="1">
      <alignment horizontal="center" vertical="center" wrapText="1"/>
    </xf>
    <xf numFmtId="0" fontId="124" fillId="0" borderId="33" xfId="0" applyFont="1" applyFill="1" applyBorder="1" applyAlignment="1">
      <alignment horizontal="center" vertical="center" wrapText="1"/>
    </xf>
    <xf numFmtId="0" fontId="2" fillId="0" borderId="0" xfId="0" applyFont="1" applyFill="1" applyBorder="1" applyAlignment="1">
      <alignment horizontal="right" vertical="center" wrapText="1"/>
    </xf>
    <xf numFmtId="0" fontId="98" fillId="0" borderId="0" xfId="0" applyFont="1" applyFill="1"/>
    <xf numFmtId="0" fontId="105" fillId="0" borderId="0" xfId="0" applyFont="1" applyFill="1" applyAlignment="1">
      <alignment horizontal="center" vertical="center"/>
    </xf>
    <xf numFmtId="0" fontId="2" fillId="62" borderId="10" xfId="0" applyFont="1" applyFill="1" applyBorder="1" applyAlignment="1">
      <alignment vertical="center"/>
    </xf>
    <xf numFmtId="0" fontId="2" fillId="62" borderId="0" xfId="0" applyFont="1" applyFill="1" applyBorder="1" applyAlignment="1">
      <alignment vertical="center"/>
    </xf>
    <xf numFmtId="0" fontId="136" fillId="0" borderId="0" xfId="0" applyFont="1" applyBorder="1"/>
    <xf numFmtId="0" fontId="2" fillId="62" borderId="0" xfId="0" applyFont="1" applyFill="1" applyAlignment="1">
      <alignment vertical="center"/>
    </xf>
    <xf numFmtId="0" fontId="18" fillId="62" borderId="11" xfId="0" applyFont="1" applyFill="1" applyBorder="1" applyAlignment="1">
      <alignment horizontal="left" vertical="top" wrapText="1"/>
    </xf>
    <xf numFmtId="0" fontId="5" fillId="0" borderId="17" xfId="0" applyFont="1" applyBorder="1" applyAlignment="1">
      <alignment vertical="center" wrapText="1"/>
    </xf>
    <xf numFmtId="0" fontId="2" fillId="0" borderId="11" xfId="0" applyFont="1" applyFill="1" applyBorder="1" applyAlignment="1">
      <alignment horizontal="left" vertical="top" wrapText="1"/>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18" fillId="62" borderId="11"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1" fontId="2" fillId="0" borderId="11" xfId="0" applyNumberFormat="1" applyFont="1" applyBorder="1" applyAlignment="1">
      <alignment horizontal="left" vertical="top"/>
    </xf>
    <xf numFmtId="0" fontId="11" fillId="74" borderId="0" xfId="0" applyFont="1" applyFill="1" applyAlignment="1">
      <alignment horizontal="left" vertical="center"/>
    </xf>
    <xf numFmtId="0" fontId="11" fillId="94" borderId="0" xfId="0" applyFont="1" applyFill="1" applyAlignment="1">
      <alignment horizontal="left" vertical="center"/>
    </xf>
    <xf numFmtId="0" fontId="102" fillId="74" borderId="0" xfId="0" applyFont="1" applyFill="1" applyAlignment="1">
      <alignment horizontal="left" vertical="center"/>
    </xf>
    <xf numFmtId="0" fontId="98" fillId="0" borderId="21" xfId="0" applyFont="1" applyFill="1" applyBorder="1"/>
    <xf numFmtId="0" fontId="2" fillId="0" borderId="0" xfId="0" applyFont="1" applyBorder="1" applyAlignment="1">
      <alignment horizontal="left" vertical="center"/>
    </xf>
    <xf numFmtId="0" fontId="98" fillId="0" borderId="32" xfId="0" applyFont="1" applyFill="1" applyBorder="1" applyAlignment="1">
      <alignment horizontal="left"/>
    </xf>
    <xf numFmtId="0" fontId="98" fillId="0" borderId="0" xfId="0" applyFont="1" applyBorder="1" applyAlignment="1"/>
    <xf numFmtId="0" fontId="98" fillId="0" borderId="31" xfId="0" applyFont="1" applyFill="1" applyBorder="1"/>
    <xf numFmtId="0" fontId="2" fillId="62" borderId="0" xfId="0" applyFont="1" applyFill="1" applyBorder="1" applyAlignment="1">
      <alignment horizontal="left" vertical="center"/>
    </xf>
    <xf numFmtId="0" fontId="30" fillId="62" borderId="0" xfId="0" applyFont="1" applyFill="1" applyBorder="1" applyAlignment="1">
      <alignment horizontal="left" vertical="center"/>
    </xf>
    <xf numFmtId="0" fontId="117" fillId="62" borderId="0" xfId="0" applyFont="1" applyFill="1" applyBorder="1"/>
    <xf numFmtId="0" fontId="98" fillId="62" borderId="0" xfId="0" applyFont="1" applyFill="1" applyBorder="1"/>
    <xf numFmtId="0" fontId="92" fillId="0" borderId="0" xfId="0" applyFont="1" applyBorder="1"/>
    <xf numFmtId="0" fontId="92" fillId="0" borderId="0" xfId="0" applyFont="1" applyFill="1" applyBorder="1" applyAlignment="1">
      <alignment horizontal="left"/>
    </xf>
    <xf numFmtId="0" fontId="92" fillId="0" borderId="32" xfId="0" applyFont="1" applyFill="1" applyBorder="1" applyAlignment="1">
      <alignment horizontal="left"/>
    </xf>
    <xf numFmtId="0" fontId="92" fillId="0" borderId="0" xfId="0" applyFont="1"/>
    <xf numFmtId="0" fontId="92" fillId="0" borderId="31" xfId="0" applyFont="1" applyFill="1" applyBorder="1" applyAlignment="1">
      <alignment horizontal="left"/>
    </xf>
    <xf numFmtId="0" fontId="107" fillId="62" borderId="11" xfId="147" applyFont="1" applyFill="1" applyBorder="1" applyAlignment="1" applyProtection="1">
      <alignment horizontal="left" vertical="center" wrapText="1"/>
    </xf>
    <xf numFmtId="0" fontId="99" fillId="0" borderId="11" xfId="0" applyFont="1" applyBorder="1" applyAlignment="1" applyProtection="1">
      <alignment horizontal="center" vertical="center" wrapText="1"/>
    </xf>
    <xf numFmtId="0" fontId="107" fillId="0" borderId="11" xfId="147" applyFont="1" applyFill="1" applyBorder="1" applyAlignment="1" applyProtection="1">
      <alignment horizontal="left" vertical="center" wrapText="1"/>
    </xf>
    <xf numFmtId="0" fontId="107" fillId="62" borderId="11" xfId="147" applyFont="1" applyFill="1" applyBorder="1" applyAlignment="1" applyProtection="1">
      <alignment horizontal="left" vertical="center" wrapText="1"/>
      <protection locked="0"/>
    </xf>
    <xf numFmtId="0" fontId="98" fillId="62" borderId="11" xfId="0" applyFont="1" applyFill="1" applyBorder="1" applyAlignment="1" applyProtection="1">
      <alignment horizontal="left" vertical="top" wrapText="1"/>
    </xf>
    <xf numFmtId="0" fontId="101" fillId="0" borderId="0" xfId="0" applyFont="1" applyAlignment="1"/>
    <xf numFmtId="0" fontId="118" fillId="0" borderId="29" xfId="0" applyFont="1" applyFill="1" applyBorder="1" applyAlignment="1" applyProtection="1">
      <alignment horizontal="left" vertical="center" wrapText="1"/>
    </xf>
    <xf numFmtId="0" fontId="33" fillId="0" borderId="0" xfId="0" applyFont="1" applyAlignment="1" applyProtection="1">
      <alignment horizontal="left" vertical="center"/>
    </xf>
    <xf numFmtId="0" fontId="25" fillId="0" borderId="0" xfId="0" applyFont="1" applyAlignment="1" applyProtection="1">
      <alignment horizontal="left" vertical="center"/>
    </xf>
    <xf numFmtId="0" fontId="101" fillId="0" borderId="0" xfId="0" applyFont="1" applyAlignment="1" applyProtection="1">
      <alignment horizontal="left" vertical="center"/>
    </xf>
    <xf numFmtId="0" fontId="18" fillId="62" borderId="1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horizontal="left" vertical="center"/>
    </xf>
    <xf numFmtId="0" fontId="18" fillId="62" borderId="11" xfId="0" applyFont="1" applyFill="1" applyBorder="1" applyAlignment="1">
      <alignment vertical="center" wrapText="1"/>
    </xf>
    <xf numFmtId="0" fontId="18" fillId="0" borderId="11" xfId="0" applyFont="1" applyFill="1" applyBorder="1" applyAlignment="1">
      <alignment horizontal="left" vertical="top" wrapText="1"/>
    </xf>
    <xf numFmtId="0" fontId="18" fillId="0" borderId="11" xfId="0" applyFont="1" applyFill="1" applyBorder="1" applyAlignment="1">
      <alignment horizontal="left" vertical="top"/>
    </xf>
    <xf numFmtId="0" fontId="18" fillId="0" borderId="17" xfId="0" applyFont="1" applyFill="1" applyBorder="1" applyAlignment="1">
      <alignment horizontal="left" vertical="top" wrapText="1"/>
    </xf>
    <xf numFmtId="0" fontId="3" fillId="62" borderId="0" xfId="0" applyFont="1" applyFill="1" applyBorder="1" applyAlignment="1">
      <alignment horizontal="left" vertical="center"/>
    </xf>
    <xf numFmtId="0" fontId="18" fillId="0" borderId="18" xfId="0" applyFont="1" applyFill="1" applyBorder="1" applyAlignment="1">
      <alignment vertical="center" wrapText="1"/>
    </xf>
    <xf numFmtId="0" fontId="29" fillId="0" borderId="18" xfId="0" applyFont="1" applyFill="1" applyBorder="1" applyAlignment="1">
      <alignment vertical="center" wrapText="1"/>
    </xf>
    <xf numFmtId="0" fontId="18" fillId="0" borderId="11" xfId="0" applyFont="1" applyFill="1" applyBorder="1" applyAlignment="1">
      <alignment horizontal="right" vertical="center" wrapText="1"/>
    </xf>
    <xf numFmtId="0" fontId="18" fillId="0" borderId="11" xfId="0" applyFont="1" applyBorder="1" applyAlignment="1">
      <alignment horizontal="right" vertical="center" wrapText="1"/>
    </xf>
    <xf numFmtId="0" fontId="18" fillId="0" borderId="0" xfId="0" applyFont="1" applyBorder="1"/>
    <xf numFmtId="0" fontId="22" fillId="0" borderId="0" xfId="0" applyFont="1" applyBorder="1" applyAlignment="1">
      <alignment horizontal="left" vertical="center"/>
    </xf>
    <xf numFmtId="0" fontId="18" fillId="0" borderId="0" xfId="0" applyFont="1" applyBorder="1" applyAlignment="1">
      <alignment horizontal="left" vertical="center"/>
    </xf>
    <xf numFmtId="0" fontId="18" fillId="0" borderId="0" xfId="0" applyFont="1" applyBorder="1" applyAlignment="1">
      <alignment horizontal="right" vertical="center" wrapText="1"/>
    </xf>
    <xf numFmtId="0" fontId="18" fillId="0" borderId="0" xfId="0" applyFont="1" applyFill="1" applyBorder="1" applyAlignment="1">
      <alignment horizontal="right" vertical="center" wrapText="1"/>
    </xf>
    <xf numFmtId="0" fontId="18" fillId="62" borderId="0" xfId="0" applyFont="1" applyFill="1" applyBorder="1" applyAlignment="1">
      <alignment vertical="center" wrapText="1"/>
    </xf>
    <xf numFmtId="0" fontId="18" fillId="62" borderId="11" xfId="0" applyFont="1" applyFill="1" applyBorder="1" applyAlignment="1">
      <alignment horizontal="right" vertical="center" wrapText="1"/>
    </xf>
    <xf numFmtId="0" fontId="22" fillId="62" borderId="0" xfId="0" applyFont="1" applyFill="1" applyBorder="1" applyAlignment="1">
      <alignment horizontal="left" vertical="center"/>
    </xf>
    <xf numFmtId="0" fontId="137" fillId="0" borderId="0" xfId="0" applyFont="1" applyFill="1" applyAlignment="1">
      <alignment horizontal="left" vertical="center"/>
    </xf>
    <xf numFmtId="0" fontId="22" fillId="0" borderId="0" xfId="0" applyFont="1" applyFill="1" applyAlignment="1">
      <alignment horizontal="left" vertical="center"/>
    </xf>
    <xf numFmtId="0" fontId="39" fillId="0" borderId="0" xfId="0" applyFont="1" applyFill="1" applyAlignment="1">
      <alignment horizontal="left" vertical="center"/>
    </xf>
    <xf numFmtId="0" fontId="138" fillId="0" borderId="0" xfId="0" applyFont="1" applyFill="1" applyAlignment="1">
      <alignment horizontal="left" vertical="center"/>
    </xf>
    <xf numFmtId="0" fontId="35" fillId="0" borderId="11" xfId="0" applyFont="1" applyFill="1" applyBorder="1"/>
    <xf numFmtId="0" fontId="139" fillId="0" borderId="11" xfId="0" applyFont="1" applyFill="1" applyBorder="1" applyAlignment="1">
      <alignment wrapText="1"/>
    </xf>
    <xf numFmtId="0" fontId="18" fillId="0" borderId="0" xfId="0" applyFont="1" applyFill="1" applyBorder="1"/>
    <xf numFmtId="0" fontId="35" fillId="0" borderId="0" xfId="0" applyFont="1" applyFill="1"/>
    <xf numFmtId="0" fontId="18" fillId="0" borderId="11" xfId="147" applyFont="1" applyFill="1" applyBorder="1" applyAlignment="1" applyProtection="1">
      <alignment vertical="center" wrapText="1"/>
    </xf>
    <xf numFmtId="14" fontId="18" fillId="0" borderId="11" xfId="0" applyNumberFormat="1" applyFont="1" applyFill="1" applyBorder="1" applyAlignment="1" applyProtection="1">
      <alignment horizontal="center" vertical="center" wrapText="1"/>
    </xf>
    <xf numFmtId="0" fontId="18" fillId="0" borderId="11" xfId="0" applyFont="1" applyFill="1" applyBorder="1" applyAlignment="1" applyProtection="1">
      <alignment vertical="center" wrapText="1"/>
    </xf>
    <xf numFmtId="0" fontId="2" fillId="0" borderId="0" xfId="0" applyFont="1" applyBorder="1" applyAlignment="1">
      <alignment horizontal="left" vertical="top"/>
    </xf>
    <xf numFmtId="0" fontId="18" fillId="0" borderId="11" xfId="0" applyFont="1" applyFill="1" applyBorder="1" applyAlignment="1">
      <alignment horizontal="left" vertical="top" wrapText="1"/>
    </xf>
    <xf numFmtId="0" fontId="35" fillId="0" borderId="0" xfId="0" applyFont="1" applyFill="1" applyAlignment="1" applyProtection="1">
      <alignment vertical="center"/>
    </xf>
    <xf numFmtId="0" fontId="113" fillId="62" borderId="11" xfId="0" applyFont="1" applyFill="1" applyBorder="1" applyAlignment="1">
      <alignment vertical="top" wrapText="1"/>
    </xf>
    <xf numFmtId="0" fontId="101" fillId="0" borderId="0" xfId="0" applyFont="1" applyAlignment="1"/>
    <xf numFmtId="0" fontId="0" fillId="0" borderId="0" xfId="0" applyAlignment="1"/>
    <xf numFmtId="0" fontId="25" fillId="0" borderId="0" xfId="0" applyFont="1" applyAlignment="1" applyProtection="1">
      <alignment horizontal="left"/>
    </xf>
    <xf numFmtId="0" fontId="42" fillId="0" borderId="0" xfId="0" applyFont="1" applyFill="1" applyBorder="1" applyAlignment="1">
      <alignment horizontal="left" vertical="top" wrapText="1"/>
    </xf>
    <xf numFmtId="0" fontId="112" fillId="0" borderId="0" xfId="0" applyFont="1" applyFill="1" applyBorder="1"/>
    <xf numFmtId="0" fontId="47" fillId="0" borderId="0" xfId="0" applyFont="1" applyAlignment="1" applyProtection="1">
      <alignment wrapText="1"/>
    </xf>
    <xf numFmtId="0" fontId="145" fillId="0" borderId="0" xfId="0" applyFont="1" applyFill="1" applyBorder="1" applyAlignment="1">
      <alignment horizontal="left" vertical="top" wrapText="1"/>
    </xf>
    <xf numFmtId="0" fontId="112" fillId="0" borderId="0" xfId="0" applyFont="1" applyBorder="1" applyAlignment="1">
      <alignment horizontal="left" vertical="top" wrapText="1"/>
    </xf>
    <xf numFmtId="0" fontId="112" fillId="0" borderId="0" xfId="0" applyFont="1" applyFill="1" applyBorder="1" applyAlignment="1">
      <alignment horizontal="left" vertical="top"/>
    </xf>
    <xf numFmtId="0" fontId="112" fillId="0" borderId="0" xfId="0" applyFont="1" applyFill="1" applyBorder="1" applyAlignment="1">
      <alignment vertical="top"/>
    </xf>
    <xf numFmtId="0" fontId="112" fillId="0" borderId="0" xfId="0" applyFont="1" applyFill="1" applyBorder="1" applyAlignment="1">
      <alignment vertical="top" wrapText="1"/>
    </xf>
    <xf numFmtId="0" fontId="112" fillId="0" borderId="0" xfId="0" applyFont="1" applyBorder="1" applyAlignment="1">
      <alignment vertical="top" wrapText="1"/>
    </xf>
    <xf numFmtId="0" fontId="112" fillId="0" borderId="0" xfId="0" applyFont="1" applyFill="1"/>
    <xf numFmtId="0" fontId="33" fillId="0" borderId="0" xfId="0" applyFont="1" applyAlignment="1" applyProtection="1">
      <alignment horizontal="left"/>
    </xf>
    <xf numFmtId="0" fontId="42" fillId="0" borderId="0"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12" fillId="0" borderId="0" xfId="0" applyFont="1" applyBorder="1" applyAlignment="1">
      <alignment horizontal="left" vertical="center" wrapText="1"/>
    </xf>
    <xf numFmtId="0" fontId="42" fillId="0" borderId="11"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0" xfId="0" applyFont="1" applyFill="1" applyBorder="1" applyAlignment="1">
      <alignment horizontal="center" vertical="center" wrapText="1"/>
    </xf>
    <xf numFmtId="0" fontId="0" fillId="0" borderId="56" xfId="0" applyFill="1" applyBorder="1"/>
    <xf numFmtId="0" fontId="47" fillId="0" borderId="111" xfId="0" applyFont="1" applyFill="1" applyBorder="1" applyAlignment="1">
      <alignment horizontal="left" vertical="top" wrapText="1"/>
    </xf>
    <xf numFmtId="0" fontId="42" fillId="0" borderId="111" xfId="0" applyFont="1" applyFill="1" applyBorder="1" applyAlignment="1">
      <alignment horizontal="left" vertical="top" wrapText="1"/>
    </xf>
    <xf numFmtId="0" fontId="112" fillId="0" borderId="111" xfId="0" applyFont="1" applyFill="1" applyBorder="1"/>
    <xf numFmtId="0" fontId="47" fillId="0" borderId="111" xfId="0" applyFont="1" applyBorder="1" applyAlignment="1" applyProtection="1">
      <alignment wrapText="1"/>
    </xf>
    <xf numFmtId="0" fontId="47" fillId="0" borderId="51" xfId="0" applyFont="1" applyBorder="1" applyAlignment="1" applyProtection="1">
      <alignment wrapText="1"/>
    </xf>
    <xf numFmtId="0" fontId="0" fillId="0" borderId="112" xfId="0" applyFill="1" applyBorder="1"/>
    <xf numFmtId="0" fontId="47" fillId="0" borderId="24" xfId="0" applyFont="1" applyBorder="1" applyAlignment="1" applyProtection="1">
      <alignment wrapText="1"/>
    </xf>
    <xf numFmtId="0" fontId="112" fillId="0" borderId="24" xfId="0" applyFont="1" applyFill="1" applyBorder="1"/>
    <xf numFmtId="0" fontId="112" fillId="0" borderId="24" xfId="0" applyFont="1" applyBorder="1" applyAlignment="1"/>
    <xf numFmtId="0" fontId="0" fillId="0" borderId="112" xfId="0" applyBorder="1"/>
    <xf numFmtId="0" fontId="112" fillId="0" borderId="0" xfId="0" applyFont="1" applyBorder="1"/>
    <xf numFmtId="0" fontId="112" fillId="0" borderId="0" xfId="0" applyFont="1" applyBorder="1" applyAlignment="1">
      <alignment horizontal="left" vertical="center"/>
    </xf>
    <xf numFmtId="0" fontId="112" fillId="0" borderId="0" xfId="0" applyFont="1" applyBorder="1" applyAlignment="1">
      <alignment horizontal="center" vertical="center"/>
    </xf>
    <xf numFmtId="0" fontId="0" fillId="0" borderId="57" xfId="0" applyFill="1" applyBorder="1"/>
    <xf numFmtId="0" fontId="42" fillId="0" borderId="48" xfId="0" applyFont="1" applyFill="1" applyBorder="1" applyAlignment="1">
      <alignment horizontal="left" vertical="top" wrapText="1"/>
    </xf>
    <xf numFmtId="0" fontId="112" fillId="0" borderId="48" xfId="0" applyFont="1" applyFill="1" applyBorder="1"/>
    <xf numFmtId="0" fontId="47" fillId="0" borderId="48" xfId="0" applyFont="1" applyBorder="1" applyAlignment="1" applyProtection="1">
      <alignment wrapText="1"/>
    </xf>
    <xf numFmtId="0" fontId="47" fillId="0" borderId="13" xfId="0" applyFont="1" applyBorder="1" applyAlignment="1" applyProtection="1">
      <alignment wrapText="1"/>
    </xf>
    <xf numFmtId="0" fontId="47" fillId="0" borderId="0" xfId="0" applyFont="1" applyBorder="1" applyAlignment="1" applyProtection="1">
      <alignment wrapText="1"/>
    </xf>
    <xf numFmtId="0" fontId="112" fillId="0" borderId="48" xfId="0" applyFont="1" applyBorder="1" applyAlignment="1">
      <alignment vertical="top" wrapText="1"/>
    </xf>
    <xf numFmtId="0" fontId="112" fillId="0" borderId="48" xfId="0" applyFont="1" applyBorder="1" applyAlignment="1">
      <alignment horizontal="left" vertical="top" wrapText="1"/>
    </xf>
    <xf numFmtId="0" fontId="112" fillId="0" borderId="48" xfId="0" applyFont="1" applyFill="1" applyBorder="1" applyAlignment="1">
      <alignment vertical="top"/>
    </xf>
    <xf numFmtId="0" fontId="112" fillId="0" borderId="48" xfId="0" applyFont="1" applyBorder="1" applyAlignment="1"/>
    <xf numFmtId="0" fontId="112" fillId="0" borderId="13" xfId="0" applyFont="1" applyBorder="1" applyAlignment="1"/>
    <xf numFmtId="0" fontId="92" fillId="62" borderId="11" xfId="0" applyFont="1" applyFill="1" applyBorder="1" applyAlignment="1">
      <alignment vertical="center" wrapText="1"/>
    </xf>
    <xf numFmtId="0" fontId="101" fillId="0" borderId="0" xfId="0" applyFont="1" applyAlignment="1"/>
    <xf numFmtId="0" fontId="11" fillId="0" borderId="0" xfId="0" applyFont="1" applyFill="1" applyAlignment="1">
      <alignment horizontal="left" vertical="center"/>
    </xf>
    <xf numFmtId="0" fontId="107" fillId="0" borderId="0" xfId="147" applyFont="1" applyAlignment="1" applyProtection="1">
      <protection locked="0"/>
    </xf>
    <xf numFmtId="0" fontId="0" fillId="0" borderId="0" xfId="0" applyAlignment="1">
      <alignment vertical="top"/>
    </xf>
    <xf numFmtId="0" fontId="22" fillId="62" borderId="0" xfId="0" applyFont="1" applyFill="1" applyBorder="1" applyAlignment="1">
      <alignment horizontal="left" vertical="top" wrapText="1"/>
    </xf>
    <xf numFmtId="0" fontId="92" fillId="62" borderId="0" xfId="0" applyFont="1" applyFill="1" applyBorder="1" applyAlignment="1">
      <alignment horizontal="left" vertical="top" wrapText="1"/>
    </xf>
    <xf numFmtId="1" fontId="2" fillId="26" borderId="37" xfId="0" applyNumberFormat="1" applyFont="1" applyFill="1" applyBorder="1" applyAlignment="1" applyProtection="1">
      <alignment horizontal="center" vertical="center"/>
      <protection locked="0"/>
    </xf>
    <xf numFmtId="1" fontId="2" fillId="26" borderId="54" xfId="0" applyNumberFormat="1" applyFont="1" applyFill="1" applyBorder="1" applyAlignment="1" applyProtection="1">
      <alignment horizontal="center" vertical="center"/>
      <protection locked="0"/>
    </xf>
    <xf numFmtId="0" fontId="129" fillId="62" borderId="29" xfId="0" applyFont="1" applyFill="1" applyBorder="1" applyAlignment="1">
      <alignment vertical="center"/>
    </xf>
    <xf numFmtId="0" fontId="129" fillId="62" borderId="30" xfId="0" applyFont="1" applyFill="1" applyBorder="1" applyAlignment="1">
      <alignment vertical="center"/>
    </xf>
    <xf numFmtId="0" fontId="18" fillId="0" borderId="11" xfId="0" applyFont="1" applyFill="1" applyBorder="1" applyAlignment="1">
      <alignment horizontal="left" vertical="top" wrapText="1"/>
    </xf>
    <xf numFmtId="14" fontId="18" fillId="62" borderId="11" xfId="0" applyNumberFormat="1" applyFont="1" applyFill="1" applyBorder="1" applyAlignment="1" applyProtection="1">
      <alignment horizontal="center" vertical="center" wrapText="1"/>
    </xf>
    <xf numFmtId="0" fontId="22" fillId="0" borderId="11" xfId="0" applyFont="1" applyFill="1" applyBorder="1" applyAlignment="1">
      <alignment vertical="top"/>
    </xf>
    <xf numFmtId="49" fontId="18" fillId="62" borderId="11" xfId="0" quotePrefix="1" applyNumberFormat="1" applyFont="1" applyFill="1" applyBorder="1" applyAlignment="1" applyProtection="1">
      <alignment vertical="top" wrapText="1"/>
    </xf>
    <xf numFmtId="49" fontId="18" fillId="62" borderId="11" xfId="0" applyNumberFormat="1" applyFont="1" applyFill="1" applyBorder="1" applyAlignment="1" applyProtection="1">
      <alignment vertical="top"/>
    </xf>
    <xf numFmtId="49" fontId="25" fillId="62" borderId="11" xfId="0" applyNumberFormat="1" applyFont="1" applyFill="1" applyBorder="1" applyAlignment="1" applyProtection="1">
      <alignment vertical="top"/>
    </xf>
    <xf numFmtId="0" fontId="25" fillId="62" borderId="11" xfId="0" applyFont="1" applyFill="1" applyBorder="1" applyAlignment="1" applyProtection="1">
      <alignment horizontal="center" vertical="top"/>
    </xf>
    <xf numFmtId="0" fontId="18" fillId="62" borderId="11" xfId="0" applyFont="1" applyFill="1" applyBorder="1" applyAlignment="1">
      <alignment horizontal="left" vertical="center"/>
    </xf>
    <xf numFmtId="0" fontId="18" fillId="62" borderId="11" xfId="0" applyFont="1" applyFill="1" applyBorder="1" applyAlignment="1">
      <alignment wrapText="1"/>
    </xf>
    <xf numFmtId="0" fontId="18" fillId="62" borderId="26" xfId="0" applyFont="1" applyFill="1" applyBorder="1" applyAlignment="1">
      <alignment vertical="center"/>
    </xf>
    <xf numFmtId="0" fontId="98" fillId="62" borderId="26" xfId="0" applyFont="1" applyFill="1" applyBorder="1" applyAlignment="1">
      <alignment horizontal="left" vertical="center"/>
    </xf>
    <xf numFmtId="0" fontId="18" fillId="62" borderId="0" xfId="0" applyFont="1" applyFill="1" applyBorder="1" applyAlignment="1">
      <alignment horizontal="center" vertical="center" wrapText="1"/>
    </xf>
    <xf numFmtId="0" fontId="18" fillId="62" borderId="20" xfId="0" applyFont="1" applyFill="1" applyBorder="1" applyAlignment="1">
      <alignment horizontal="left" vertical="top" wrapText="1"/>
    </xf>
    <xf numFmtId="0" fontId="18" fillId="62" borderId="11" xfId="0" applyFont="1" applyFill="1" applyBorder="1" applyAlignment="1">
      <alignment horizontal="left" vertical="top" wrapText="1"/>
    </xf>
    <xf numFmtId="0" fontId="18" fillId="0" borderId="11" xfId="0" applyFont="1" applyFill="1" applyBorder="1" applyAlignment="1">
      <alignment horizontal="left" vertical="center"/>
    </xf>
    <xf numFmtId="0" fontId="18" fillId="66" borderId="11" xfId="0" applyFont="1" applyFill="1" applyBorder="1" applyAlignment="1">
      <alignment horizontal="left" vertical="top" wrapText="1"/>
    </xf>
    <xf numFmtId="0" fontId="98" fillId="62" borderId="11"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11" xfId="0" applyFont="1" applyFill="1" applyBorder="1" applyAlignment="1">
      <alignment horizontal="left" vertical="top"/>
    </xf>
    <xf numFmtId="0" fontId="108" fillId="66" borderId="11" xfId="0" applyFont="1" applyFill="1" applyBorder="1" applyAlignment="1">
      <alignment vertical="center"/>
    </xf>
    <xf numFmtId="0" fontId="136" fillId="0" borderId="0" xfId="0" applyFont="1"/>
    <xf numFmtId="49" fontId="18" fillId="0" borderId="11" xfId="0" applyNumberFormat="1" applyFont="1" applyFill="1" applyBorder="1" applyAlignment="1">
      <alignment vertical="top" wrapText="1"/>
    </xf>
    <xf numFmtId="0" fontId="18" fillId="62" borderId="11" xfId="0" applyFont="1" applyFill="1" applyBorder="1" applyAlignment="1">
      <alignment vertical="center" wrapText="1"/>
    </xf>
    <xf numFmtId="0" fontId="5" fillId="0" borderId="17" xfId="0" applyFont="1" applyBorder="1" applyAlignment="1">
      <alignment vertical="center" wrapText="1"/>
    </xf>
    <xf numFmtId="0" fontId="2" fillId="62" borderId="17"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1" xfId="0" applyFont="1" applyFill="1" applyBorder="1" applyAlignment="1">
      <alignment horizontal="left" vertical="top"/>
    </xf>
    <xf numFmtId="0" fontId="2"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0" fillId="0" borderId="0" xfId="0" applyFill="1" applyBorder="1" applyAlignment="1">
      <alignment horizontal="center" vertical="center"/>
    </xf>
    <xf numFmtId="0" fontId="101" fillId="0" borderId="0" xfId="0" applyFont="1" applyAlignment="1" applyProtection="1">
      <protection locked="0"/>
    </xf>
    <xf numFmtId="0" fontId="101" fillId="0" borderId="0" xfId="0" applyFont="1" applyAlignment="1"/>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2" fillId="0" borderId="0" xfId="0" applyFont="1" applyBorder="1" applyAlignment="1">
      <alignment horizontal="left" vertical="center"/>
    </xf>
    <xf numFmtId="0" fontId="98" fillId="0" borderId="11" xfId="0" applyFont="1" applyFill="1" applyBorder="1" applyAlignment="1">
      <alignment horizontal="left" vertical="top" wrapText="1"/>
    </xf>
    <xf numFmtId="0" fontId="124" fillId="66" borderId="11" xfId="0" applyFont="1" applyFill="1" applyBorder="1" applyAlignment="1">
      <alignment vertical="center"/>
    </xf>
    <xf numFmtId="0" fontId="108" fillId="66" borderId="11" xfId="0" applyFont="1" applyFill="1" applyBorder="1" applyAlignment="1">
      <alignment vertical="center" wrapText="1"/>
    </xf>
    <xf numFmtId="0" fontId="137" fillId="66" borderId="0" xfId="0" applyFont="1" applyFill="1" applyAlignment="1">
      <alignment horizontal="left" vertical="center"/>
    </xf>
    <xf numFmtId="0" fontId="2" fillId="62" borderId="0" xfId="0" applyFont="1" applyFill="1" applyBorder="1" applyAlignment="1">
      <alignment horizontal="left" vertical="top" wrapText="1"/>
    </xf>
    <xf numFmtId="0" fontId="101" fillId="62" borderId="0" xfId="0" applyFont="1" applyFill="1" applyBorder="1" applyAlignment="1">
      <alignment wrapText="1"/>
    </xf>
    <xf numFmtId="0" fontId="18" fillId="62" borderId="11" xfId="0" applyFont="1" applyFill="1" applyBorder="1" applyAlignment="1">
      <alignment horizontal="left" vertical="top" wrapText="1"/>
    </xf>
    <xf numFmtId="0" fontId="18" fillId="0" borderId="11" xfId="0" applyFont="1" applyFill="1" applyBorder="1" applyAlignment="1">
      <alignment horizontal="left" vertical="top" wrapText="1"/>
    </xf>
    <xf numFmtId="0" fontId="101" fillId="0" borderId="0" xfId="0" applyFont="1" applyAlignment="1" applyProtection="1">
      <protection locked="0"/>
    </xf>
    <xf numFmtId="0" fontId="101" fillId="0" borderId="0" xfId="0" applyFont="1" applyAlignment="1"/>
    <xf numFmtId="0" fontId="18" fillId="62" borderId="11" xfId="0" applyFont="1" applyFill="1" applyBorder="1" applyAlignment="1">
      <alignment horizontal="left" vertical="center"/>
    </xf>
    <xf numFmtId="14" fontId="108" fillId="66" borderId="11" xfId="0" applyNumberFormat="1" applyFont="1" applyFill="1" applyBorder="1" applyAlignment="1" applyProtection="1">
      <alignment horizontal="center" vertical="center" wrapText="1"/>
    </xf>
    <xf numFmtId="0" fontId="18" fillId="0" borderId="18" xfId="0" applyFont="1" applyFill="1" applyBorder="1" applyAlignment="1">
      <alignment horizontal="left" vertical="center"/>
    </xf>
    <xf numFmtId="0" fontId="22" fillId="0" borderId="0" xfId="0" applyFont="1" applyFill="1" applyAlignment="1" applyProtection="1"/>
    <xf numFmtId="0" fontId="3" fillId="0" borderId="0" xfId="0" applyFont="1" applyFill="1" applyProtection="1"/>
    <xf numFmtId="0" fontId="3" fillId="0" borderId="0" xfId="0" applyFont="1" applyFill="1" applyAlignment="1" applyProtection="1">
      <alignment horizontal="center"/>
    </xf>
    <xf numFmtId="0" fontId="22" fillId="0" borderId="0" xfId="232" applyFont="1" applyFill="1" applyAlignment="1" applyProtection="1">
      <alignment vertical="center"/>
    </xf>
    <xf numFmtId="0" fontId="0" fillId="0" borderId="0" xfId="0" applyBorder="1" applyAlignment="1" applyProtection="1">
      <alignment horizontal="center" vertical="center"/>
      <protection locked="0"/>
    </xf>
    <xf numFmtId="0" fontId="22" fillId="0" borderId="0" xfId="232" applyFont="1" applyBorder="1" applyProtection="1"/>
    <xf numFmtId="0" fontId="22" fillId="0" borderId="0" xfId="232" applyFont="1" applyProtection="1"/>
    <xf numFmtId="0" fontId="22" fillId="0" borderId="0" xfId="232" applyFont="1" applyAlignment="1" applyProtection="1">
      <alignment vertical="center"/>
    </xf>
    <xf numFmtId="0" fontId="3" fillId="0" borderId="0" xfId="0" applyFont="1" applyFill="1" applyAlignment="1" applyProtection="1">
      <alignment vertical="center"/>
    </xf>
    <xf numFmtId="0" fontId="22" fillId="0" borderId="0" xfId="232" applyFont="1" applyBorder="1" applyAlignment="1" applyProtection="1">
      <alignment horizontal="left" vertical="center" indent="3"/>
    </xf>
    <xf numFmtId="0" fontId="22" fillId="0" borderId="0" xfId="232" applyFont="1" applyBorder="1" applyAlignment="1" applyProtection="1">
      <alignment horizontal="left" indent="3"/>
    </xf>
    <xf numFmtId="0" fontId="22" fillId="0" borderId="0" xfId="232" applyFont="1" applyAlignment="1" applyProtection="1">
      <alignment horizontal="left" vertical="center" indent="3"/>
    </xf>
    <xf numFmtId="0" fontId="22" fillId="0" borderId="0" xfId="0" applyFont="1" applyAlignment="1" applyProtection="1">
      <alignment horizontal="left" indent="3"/>
    </xf>
    <xf numFmtId="0" fontId="3" fillId="23" borderId="0" xfId="0" applyFont="1" applyFill="1" applyBorder="1" applyAlignment="1" applyProtection="1">
      <alignment horizontal="center" vertical="center" wrapText="1"/>
    </xf>
    <xf numFmtId="0" fontId="3" fillId="0" borderId="0" xfId="0" applyFont="1" applyBorder="1" applyAlignment="1" applyProtection="1"/>
    <xf numFmtId="0" fontId="3" fillId="0" borderId="0" xfId="0" applyFont="1" applyFill="1" applyBorder="1" applyAlignment="1" applyProtection="1"/>
    <xf numFmtId="0" fontId="22" fillId="0" borderId="11" xfId="232" applyFont="1" applyBorder="1" applyAlignment="1" applyProtection="1">
      <alignment horizontal="center" vertical="top"/>
    </xf>
    <xf numFmtId="0" fontId="22" fillId="0" borderId="11" xfId="232" applyFont="1" applyBorder="1" applyAlignment="1" applyProtection="1">
      <alignment horizontal="center" vertical="top" wrapText="1"/>
    </xf>
    <xf numFmtId="0" fontId="3" fillId="0" borderId="18" xfId="0" applyFont="1" applyFill="1" applyBorder="1" applyAlignment="1" applyProtection="1">
      <alignment horizontal="left" vertical="center" wrapText="1"/>
    </xf>
    <xf numFmtId="0" fontId="3" fillId="0" borderId="19" xfId="0" applyFont="1" applyBorder="1" applyAlignment="1" applyProtection="1">
      <alignment horizontal="center" vertical="center"/>
    </xf>
    <xf numFmtId="0" fontId="3" fillId="0" borderId="11" xfId="0" applyFont="1" applyBorder="1" applyAlignment="1" applyProtection="1">
      <alignment horizontal="left" indent="2"/>
    </xf>
    <xf numFmtId="0" fontId="22" fillId="96" borderId="11" xfId="232" applyNumberFormat="1" applyFont="1" applyFill="1" applyBorder="1" applyAlignment="1" applyProtection="1">
      <alignment horizontal="center" vertical="center"/>
      <protection locked="0"/>
    </xf>
    <xf numFmtId="0" fontId="22" fillId="0" borderId="11" xfId="232" applyFont="1" applyBorder="1" applyAlignment="1" applyProtection="1">
      <alignment horizontal="center" vertical="center"/>
    </xf>
    <xf numFmtId="0" fontId="22" fillId="0" borderId="0" xfId="232" applyFont="1" applyAlignment="1" applyProtection="1">
      <alignment horizontal="left" vertical="top"/>
    </xf>
    <xf numFmtId="0" fontId="22" fillId="0" borderId="0" xfId="232" applyFont="1" applyAlignment="1" applyProtection="1">
      <alignment horizontal="center"/>
    </xf>
    <xf numFmtId="0" fontId="39" fillId="62" borderId="0" xfId="0" applyFont="1" applyFill="1" applyAlignment="1" applyProtection="1">
      <alignment horizontal="left" vertical="center" wrapText="1"/>
    </xf>
    <xf numFmtId="14" fontId="18" fillId="62" borderId="11" xfId="0" applyNumberFormat="1" applyFont="1" applyFill="1" applyBorder="1" applyAlignment="1" applyProtection="1">
      <alignment horizontal="center" vertical="center" wrapText="1"/>
    </xf>
    <xf numFmtId="0" fontId="18" fillId="66" borderId="11" xfId="0" applyFont="1" applyFill="1" applyBorder="1" applyAlignment="1">
      <alignment horizontal="left" vertical="top" wrapText="1"/>
    </xf>
    <xf numFmtId="0" fontId="11" fillId="66" borderId="0" xfId="0" applyFont="1" applyFill="1" applyAlignment="1">
      <alignment horizontal="left" vertical="center"/>
    </xf>
    <xf numFmtId="0" fontId="98" fillId="66" borderId="0" xfId="0" applyFont="1" applyFill="1" applyAlignment="1"/>
    <xf numFmtId="0" fontId="5" fillId="66" borderId="0" xfId="0" applyFont="1" applyFill="1" applyAlignment="1">
      <alignment horizontal="left" vertical="center"/>
    </xf>
    <xf numFmtId="0" fontId="101" fillId="66" borderId="0" xfId="0" applyFont="1" applyFill="1" applyAlignment="1"/>
    <xf numFmtId="0" fontId="169" fillId="0" borderId="0" xfId="0" applyFont="1" applyProtection="1"/>
    <xf numFmtId="0" fontId="41" fillId="0" borderId="0" xfId="0" applyFont="1" applyFill="1" applyAlignment="1" applyProtection="1">
      <alignment horizontal="center"/>
    </xf>
    <xf numFmtId="0" fontId="48" fillId="0" borderId="0" xfId="0" applyFont="1" applyProtection="1"/>
    <xf numFmtId="0" fontId="2" fillId="0" borderId="57" xfId="0" applyFont="1" applyBorder="1" applyProtection="1"/>
    <xf numFmtId="0" fontId="3" fillId="0" borderId="0" xfId="0" applyFont="1" applyAlignment="1" applyProtection="1">
      <alignment vertical="center"/>
    </xf>
    <xf numFmtId="0" fontId="47" fillId="0" borderId="0" xfId="0" applyFont="1" applyAlignment="1" applyProtection="1">
      <alignment vertical="center"/>
    </xf>
    <xf numFmtId="0" fontId="173" fillId="0" borderId="0" xfId="0" applyFont="1" applyProtection="1"/>
    <xf numFmtId="0" fontId="2" fillId="0" borderId="37" xfId="0" applyFont="1" applyBorder="1" applyAlignment="1" applyProtection="1">
      <alignment vertical="center" wrapText="1"/>
    </xf>
    <xf numFmtId="0" fontId="2" fillId="0" borderId="37" xfId="0" applyFont="1" applyFill="1" applyBorder="1" applyAlignment="1" applyProtection="1">
      <alignment vertical="center" wrapText="1"/>
    </xf>
    <xf numFmtId="1" fontId="5" fillId="29" borderId="37" xfId="0" applyNumberFormat="1" applyFont="1" applyFill="1" applyBorder="1" applyAlignment="1" applyProtection="1">
      <alignment horizontal="center" vertical="center" wrapText="1"/>
    </xf>
    <xf numFmtId="0" fontId="18" fillId="0" borderId="37" xfId="0" applyFont="1" applyBorder="1" applyAlignment="1" applyProtection="1">
      <alignment vertical="center" wrapText="1"/>
    </xf>
    <xf numFmtId="0" fontId="18" fillId="0" borderId="37" xfId="0" applyFont="1" applyFill="1" applyBorder="1" applyAlignment="1" applyProtection="1">
      <alignment vertical="center" wrapText="1"/>
    </xf>
    <xf numFmtId="0" fontId="176" fillId="0" borderId="37" xfId="0" applyFont="1" applyBorder="1" applyAlignment="1" applyProtection="1">
      <alignment vertical="center" wrapText="1"/>
    </xf>
    <xf numFmtId="0" fontId="98" fillId="0" borderId="37" xfId="0" applyFont="1" applyBorder="1" applyAlignment="1" applyProtection="1">
      <alignment vertical="center" wrapText="1"/>
    </xf>
    <xf numFmtId="0" fontId="179" fillId="0" borderId="0" xfId="0" applyFont="1"/>
    <xf numFmtId="0" fontId="136" fillId="0" borderId="0" xfId="0" applyFont="1" applyFill="1" applyProtection="1"/>
    <xf numFmtId="0" fontId="42" fillId="0" borderId="0" xfId="232" applyFont="1" applyFill="1" applyAlignment="1" applyProtection="1">
      <alignment vertical="center"/>
    </xf>
    <xf numFmtId="0" fontId="142" fillId="0" borderId="0" xfId="0" applyFont="1" applyProtection="1"/>
    <xf numFmtId="0" fontId="25" fillId="0" borderId="0" xfId="232" applyFont="1" applyFill="1" applyProtection="1"/>
    <xf numFmtId="0" fontId="47" fillId="0" borderId="0" xfId="0" applyFont="1" applyFill="1" applyProtection="1"/>
    <xf numFmtId="0" fontId="25" fillId="0" borderId="0" xfId="232" applyFont="1" applyAlignment="1" applyProtection="1">
      <alignment vertical="center"/>
    </xf>
    <xf numFmtId="164" fontId="18" fillId="101" borderId="23" xfId="189" applyNumberFormat="1" applyFont="1" applyFill="1" applyBorder="1" applyAlignment="1" applyProtection="1">
      <alignment horizontal="center" vertical="center"/>
    </xf>
    <xf numFmtId="164" fontId="18" fillId="0" borderId="56" xfId="189" applyNumberFormat="1" applyFont="1" applyBorder="1" applyAlignment="1" applyProtection="1">
      <alignment horizontal="center" vertical="center"/>
    </xf>
    <xf numFmtId="164" fontId="18" fillId="0" borderId="23" xfId="189" applyNumberFormat="1" applyFont="1" applyBorder="1" applyAlignment="1" applyProtection="1">
      <alignment horizontal="center" vertical="center"/>
    </xf>
    <xf numFmtId="0" fontId="4" fillId="0" borderId="0" xfId="0" applyFont="1" applyAlignment="1" applyProtection="1">
      <alignment vertical="center"/>
    </xf>
    <xf numFmtId="0" fontId="142" fillId="0" borderId="0" xfId="0" applyFont="1" applyAlignment="1" applyProtection="1">
      <alignment vertical="center"/>
    </xf>
    <xf numFmtId="9" fontId="18" fillId="101" borderId="12" xfId="189" applyFont="1" applyFill="1" applyBorder="1" applyAlignment="1" applyProtection="1">
      <alignment horizontal="center" vertical="top"/>
    </xf>
    <xf numFmtId="165" fontId="22" fillId="0" borderId="0" xfId="232" applyNumberFormat="1" applyFont="1" applyProtection="1"/>
    <xf numFmtId="164" fontId="18" fillId="102" borderId="23" xfId="189" applyNumberFormat="1" applyFont="1" applyFill="1" applyBorder="1" applyAlignment="1" applyProtection="1">
      <alignment horizontal="center" vertical="center" wrapText="1"/>
    </xf>
    <xf numFmtId="164" fontId="18" fillId="102" borderId="12" xfId="189" applyNumberFormat="1" applyFont="1" applyFill="1" applyBorder="1" applyAlignment="1" applyProtection="1">
      <alignment horizontal="center" vertical="top"/>
    </xf>
    <xf numFmtId="164" fontId="18" fillId="0" borderId="25" xfId="189" applyNumberFormat="1" applyFont="1" applyBorder="1" applyAlignment="1" applyProtection="1">
      <alignment horizontal="center" vertical="top"/>
    </xf>
    <xf numFmtId="164" fontId="18" fillId="0" borderId="12" xfId="189" applyNumberFormat="1" applyFont="1" applyBorder="1" applyAlignment="1" applyProtection="1">
      <alignment horizontal="center"/>
    </xf>
    <xf numFmtId="164" fontId="18" fillId="103" borderId="23" xfId="189" applyNumberFormat="1" applyFont="1" applyFill="1" applyBorder="1" applyAlignment="1" applyProtection="1">
      <alignment horizontal="center" vertical="center"/>
    </xf>
    <xf numFmtId="164" fontId="18" fillId="103" borderId="12" xfId="189" applyNumberFormat="1" applyFont="1" applyFill="1" applyBorder="1" applyAlignment="1" applyProtection="1">
      <alignment horizontal="center" vertical="top"/>
    </xf>
    <xf numFmtId="0" fontId="108" fillId="0" borderId="0" xfId="0" applyFont="1" applyProtection="1"/>
    <xf numFmtId="0" fontId="167" fillId="0" borderId="0" xfId="0" applyFont="1" applyAlignment="1" applyProtection="1">
      <alignment vertical="center"/>
    </xf>
    <xf numFmtId="0" fontId="5" fillId="0" borderId="37" xfId="0" applyFont="1" applyBorder="1" applyAlignment="1" applyProtection="1">
      <alignment horizontal="center" vertical="center" wrapText="1"/>
    </xf>
    <xf numFmtId="1" fontId="5" fillId="26" borderId="37" xfId="0" applyNumberFormat="1" applyFont="1" applyFill="1" applyBorder="1" applyAlignment="1" applyProtection="1">
      <alignment horizontal="center" vertical="center"/>
      <protection locked="0"/>
    </xf>
    <xf numFmtId="10" fontId="5" fillId="23" borderId="37" xfId="189" applyNumberFormat="1" applyFont="1" applyFill="1" applyBorder="1" applyAlignment="1" applyProtection="1">
      <alignment horizontal="center" vertical="center" wrapText="1"/>
    </xf>
    <xf numFmtId="0" fontId="2" fillId="0" borderId="137" xfId="0" applyFont="1" applyBorder="1" applyAlignment="1" applyProtection="1">
      <alignment vertical="center" wrapText="1"/>
    </xf>
    <xf numFmtId="0" fontId="98" fillId="0" borderId="137" xfId="0" applyFont="1" applyBorder="1" applyAlignment="1" applyProtection="1">
      <alignment vertical="center" wrapText="1"/>
    </xf>
    <xf numFmtId="0" fontId="184" fillId="0" borderId="0" xfId="0" applyFont="1"/>
    <xf numFmtId="0" fontId="0" fillId="0" borderId="0" xfId="0" applyFont="1"/>
    <xf numFmtId="1" fontId="99" fillId="105" borderId="37" xfId="189" applyNumberFormat="1" applyFont="1" applyFill="1" applyBorder="1" applyAlignment="1" applyProtection="1">
      <alignment horizontal="center" vertical="center" wrapText="1"/>
    </xf>
    <xf numFmtId="10" fontId="99" fillId="23" borderId="37" xfId="189" applyNumberFormat="1" applyFont="1" applyFill="1" applyBorder="1" applyAlignment="1" applyProtection="1">
      <alignment horizontal="center" vertical="center" wrapText="1"/>
    </xf>
    <xf numFmtId="0" fontId="98" fillId="0" borderId="137" xfId="0" applyFont="1" applyFill="1" applyBorder="1" applyAlignment="1" applyProtection="1">
      <alignment vertical="center" wrapText="1"/>
    </xf>
    <xf numFmtId="0" fontId="98" fillId="0" borderId="37" xfId="0" applyFont="1" applyFill="1" applyBorder="1" applyAlignment="1" applyProtection="1">
      <alignment vertical="center" wrapText="1"/>
    </xf>
    <xf numFmtId="0" fontId="2" fillId="0" borderId="137" xfId="0" applyFont="1" applyFill="1" applyBorder="1" applyAlignment="1" applyProtection="1">
      <alignment vertical="center" wrapText="1"/>
    </xf>
    <xf numFmtId="1" fontId="17" fillId="26" borderId="37" xfId="0" applyNumberFormat="1" applyFont="1" applyFill="1" applyBorder="1" applyAlignment="1" applyProtection="1">
      <alignment horizontal="center" vertical="center"/>
      <protection locked="0"/>
    </xf>
    <xf numFmtId="0" fontId="136" fillId="0" borderId="0" xfId="0" applyFont="1" applyProtection="1"/>
    <xf numFmtId="10" fontId="17" fillId="23" borderId="37" xfId="189" applyNumberFormat="1" applyFont="1" applyFill="1" applyBorder="1" applyAlignment="1" applyProtection="1">
      <alignment horizontal="center" vertical="center" wrapText="1"/>
    </xf>
    <xf numFmtId="10" fontId="5" fillId="0" borderId="37" xfId="189" applyNumberFormat="1" applyFont="1" applyFill="1" applyBorder="1" applyAlignment="1" applyProtection="1">
      <alignment horizontal="center" vertical="center" wrapText="1"/>
    </xf>
    <xf numFmtId="1" fontId="177" fillId="26" borderId="37" xfId="0" applyNumberFormat="1" applyFont="1" applyFill="1" applyBorder="1" applyAlignment="1" applyProtection="1">
      <alignment horizontal="center" vertical="center"/>
      <protection locked="0"/>
    </xf>
    <xf numFmtId="0" fontId="176" fillId="0" borderId="37" xfId="0" applyFont="1" applyFill="1" applyBorder="1" applyAlignment="1" applyProtection="1">
      <alignment vertical="center" wrapText="1"/>
    </xf>
    <xf numFmtId="1" fontId="177" fillId="29" borderId="37" xfId="0" applyNumberFormat="1" applyFont="1" applyFill="1" applyBorder="1" applyAlignment="1" applyProtection="1">
      <alignment horizontal="center" vertical="center" wrapText="1"/>
    </xf>
    <xf numFmtId="10" fontId="177" fillId="23" borderId="37" xfId="189" applyNumberFormat="1" applyFont="1" applyFill="1" applyBorder="1" applyAlignment="1" applyProtection="1">
      <alignment horizontal="center" vertical="center" wrapText="1"/>
    </xf>
    <xf numFmtId="0" fontId="108" fillId="0" borderId="0" xfId="0" applyFont="1" applyFill="1" applyProtection="1"/>
    <xf numFmtId="0" fontId="18" fillId="0" borderId="11" xfId="0" applyFont="1" applyBorder="1" applyAlignment="1" applyProtection="1">
      <alignment horizontal="center" vertical="center" wrapText="1"/>
    </xf>
    <xf numFmtId="0" fontId="22" fillId="0" borderId="11" xfId="0" applyFont="1" applyBorder="1" applyAlignment="1" applyProtection="1">
      <alignment horizontal="center" vertical="center"/>
    </xf>
    <xf numFmtId="0" fontId="2" fillId="0" borderId="0" xfId="0" applyFont="1" applyAlignment="1" applyProtection="1">
      <alignment horizontal="lef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01" fillId="0" borderId="0" xfId="0" applyFont="1" applyAlignment="1"/>
    <xf numFmtId="0" fontId="98" fillId="62" borderId="11" xfId="0" applyFont="1" applyFill="1" applyBorder="1" applyAlignment="1" applyProtection="1">
      <alignment horizontal="lef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0" borderId="11" xfId="0" applyFont="1" applyFill="1" applyBorder="1" applyAlignment="1" applyProtection="1">
      <alignment horizontal="left" vertical="top" wrapText="1"/>
    </xf>
    <xf numFmtId="0" fontId="17" fillId="0" borderId="17" xfId="0" applyFont="1" applyFill="1" applyBorder="1" applyAlignment="1">
      <alignment horizontal="left" vertical="top"/>
    </xf>
    <xf numFmtId="0" fontId="17" fillId="0" borderId="116" xfId="0" applyFont="1" applyFill="1" applyBorder="1" applyAlignment="1">
      <alignment horizontal="left" vertical="top" wrapText="1"/>
    </xf>
    <xf numFmtId="0" fontId="18" fillId="0" borderId="116" xfId="0" applyFont="1" applyFill="1" applyBorder="1" applyAlignment="1">
      <alignment horizontal="left" vertical="top" wrapText="1"/>
    </xf>
    <xf numFmtId="0" fontId="18" fillId="62" borderId="116" xfId="0" applyFont="1" applyFill="1" applyBorder="1" applyAlignment="1">
      <alignment horizontal="left" vertical="top" wrapText="1"/>
    </xf>
    <xf numFmtId="0" fontId="11" fillId="62" borderId="0" xfId="0" applyFont="1" applyFill="1" applyAlignment="1">
      <alignment horizontal="left" vertical="center" wrapText="1"/>
    </xf>
    <xf numFmtId="0" fontId="18" fillId="65" borderId="11" xfId="0" quotePrefix="1" applyFont="1" applyFill="1" applyBorder="1" applyAlignment="1">
      <alignment horizontal="left" vertical="center" wrapText="1"/>
    </xf>
    <xf numFmtId="0" fontId="18" fillId="65" borderId="11" xfId="0" applyFont="1" applyFill="1" applyBorder="1" applyAlignment="1">
      <alignment vertical="center" wrapText="1"/>
    </xf>
    <xf numFmtId="0" fontId="196" fillId="0" borderId="0" xfId="0" applyFont="1" applyAlignment="1" applyProtection="1">
      <alignment horizontal="left" vertical="center" wrapText="1"/>
    </xf>
    <xf numFmtId="0" fontId="107" fillId="0" borderId="11" xfId="147" applyFont="1" applyBorder="1" applyAlignment="1">
      <alignment horizontal="left" vertical="center" wrapText="1"/>
    </xf>
    <xf numFmtId="0" fontId="107" fillId="62" borderId="11" xfId="147" applyFont="1" applyFill="1" applyBorder="1" applyAlignment="1">
      <alignment horizontal="left" vertical="center" wrapText="1"/>
    </xf>
    <xf numFmtId="0" fontId="107" fillId="0" borderId="11" xfId="147" applyFont="1" applyFill="1" applyBorder="1" applyAlignment="1">
      <alignment horizontal="left" vertical="center" wrapText="1"/>
    </xf>
    <xf numFmtId="0" fontId="121" fillId="0" borderId="0" xfId="0" applyFont="1" applyAlignment="1">
      <alignment wrapText="1"/>
    </xf>
    <xf numFmtId="0" fontId="107" fillId="95" borderId="11" xfId="147" applyFont="1" applyFill="1" applyBorder="1" applyAlignment="1" applyProtection="1">
      <alignment horizontal="left" vertical="center" wrapText="1"/>
    </xf>
    <xf numFmtId="0" fontId="18" fillId="62" borderId="11" xfId="0" applyFont="1" applyFill="1" applyBorder="1" applyAlignment="1">
      <alignment horizontal="left" vertical="top" wrapText="1"/>
    </xf>
    <xf numFmtId="0" fontId="18" fillId="62" borderId="11" xfId="0" applyFont="1" applyFill="1" applyBorder="1" applyAlignment="1">
      <alignmen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98" fillId="62" borderId="11" xfId="0" applyFont="1" applyFill="1" applyBorder="1" applyAlignment="1" applyProtection="1">
      <alignment horizontal="left" vertical="top" wrapText="1"/>
    </xf>
    <xf numFmtId="0" fontId="18" fillId="0" borderId="11" xfId="0" applyFont="1" applyFill="1" applyBorder="1" applyAlignment="1">
      <alignment horizontal="left" vertical="center" wrapText="1"/>
    </xf>
    <xf numFmtId="0" fontId="18" fillId="62" borderId="11" xfId="0" applyFont="1" applyFill="1" applyBorder="1" applyAlignment="1">
      <alignment vertical="center" wrapText="1"/>
    </xf>
    <xf numFmtId="0" fontId="98" fillId="62" borderId="11"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97" fillId="0" borderId="0" xfId="0" applyFont="1" applyAlignment="1">
      <alignment wrapText="1"/>
    </xf>
    <xf numFmtId="0" fontId="18" fillId="0" borderId="11" xfId="0" applyFont="1" applyFill="1" applyBorder="1" applyAlignment="1">
      <alignment horizontal="left" vertical="center" wrapText="1"/>
    </xf>
    <xf numFmtId="0" fontId="18" fillId="62" borderId="11" xfId="0" applyFont="1" applyFill="1" applyBorder="1" applyAlignment="1">
      <alignment horizontal="left" vertical="center" wrapText="1"/>
    </xf>
    <xf numFmtId="0" fontId="18" fillId="0" borderId="11" xfId="0" applyFont="1" applyBorder="1" applyAlignment="1">
      <alignment horizontal="left" vertical="center" wrapText="1"/>
    </xf>
    <xf numFmtId="0" fontId="18" fillId="62" borderId="11" xfId="0" applyFont="1" applyFill="1" applyBorder="1" applyAlignment="1">
      <alignment vertical="center" wrapText="1"/>
    </xf>
    <xf numFmtId="0" fontId="98" fillId="62" borderId="66" xfId="0" applyFont="1" applyFill="1" applyBorder="1" applyAlignment="1">
      <alignment horizontal="left" vertical="center" wrapText="1"/>
    </xf>
    <xf numFmtId="0" fontId="98" fillId="62" borderId="11" xfId="0" applyFont="1" applyFill="1" applyBorder="1" applyAlignment="1">
      <alignment horizontal="left" vertical="center" wrapText="1"/>
    </xf>
    <xf numFmtId="0" fontId="18" fillId="0" borderId="0" xfId="0" applyFont="1" applyAlignment="1">
      <alignment horizontal="left" vertical="top"/>
    </xf>
    <xf numFmtId="0" fontId="198" fillId="0" borderId="0" xfId="0" applyFont="1"/>
    <xf numFmtId="0" fontId="199" fillId="0" borderId="0" xfId="0" applyFont="1"/>
    <xf numFmtId="0" fontId="103" fillId="0" borderId="0" xfId="147" applyFont="1"/>
    <xf numFmtId="0" fontId="17" fillId="0" borderId="17" xfId="0" applyFont="1" applyBorder="1" applyAlignment="1">
      <alignment vertical="center"/>
    </xf>
    <xf numFmtId="0" fontId="17" fillId="0" borderId="11" xfId="0" applyFont="1" applyBorder="1" applyAlignment="1">
      <alignment vertical="center" wrapText="1"/>
    </xf>
    <xf numFmtId="0" fontId="18" fillId="0" borderId="17" xfId="0" applyFont="1" applyFill="1" applyBorder="1" applyAlignment="1">
      <alignment vertical="center" wrapText="1"/>
    </xf>
    <xf numFmtId="0" fontId="18" fillId="62" borderId="11" xfId="0" quotePrefix="1" applyFont="1" applyFill="1" applyBorder="1" applyAlignment="1">
      <alignment horizontal="left" vertical="center" wrapText="1"/>
    </xf>
    <xf numFmtId="49" fontId="18" fillId="0" borderId="11" xfId="0" applyNumberFormat="1" applyFont="1" applyFill="1" applyBorder="1" applyAlignment="1">
      <alignment horizontal="left" vertical="center" wrapText="1"/>
    </xf>
    <xf numFmtId="0" fontId="18" fillId="0" borderId="18" xfId="0" applyFont="1" applyFill="1" applyBorder="1" applyAlignment="1">
      <alignment horizontal="left" vertical="center" wrapText="1"/>
    </xf>
    <xf numFmtId="14" fontId="18" fillId="62" borderId="11" xfId="0" applyNumberFormat="1" applyFont="1" applyFill="1" applyBorder="1" applyAlignment="1">
      <alignment horizontal="left" vertical="center" wrapText="1"/>
    </xf>
    <xf numFmtId="14" fontId="18" fillId="0" borderId="11" xfId="0" applyNumberFormat="1" applyFont="1" applyFill="1" applyBorder="1" applyAlignment="1">
      <alignment horizontal="left" vertical="center" wrapText="1"/>
    </xf>
    <xf numFmtId="0" fontId="98" fillId="62" borderId="26" xfId="0" applyFont="1" applyFill="1" applyBorder="1" applyAlignment="1">
      <alignment vertical="center" wrapText="1"/>
    </xf>
    <xf numFmtId="0" fontId="98" fillId="0" borderId="11" xfId="0" applyFont="1" applyFill="1" applyBorder="1" applyAlignment="1">
      <alignment vertical="center" wrapText="1"/>
    </xf>
    <xf numFmtId="0" fontId="100" fillId="0" borderId="11" xfId="0" applyFont="1" applyFill="1" applyBorder="1" applyAlignment="1">
      <alignment vertical="center" wrapText="1"/>
    </xf>
    <xf numFmtId="0" fontId="18" fillId="62" borderId="26" xfId="0" applyFont="1" applyFill="1" applyBorder="1" applyAlignment="1">
      <alignment vertical="center" wrapText="1"/>
    </xf>
    <xf numFmtId="0" fontId="98" fillId="0" borderId="26" xfId="0" applyFont="1" applyFill="1" applyBorder="1" applyAlignment="1">
      <alignment vertical="center" wrapText="1"/>
    </xf>
    <xf numFmtId="0" fontId="98" fillId="62" borderId="26" xfId="0" applyFont="1" applyFill="1" applyBorder="1" applyAlignment="1">
      <alignment horizontal="left" vertical="center" wrapText="1"/>
    </xf>
    <xf numFmtId="0" fontId="108" fillId="66" borderId="11" xfId="0" applyFont="1" applyFill="1" applyBorder="1" applyAlignment="1">
      <alignment horizontal="left" vertical="center" wrapText="1"/>
    </xf>
    <xf numFmtId="0" fontId="98" fillId="62" borderId="27" xfId="0" applyFont="1" applyFill="1" applyBorder="1" applyAlignment="1">
      <alignment horizontal="left" vertical="center" wrapText="1"/>
    </xf>
    <xf numFmtId="0" fontId="18" fillId="0" borderId="11" xfId="0" quotePrefix="1" applyFont="1" applyFill="1" applyBorder="1" applyAlignment="1">
      <alignment horizontal="left" vertical="center" wrapText="1"/>
    </xf>
    <xf numFmtId="0" fontId="18" fillId="64" borderId="1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63" borderId="11" xfId="0" applyFont="1" applyFill="1" applyBorder="1" applyAlignment="1">
      <alignment horizontal="left" vertical="center" wrapText="1"/>
    </xf>
    <xf numFmtId="0" fontId="18" fillId="62" borderId="11" xfId="0" applyFont="1" applyFill="1" applyBorder="1" applyAlignment="1">
      <alignment horizontal="left" vertical="center" wrapText="1"/>
    </xf>
    <xf numFmtId="0" fontId="18" fillId="62" borderId="11" xfId="0" applyFont="1" applyFill="1" applyBorder="1" applyAlignment="1">
      <alignment vertical="center" wrapText="1"/>
    </xf>
    <xf numFmtId="0" fontId="2" fillId="0" borderId="11" xfId="0" applyFont="1" applyFill="1" applyBorder="1" applyAlignment="1">
      <alignment horizontal="left" vertical="top" wrapText="1"/>
    </xf>
    <xf numFmtId="0" fontId="189" fillId="62" borderId="11" xfId="0" applyFont="1" applyFill="1" applyBorder="1" applyAlignment="1">
      <alignment vertical="center" wrapText="1"/>
    </xf>
    <xf numFmtId="0" fontId="189" fillId="62" borderId="11" xfId="0" applyFont="1" applyFill="1" applyBorder="1" applyAlignment="1">
      <alignment horizontal="left" vertical="center" wrapText="1"/>
    </xf>
    <xf numFmtId="0" fontId="18" fillId="62" borderId="0" xfId="0" applyFont="1" applyFill="1" applyAlignment="1">
      <alignment vertical="center" wrapText="1"/>
    </xf>
    <xf numFmtId="0" fontId="18" fillId="0" borderId="11" xfId="0" applyFont="1" applyFill="1" applyBorder="1" applyAlignment="1">
      <alignment horizontal="left" vertical="center" wrapText="1"/>
    </xf>
    <xf numFmtId="0" fontId="18" fillId="62" borderId="11" xfId="0" applyFont="1" applyFill="1" applyBorder="1" applyAlignment="1">
      <alignment horizontal="left" vertical="center" wrapText="1"/>
    </xf>
    <xf numFmtId="0" fontId="18" fillId="62" borderId="11" xfId="0" applyFont="1" applyFill="1" applyBorder="1" applyAlignment="1">
      <alignment vertical="center" wrapText="1"/>
    </xf>
    <xf numFmtId="0" fontId="18" fillId="62" borderId="11" xfId="0" applyFont="1" applyFill="1" applyBorder="1" applyAlignment="1">
      <alignment horizontal="left" vertical="top" wrapText="1"/>
    </xf>
    <xf numFmtId="0" fontId="18" fillId="62" borderId="11" xfId="0" applyFont="1" applyFill="1" applyBorder="1" applyAlignment="1">
      <alignment vertical="top" wrapText="1"/>
    </xf>
    <xf numFmtId="0" fontId="2" fillId="62" borderId="17"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7" xfId="0" applyFont="1" applyFill="1" applyBorder="1" applyAlignment="1">
      <alignment vertical="top" wrapText="1"/>
    </xf>
    <xf numFmtId="0" fontId="107" fillId="0" borderId="0" xfId="147" applyFont="1" applyAlignment="1" applyProtection="1">
      <alignment horizontal="left" indent="30"/>
      <protection locked="0"/>
    </xf>
    <xf numFmtId="0" fontId="0" fillId="0" borderId="0" xfId="0" applyAlignment="1" applyProtection="1">
      <alignment horizontal="left"/>
      <protection locked="0"/>
    </xf>
    <xf numFmtId="0" fontId="33" fillId="0" borderId="0" xfId="0" applyFont="1" applyAlignment="1" applyProtection="1">
      <alignment wrapText="1"/>
    </xf>
    <xf numFmtId="0" fontId="25" fillId="0" borderId="0" xfId="0" applyFont="1" applyAlignment="1" applyProtection="1">
      <alignment wrapText="1"/>
    </xf>
    <xf numFmtId="0" fontId="104" fillId="0" borderId="0" xfId="0" applyFont="1"/>
    <xf numFmtId="0" fontId="121" fillId="0" borderId="0" xfId="0" applyFont="1"/>
    <xf numFmtId="0" fontId="4" fillId="0" borderId="17" xfId="0" applyFont="1" applyBorder="1" applyAlignment="1">
      <alignment horizontal="left" vertical="center" wrapText="1"/>
    </xf>
    <xf numFmtId="0" fontId="102" fillId="0" borderId="0" xfId="0" applyFont="1" applyFill="1" applyAlignment="1">
      <alignment wrapText="1"/>
    </xf>
    <xf numFmtId="0" fontId="4" fillId="0" borderId="0" xfId="0" applyFont="1" applyFill="1" applyAlignment="1">
      <alignment vertical="center" wrapText="1"/>
    </xf>
    <xf numFmtId="0" fontId="95" fillId="0" borderId="21" xfId="0" applyFont="1" applyBorder="1" applyAlignment="1">
      <alignment wrapText="1"/>
    </xf>
    <xf numFmtId="0" fontId="2" fillId="0" borderId="11" xfId="0" applyFont="1" applyFill="1" applyBorder="1" applyAlignment="1">
      <alignment horizontal="left" vertical="top" wrapText="1"/>
    </xf>
    <xf numFmtId="0" fontId="2" fillId="0" borderId="17" xfId="0" applyFont="1" applyFill="1" applyBorder="1" applyAlignment="1">
      <alignment vertical="top" wrapText="1"/>
    </xf>
    <xf numFmtId="0" fontId="4" fillId="0" borderId="17" xfId="0" applyFont="1" applyBorder="1" applyAlignment="1" applyProtection="1">
      <alignment wrapText="1"/>
    </xf>
    <xf numFmtId="0" fontId="3" fillId="0" borderId="0" xfId="0" applyFont="1" applyBorder="1" applyAlignment="1">
      <alignment horizontal="left" vertical="center" wrapText="1"/>
    </xf>
    <xf numFmtId="0" fontId="3" fillId="62" borderId="0" xfId="0" applyFont="1" applyFill="1" applyBorder="1" applyAlignment="1">
      <alignment horizontal="left" vertical="center" wrapText="1"/>
    </xf>
    <xf numFmtId="0" fontId="22" fillId="95" borderId="11" xfId="0" applyFont="1" applyFill="1" applyBorder="1" applyAlignment="1">
      <alignment vertical="top" wrapText="1"/>
    </xf>
    <xf numFmtId="0" fontId="11" fillId="0" borderId="0" xfId="0" applyFont="1" applyAlignment="1">
      <alignment horizontal="left" vertical="center" wrapText="1"/>
    </xf>
    <xf numFmtId="0" fontId="3" fillId="0" borderId="0" xfId="0" applyFont="1" applyFill="1" applyAlignment="1">
      <alignment horizontal="left" vertical="center" wrapText="1"/>
    </xf>
    <xf numFmtId="0" fontId="102" fillId="0" borderId="0" xfId="0" applyFont="1" applyAlignment="1">
      <alignment wrapText="1"/>
    </xf>
    <xf numFmtId="0" fontId="4" fillId="0" borderId="17" xfId="0" applyFont="1" applyBorder="1" applyAlignment="1">
      <alignment wrapText="1"/>
    </xf>
    <xf numFmtId="0" fontId="11" fillId="0" borderId="0" xfId="0" applyFont="1" applyFill="1" applyAlignment="1">
      <alignment horizontal="left" vertical="center" wrapText="1"/>
    </xf>
    <xf numFmtId="0" fontId="3" fillId="74" borderId="0" xfId="0" applyFont="1" applyFill="1" applyAlignment="1">
      <alignment horizontal="left" vertical="center" wrapText="1"/>
    </xf>
    <xf numFmtId="0" fontId="18" fillId="62" borderId="11" xfId="0" applyFont="1" applyFill="1" applyBorder="1" applyAlignment="1">
      <alignment vertical="center" wrapText="1"/>
    </xf>
    <xf numFmtId="0" fontId="18" fillId="62" borderId="11" xfId="0" applyFont="1" applyFill="1" applyBorder="1" applyAlignment="1">
      <alignment horizontal="left" vertical="top" wrapText="1"/>
    </xf>
    <xf numFmtId="0" fontId="18" fillId="62" borderId="11" xfId="0" applyFont="1" applyFill="1" applyBorder="1" applyAlignment="1">
      <alignment horizontal="center" vertical="center" wrapText="1"/>
    </xf>
    <xf numFmtId="0" fontId="18" fillId="0" borderId="11" xfId="0" applyFont="1" applyFill="1" applyBorder="1" applyAlignment="1">
      <alignment horizontal="left" vertical="center" wrapText="1"/>
    </xf>
    <xf numFmtId="0" fontId="18" fillId="0" borderId="11" xfId="0" applyFont="1" applyFill="1" applyBorder="1" applyAlignment="1">
      <alignment horizontal="left" vertical="center"/>
    </xf>
    <xf numFmtId="0" fontId="18" fillId="62" borderId="11" xfId="0" applyFont="1" applyFill="1" applyBorder="1" applyAlignment="1">
      <alignment vertical="center" wrapText="1"/>
    </xf>
    <xf numFmtId="0" fontId="2" fillId="0" borderId="11"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18" fillId="62" borderId="11" xfId="0" applyFont="1" applyFill="1" applyBorder="1" applyAlignment="1">
      <alignment horizontal="center" vertical="top" wrapText="1"/>
    </xf>
    <xf numFmtId="0" fontId="35" fillId="62" borderId="0" xfId="0" applyFont="1" applyFill="1" applyAlignment="1" applyProtection="1">
      <alignment vertical="center"/>
    </xf>
    <xf numFmtId="0" fontId="152" fillId="62" borderId="11" xfId="147" applyFont="1" applyFill="1" applyBorder="1" applyAlignment="1" applyProtection="1">
      <alignment horizontal="left" vertical="center" wrapText="1"/>
    </xf>
    <xf numFmtId="0" fontId="18" fillId="62" borderId="11" xfId="0" applyFont="1" applyFill="1" applyBorder="1" applyAlignment="1" applyProtection="1">
      <alignment horizontal="left" vertical="center" wrapText="1"/>
    </xf>
    <xf numFmtId="0" fontId="18" fillId="62" borderId="46" xfId="0" applyFont="1" applyFill="1" applyBorder="1" applyAlignment="1">
      <alignment vertical="center"/>
    </xf>
    <xf numFmtId="0" fontId="124" fillId="0" borderId="11" xfId="0" applyFont="1" applyFill="1" applyBorder="1" applyAlignment="1">
      <alignment vertical="center"/>
    </xf>
    <xf numFmtId="0" fontId="108" fillId="0" borderId="11" xfId="0" applyFont="1" applyFill="1" applyBorder="1" applyAlignment="1">
      <alignment vertical="center" wrapText="1"/>
    </xf>
    <xf numFmtId="0" fontId="18" fillId="0" borderId="30" xfId="0" applyFont="1" applyFill="1" applyBorder="1" applyAlignment="1">
      <alignment vertical="center" wrapText="1"/>
    </xf>
    <xf numFmtId="0" fontId="124" fillId="0" borderId="11" xfId="0" applyFont="1" applyFill="1" applyBorder="1" applyAlignment="1">
      <alignment vertical="center" wrapText="1"/>
    </xf>
    <xf numFmtId="0" fontId="191" fillId="0" borderId="11" xfId="0" applyFont="1" applyFill="1" applyBorder="1" applyAlignment="1">
      <alignment vertical="center" wrapText="1"/>
    </xf>
    <xf numFmtId="0" fontId="108" fillId="0" borderId="27" xfId="0" applyFont="1" applyFill="1" applyBorder="1" applyAlignment="1">
      <alignment horizontal="left" vertical="center" wrapText="1"/>
    </xf>
    <xf numFmtId="0" fontId="108" fillId="0" borderId="66" xfId="0" applyFont="1" applyFill="1" applyBorder="1" applyAlignment="1">
      <alignment horizontal="left" vertical="center" wrapText="1"/>
    </xf>
    <xf numFmtId="0" fontId="108" fillId="0" borderId="11" xfId="0" applyFont="1" applyFill="1" applyBorder="1" applyAlignment="1">
      <alignment horizontal="left" vertical="center" wrapText="1"/>
    </xf>
    <xf numFmtId="0" fontId="108" fillId="0" borderId="27" xfId="0" applyFont="1" applyFill="1" applyBorder="1" applyAlignment="1">
      <alignment vertical="center" wrapText="1"/>
    </xf>
    <xf numFmtId="0" fontId="108" fillId="0" borderId="11" xfId="0" applyFont="1" applyFill="1" applyBorder="1" applyAlignment="1">
      <alignment horizontal="center" vertical="top" wrapText="1"/>
    </xf>
    <xf numFmtId="0" fontId="18" fillId="0" borderId="11" xfId="0" applyFont="1" applyFill="1" applyBorder="1" applyAlignment="1">
      <alignment horizontal="center" vertical="top" wrapText="1"/>
    </xf>
    <xf numFmtId="0" fontId="18" fillId="0" borderId="20" xfId="0" applyFont="1" applyFill="1" applyBorder="1" applyAlignment="1">
      <alignment horizontal="center" vertical="top"/>
    </xf>
    <xf numFmtId="0" fontId="98" fillId="0" borderId="11" xfId="0" applyFont="1" applyFill="1" applyBorder="1" applyAlignment="1">
      <alignment wrapText="1"/>
    </xf>
    <xf numFmtId="0" fontId="108" fillId="0" borderId="11" xfId="0" applyFont="1" applyFill="1" applyBorder="1" applyAlignment="1">
      <alignment wrapText="1"/>
    </xf>
    <xf numFmtId="0" fontId="2" fillId="0" borderId="11" xfId="0" applyFont="1" applyFill="1" applyBorder="1" applyAlignment="1">
      <alignment horizontal="left" vertical="top" wrapText="1"/>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18" fillId="0" borderId="11" xfId="0" applyFont="1" applyFill="1" applyBorder="1" applyAlignment="1">
      <alignment horizontal="left" vertical="top" wrapText="1"/>
    </xf>
    <xf numFmtId="49" fontId="18" fillId="66" borderId="11" xfId="0" applyNumberFormat="1" applyFont="1" applyFill="1" applyBorder="1" applyAlignment="1" applyProtection="1">
      <alignment vertical="top" wrapText="1"/>
    </xf>
    <xf numFmtId="0" fontId="18" fillId="62" borderId="11"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2"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3" fillId="94" borderId="0" xfId="0" applyFont="1" applyFill="1" applyAlignment="1">
      <alignment horizontal="left" vertical="center" wrapText="1"/>
    </xf>
    <xf numFmtId="0" fontId="39" fillId="69" borderId="0" xfId="0" applyFont="1" applyFill="1" applyAlignment="1">
      <alignment wrapText="1"/>
    </xf>
    <xf numFmtId="0" fontId="39" fillId="0" borderId="0" xfId="0" applyFont="1" applyFill="1" applyAlignment="1">
      <alignment horizontal="left" vertical="center" wrapText="1"/>
    </xf>
    <xf numFmtId="0" fontId="92" fillId="74" borderId="0" xfId="0" applyFont="1" applyFill="1" applyAlignment="1">
      <alignment horizontal="left" vertical="center" wrapText="1"/>
    </xf>
    <xf numFmtId="0" fontId="3" fillId="0" borderId="0" xfId="0" applyFont="1" applyAlignment="1">
      <alignment horizontal="left" vertical="center" wrapText="1"/>
    </xf>
    <xf numFmtId="0" fontId="82" fillId="62" borderId="0" xfId="0" applyFont="1" applyFill="1" applyAlignment="1">
      <alignment wrapText="1"/>
    </xf>
    <xf numFmtId="0" fontId="0" fillId="0" borderId="0" xfId="0" applyAlignment="1" applyProtection="1">
      <protection locked="0"/>
    </xf>
    <xf numFmtId="0" fontId="18" fillId="0" borderId="11" xfId="0" applyFont="1" applyFill="1" applyBorder="1" applyAlignment="1">
      <alignment horizontal="left" vertical="center"/>
    </xf>
    <xf numFmtId="0" fontId="18" fillId="0" borderId="11" xfId="0" applyFont="1" applyFill="1" applyBorder="1" applyAlignment="1">
      <alignment vertical="center" wrapText="1"/>
    </xf>
    <xf numFmtId="0" fontId="18" fillId="0" borderId="66" xfId="0" applyFont="1" applyFill="1" applyBorder="1" applyAlignment="1">
      <alignment horizontal="left" vertical="center" wrapText="1"/>
    </xf>
    <xf numFmtId="0" fontId="101" fillId="0" borderId="0" xfId="0" applyFont="1" applyAlignment="1"/>
    <xf numFmtId="0" fontId="18" fillId="0" borderId="27" xfId="0" applyFont="1" applyFill="1" applyBorder="1" applyAlignment="1">
      <alignment horizontal="left" vertical="center"/>
    </xf>
    <xf numFmtId="0" fontId="29" fillId="0" borderId="11" xfId="0" applyFont="1" applyFill="1" applyBorder="1" applyAlignment="1">
      <alignment vertical="center"/>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62" borderId="11" xfId="0" applyFont="1" applyFill="1" applyBorder="1" applyAlignment="1">
      <alignment horizontal="left" vertical="top" wrapText="1"/>
    </xf>
    <xf numFmtId="0" fontId="18" fillId="0"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62" borderId="11" xfId="0" applyFont="1" applyFill="1" applyBorder="1" applyAlignment="1">
      <alignment horizontal="left" vertical="top" wrapText="1"/>
    </xf>
    <xf numFmtId="0" fontId="2"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8" fillId="62" borderId="11" xfId="0" applyFont="1" applyFill="1" applyBorder="1" applyAlignment="1">
      <alignment vertical="top" wrapText="1"/>
    </xf>
    <xf numFmtId="0" fontId="48" fillId="0" borderId="0" xfId="0" applyFont="1" applyAlignment="1">
      <alignment horizontal="left" vertical="center" wrapText="1"/>
    </xf>
    <xf numFmtId="0" fontId="18" fillId="0" borderId="11" xfId="0" applyFont="1" applyFill="1" applyBorder="1" applyAlignment="1">
      <alignment vertical="top" wrapText="1"/>
    </xf>
    <xf numFmtId="0" fontId="18"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1" xfId="0" applyFont="1" applyBorder="1" applyAlignment="1">
      <alignment horizontal="left" vertical="top" wrapText="1"/>
    </xf>
    <xf numFmtId="0" fontId="2" fillId="62" borderId="11" xfId="0" applyFont="1" applyFill="1" applyBorder="1" applyAlignment="1">
      <alignment horizontal="left" vertical="top" wrapText="1"/>
    </xf>
    <xf numFmtId="0" fontId="2" fillId="0" borderId="17"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108" fillId="0" borderId="11" xfId="0" applyFont="1" applyFill="1" applyBorder="1" applyAlignment="1">
      <alignment horizontal="left" vertical="top" wrapText="1"/>
    </xf>
    <xf numFmtId="0" fontId="0" fillId="0" borderId="0" xfId="0" applyAlignment="1" applyProtection="1">
      <protection locked="0"/>
    </xf>
    <xf numFmtId="0" fontId="107" fillId="0" borderId="0" xfId="147" applyFont="1" applyAlignment="1" applyProtection="1">
      <alignment wrapText="1"/>
      <protection locked="0"/>
    </xf>
    <xf numFmtId="0" fontId="18" fillId="62" borderId="11" xfId="0" applyFont="1" applyFill="1" applyBorder="1" applyAlignment="1">
      <alignment horizontal="left" vertical="top" wrapText="1"/>
    </xf>
    <xf numFmtId="0" fontId="2" fillId="62" borderId="17" xfId="0" applyFont="1" applyFill="1" applyBorder="1" applyAlignment="1">
      <alignment horizontal="left" vertical="top" wrapText="1"/>
    </xf>
    <xf numFmtId="0" fontId="2" fillId="62" borderId="11" xfId="0" applyFont="1" applyFill="1" applyBorder="1" applyAlignment="1">
      <alignment horizontal="left" vertical="top" wrapText="1"/>
    </xf>
    <xf numFmtId="0" fontId="2" fillId="0" borderId="17" xfId="0" applyFont="1" applyFill="1" applyBorder="1" applyAlignment="1">
      <alignment horizontal="left" vertical="top" wrapText="1"/>
    </xf>
    <xf numFmtId="0" fontId="18" fillId="0" borderId="11" xfId="0" applyFont="1" applyFill="1" applyBorder="1" applyAlignment="1">
      <alignment horizontal="left" vertical="top" wrapText="1"/>
    </xf>
    <xf numFmtId="0" fontId="0" fillId="0" borderId="0" xfId="0" applyAlignment="1"/>
    <xf numFmtId="0" fontId="112" fillId="0" borderId="0" xfId="0" applyFont="1" applyBorder="1" applyAlignment="1">
      <alignment horizontal="center" vertical="center" wrapText="1"/>
    </xf>
    <xf numFmtId="0" fontId="2" fillId="67" borderId="11"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3" fillId="0" borderId="0" xfId="0" applyFont="1" applyBorder="1" applyAlignment="1">
      <alignment horizontal="left" vertical="center" wrapText="1"/>
    </xf>
    <xf numFmtId="0" fontId="98" fillId="0" borderId="0" xfId="0" applyFont="1" applyFill="1" applyBorder="1" applyAlignment="1">
      <alignment horizontal="center" vertical="center" wrapText="1"/>
    </xf>
    <xf numFmtId="0" fontId="92" fillId="0" borderId="0" xfId="0" applyFont="1" applyBorder="1" applyAlignment="1">
      <alignment horizontal="left" vertical="center" wrapText="1"/>
    </xf>
    <xf numFmtId="0" fontId="192" fillId="0" borderId="0" xfId="0" applyFont="1" applyBorder="1" applyAlignment="1">
      <alignment horizontal="left" vertical="center" wrapText="1"/>
    </xf>
    <xf numFmtId="0" fontId="105" fillId="0" borderId="0" xfId="0" applyFont="1" applyFill="1" applyBorder="1" applyAlignment="1">
      <alignment horizontal="center" vertical="center" wrapText="1"/>
    </xf>
    <xf numFmtId="0" fontId="2" fillId="0" borderId="11" xfId="0" applyFont="1" applyBorder="1" applyAlignment="1">
      <alignment horizontal="center" vertical="center" wrapText="1"/>
    </xf>
    <xf numFmtId="0" fontId="0" fillId="0" borderId="0" xfId="0" applyAlignment="1" applyProtection="1">
      <protection locked="0"/>
    </xf>
    <xf numFmtId="0" fontId="18" fillId="0" borderId="11" xfId="0" applyFont="1" applyFill="1" applyBorder="1" applyAlignment="1">
      <alignment vertical="center" wrapText="1"/>
    </xf>
    <xf numFmtId="0" fontId="107" fillId="0" borderId="0" xfId="147" applyFont="1" applyAlignment="1" applyProtection="1">
      <alignment wrapText="1"/>
      <protection locked="0"/>
    </xf>
    <xf numFmtId="0" fontId="18" fillId="0" borderId="11" xfId="0" applyFont="1" applyFill="1" applyBorder="1" applyAlignment="1">
      <alignment horizontal="left" vertical="top" wrapText="1"/>
    </xf>
    <xf numFmtId="0" fontId="33" fillId="0" borderId="0" xfId="0" applyFont="1" applyAlignment="1" applyProtection="1">
      <alignment horizontal="left"/>
    </xf>
    <xf numFmtId="0" fontId="25" fillId="0" borderId="0" xfId="0" applyFont="1" applyAlignment="1" applyProtection="1">
      <alignment horizontal="left"/>
    </xf>
    <xf numFmtId="0" fontId="107" fillId="0" borderId="0" xfId="147" applyFont="1" applyAlignment="1">
      <alignment horizontal="left"/>
    </xf>
    <xf numFmtId="0" fontId="190" fillId="0" borderId="0" xfId="0" applyFont="1"/>
    <xf numFmtId="0" fontId="207" fillId="0" borderId="0" xfId="0" applyFont="1"/>
    <xf numFmtId="0" fontId="25" fillId="0" borderId="0" xfId="0" applyFont="1" applyAlignment="1" applyProtection="1">
      <alignment vertical="top" wrapText="1"/>
    </xf>
    <xf numFmtId="0" fontId="98" fillId="0" borderId="0" xfId="0" applyFont="1" applyAlignment="1">
      <alignment horizontal="right" vertical="center"/>
    </xf>
    <xf numFmtId="0" fontId="107" fillId="0" borderId="0" xfId="147" applyFont="1" applyAlignment="1" applyProtection="1">
      <alignment horizontal="right" wrapText="1"/>
      <protection locked="0"/>
    </xf>
    <xf numFmtId="0" fontId="0" fillId="0" borderId="0" xfId="0" applyAlignment="1" applyProtection="1">
      <alignment horizontal="right"/>
      <protection locked="0"/>
    </xf>
    <xf numFmtId="0" fontId="25" fillId="0" borderId="0" xfId="0" applyFont="1" applyAlignment="1" applyProtection="1"/>
    <xf numFmtId="0" fontId="18" fillId="0" borderId="11" xfId="0" applyFont="1" applyFill="1" applyBorder="1" applyAlignment="1">
      <alignment horizontal="left" vertical="top" wrapText="1"/>
    </xf>
    <xf numFmtId="14" fontId="98" fillId="62" borderId="18" xfId="0" applyNumberFormat="1" applyFont="1" applyFill="1" applyBorder="1" applyAlignment="1" applyProtection="1">
      <alignment horizontal="center" vertical="center" wrapText="1"/>
    </xf>
    <xf numFmtId="0" fontId="98" fillId="62" borderId="19" xfId="0" applyFont="1" applyFill="1" applyBorder="1" applyAlignment="1" applyProtection="1">
      <alignment vertical="center" wrapText="1"/>
    </xf>
    <xf numFmtId="0" fontId="98" fillId="62" borderId="18" xfId="0" applyFont="1" applyFill="1" applyBorder="1" applyAlignment="1" applyProtection="1">
      <alignment horizontal="left" vertical="top" wrapText="1"/>
    </xf>
    <xf numFmtId="0" fontId="98" fillId="62" borderId="46" xfId="0" applyFont="1" applyFill="1" applyBorder="1" applyAlignment="1" applyProtection="1">
      <alignment horizontal="left" vertical="top" wrapText="1"/>
    </xf>
    <xf numFmtId="0" fontId="98" fillId="62" borderId="19" xfId="0" applyFont="1" applyFill="1" applyBorder="1" applyAlignment="1" applyProtection="1">
      <alignment horizontal="left" vertical="top" wrapText="1"/>
    </xf>
    <xf numFmtId="0" fontId="25" fillId="62" borderId="17" xfId="147" applyFont="1" applyFill="1" applyBorder="1" applyAlignment="1" applyProtection="1">
      <alignment horizontal="left" vertical="center" wrapText="1"/>
    </xf>
    <xf numFmtId="0" fontId="25" fillId="62" borderId="29" xfId="147" applyFont="1" applyFill="1" applyBorder="1" applyAlignment="1" applyProtection="1">
      <alignment horizontal="left" vertical="center" wrapText="1"/>
    </xf>
    <xf numFmtId="0" fontId="25" fillId="62" borderId="30" xfId="147" applyFont="1" applyFill="1" applyBorder="1" applyAlignment="1" applyProtection="1">
      <alignment horizontal="left" vertical="center" wrapText="1"/>
    </xf>
    <xf numFmtId="0" fontId="101" fillId="62" borderId="11" xfId="0" applyFont="1" applyFill="1" applyBorder="1" applyAlignment="1" applyProtection="1">
      <alignment horizontal="left" vertical="center" wrapText="1"/>
    </xf>
    <xf numFmtId="0" fontId="101" fillId="62" borderId="11" xfId="0" applyFont="1" applyFill="1" applyBorder="1" applyAlignment="1" applyProtection="1">
      <alignment horizontal="left" vertical="center"/>
    </xf>
    <xf numFmtId="0" fontId="101" fillId="62" borderId="20" xfId="0" applyFont="1" applyFill="1" applyBorder="1" applyAlignment="1" applyProtection="1">
      <alignment horizontal="left" vertical="center"/>
    </xf>
    <xf numFmtId="0" fontId="101" fillId="62" borderId="10" xfId="0" applyFont="1" applyFill="1" applyBorder="1" applyAlignment="1" applyProtection="1">
      <alignment horizontal="left" vertical="center"/>
    </xf>
    <xf numFmtId="0" fontId="101" fillId="62" borderId="33" xfId="0" applyFont="1" applyFill="1" applyBorder="1" applyAlignment="1" applyProtection="1">
      <alignment horizontal="left" vertical="center"/>
    </xf>
    <xf numFmtId="0" fontId="101" fillId="62" borderId="20" xfId="0" applyFont="1" applyFill="1" applyBorder="1" applyAlignment="1" applyProtection="1">
      <alignment horizontal="left" vertical="center" wrapText="1"/>
    </xf>
    <xf numFmtId="0" fontId="101" fillId="62" borderId="10" xfId="0" applyFont="1" applyFill="1" applyBorder="1" applyAlignment="1" applyProtection="1">
      <alignment horizontal="left" vertical="center" wrapText="1"/>
    </xf>
    <xf numFmtId="0" fontId="101" fillId="62" borderId="33" xfId="0" applyFont="1" applyFill="1" applyBorder="1" applyAlignment="1" applyProtection="1">
      <alignment horizontal="left" vertical="center" wrapText="1"/>
    </xf>
    <xf numFmtId="0" fontId="18" fillId="0" borderId="18" xfId="0" applyFont="1" applyFill="1" applyBorder="1" applyAlignment="1" applyProtection="1">
      <alignment horizontal="left" vertical="top" wrapText="1"/>
    </xf>
    <xf numFmtId="0" fontId="18" fillId="0" borderId="19" xfId="0" applyFont="1" applyFill="1" applyBorder="1" applyAlignment="1" applyProtection="1">
      <alignment horizontal="left" vertical="top" wrapText="1"/>
    </xf>
    <xf numFmtId="0" fontId="95" fillId="0" borderId="17" xfId="0" applyFont="1" applyFill="1" applyBorder="1" applyAlignment="1" applyProtection="1">
      <alignment horizontal="left" vertical="center" wrapText="1"/>
    </xf>
    <xf numFmtId="0" fontId="95" fillId="0" borderId="29" xfId="0" applyFont="1" applyFill="1" applyBorder="1" applyAlignment="1" applyProtection="1">
      <alignment horizontal="left" vertical="center" wrapText="1"/>
    </xf>
    <xf numFmtId="0" fontId="95" fillId="0" borderId="30" xfId="0" applyFont="1" applyFill="1" applyBorder="1" applyAlignment="1" applyProtection="1">
      <alignment horizontal="left" vertical="center" wrapText="1"/>
    </xf>
    <xf numFmtId="0" fontId="95" fillId="0" borderId="17" xfId="0" applyFont="1" applyBorder="1" applyAlignment="1" applyProtection="1">
      <alignment horizontal="left" vertical="center" wrapText="1"/>
    </xf>
    <xf numFmtId="0" fontId="95" fillId="0" borderId="30" xfId="0" applyFont="1" applyBorder="1" applyAlignment="1" applyProtection="1">
      <alignment horizontal="left" vertical="center" wrapText="1"/>
    </xf>
    <xf numFmtId="0" fontId="95" fillId="62" borderId="17" xfId="0" applyFont="1" applyFill="1" applyBorder="1" applyAlignment="1" applyProtection="1">
      <alignment horizontal="left" vertical="center" wrapText="1"/>
    </xf>
    <xf numFmtId="0" fontId="95" fillId="62" borderId="29" xfId="0" applyFont="1" applyFill="1" applyBorder="1" applyAlignment="1" applyProtection="1">
      <alignment horizontal="left" vertical="center" wrapText="1"/>
    </xf>
    <xf numFmtId="0" fontId="95" fillId="62" borderId="30" xfId="0" applyFont="1" applyFill="1" applyBorder="1" applyAlignment="1" applyProtection="1">
      <alignment horizontal="left" vertical="center" wrapText="1"/>
    </xf>
    <xf numFmtId="0" fontId="98" fillId="62" borderId="11" xfId="0" applyFont="1" applyFill="1" applyBorder="1" applyAlignment="1" applyProtection="1">
      <alignment horizontal="left" vertical="top" wrapText="1"/>
    </xf>
    <xf numFmtId="0" fontId="2" fillId="62" borderId="0" xfId="0" applyFont="1" applyFill="1" applyBorder="1" applyAlignment="1">
      <alignment horizontal="left" vertical="center" wrapText="1"/>
    </xf>
    <xf numFmtId="0" fontId="107" fillId="0" borderId="0" xfId="147" applyFont="1" applyAlignment="1" applyProtection="1">
      <protection locked="0"/>
    </xf>
    <xf numFmtId="0" fontId="0" fillId="0" borderId="0" xfId="0" applyAlignment="1" applyProtection="1">
      <protection locked="0"/>
    </xf>
    <xf numFmtId="0" fontId="18" fillId="63" borderId="11" xfId="0" applyFont="1" applyFill="1" applyBorder="1" applyAlignment="1">
      <alignment horizontal="left" vertical="center" wrapText="1"/>
    </xf>
    <xf numFmtId="0" fontId="18" fillId="63" borderId="11" xfId="0" applyFont="1" applyFill="1" applyBorder="1" applyAlignment="1">
      <alignment horizontal="left" vertical="center"/>
    </xf>
    <xf numFmtId="0" fontId="35" fillId="63" borderId="11" xfId="0" applyFont="1" applyFill="1" applyBorder="1" applyAlignment="1">
      <alignment horizontal="center" vertical="center"/>
    </xf>
    <xf numFmtId="0" fontId="18" fillId="0" borderId="11" xfId="0" applyFont="1" applyFill="1" applyBorder="1" applyAlignment="1">
      <alignment horizontal="left" vertical="center" wrapText="1"/>
    </xf>
    <xf numFmtId="0" fontId="18" fillId="0" borderId="11" xfId="0" applyFont="1" applyFill="1" applyBorder="1" applyAlignment="1">
      <alignment horizontal="left" vertical="center"/>
    </xf>
    <xf numFmtId="0" fontId="35" fillId="0" borderId="11" xfId="0" applyFont="1" applyFill="1" applyBorder="1" applyAlignment="1">
      <alignment horizontal="center" vertical="center"/>
    </xf>
    <xf numFmtId="0" fontId="39" fillId="62" borderId="0" xfId="0" applyFont="1" applyFill="1" applyAlignment="1" applyProtection="1">
      <alignment horizontal="left" vertical="center" wrapText="1"/>
    </xf>
    <xf numFmtId="0" fontId="39" fillId="62" borderId="0" xfId="0" applyFont="1" applyFill="1" applyAlignment="1" applyProtection="1">
      <alignment horizontal="left" vertical="center"/>
    </xf>
    <xf numFmtId="0" fontId="3" fillId="62" borderId="0" xfId="0" applyFont="1" applyFill="1" applyAlignment="1">
      <alignment horizontal="left" vertical="center" wrapText="1"/>
    </xf>
    <xf numFmtId="0" fontId="3" fillId="62" borderId="0" xfId="0" applyFont="1" applyFill="1" applyAlignment="1">
      <alignment horizontal="left" vertical="center"/>
    </xf>
    <xf numFmtId="0" fontId="18" fillId="0" borderId="18" xfId="0" applyFont="1" applyFill="1" applyBorder="1" applyAlignment="1">
      <alignment horizontal="left" vertical="center"/>
    </xf>
    <xf numFmtId="0" fontId="35" fillId="64" borderId="11" xfId="0" applyFont="1" applyFill="1" applyBorder="1" applyAlignment="1">
      <alignment horizontal="center" vertical="center"/>
    </xf>
    <xf numFmtId="0" fontId="18" fillId="64" borderId="11" xfId="0" applyFont="1" applyFill="1" applyBorder="1" applyAlignment="1">
      <alignment horizontal="left" vertical="center" wrapText="1"/>
    </xf>
    <xf numFmtId="0" fontId="18" fillId="64" borderId="11" xfId="0" applyFont="1" applyFill="1" applyBorder="1" applyAlignment="1">
      <alignment horizontal="left" vertical="center"/>
    </xf>
    <xf numFmtId="0" fontId="35" fillId="62" borderId="11" xfId="0" applyFont="1" applyFill="1" applyBorder="1" applyAlignment="1">
      <alignment horizontal="center" vertical="center"/>
    </xf>
    <xf numFmtId="0" fontId="18" fillId="0" borderId="18" xfId="0" applyFont="1" applyFill="1" applyBorder="1" applyAlignment="1">
      <alignment horizontal="left" vertical="center" wrapText="1"/>
    </xf>
    <xf numFmtId="0" fontId="18" fillId="0" borderId="46" xfId="0" applyFont="1" applyFill="1" applyBorder="1" applyAlignment="1">
      <alignment horizontal="left" vertical="center"/>
    </xf>
    <xf numFmtId="0" fontId="18" fillId="0" borderId="19" xfId="0" applyFont="1" applyFill="1" applyBorder="1" applyAlignment="1">
      <alignment horizontal="left" vertical="center"/>
    </xf>
    <xf numFmtId="0" fontId="18" fillId="62" borderId="11" xfId="0" applyFont="1" applyFill="1" applyBorder="1" applyAlignment="1">
      <alignment horizontal="left" vertical="center" wrapText="1"/>
    </xf>
    <xf numFmtId="0" fontId="18" fillId="62" borderId="11" xfId="0" applyFont="1" applyFill="1" applyBorder="1" applyAlignment="1">
      <alignment horizontal="left" vertical="center"/>
    </xf>
    <xf numFmtId="0" fontId="18" fillId="62" borderId="18" xfId="0" applyFont="1" applyFill="1" applyBorder="1" applyAlignment="1">
      <alignment horizontal="left" vertical="center" wrapText="1"/>
    </xf>
    <xf numFmtId="0" fontId="18" fillId="62" borderId="46" xfId="0" applyFont="1" applyFill="1" applyBorder="1" applyAlignment="1">
      <alignment horizontal="left" vertical="center"/>
    </xf>
    <xf numFmtId="0" fontId="18" fillId="62" borderId="19" xfId="0" applyFont="1" applyFill="1" applyBorder="1" applyAlignment="1">
      <alignment horizontal="left" vertical="center"/>
    </xf>
    <xf numFmtId="0" fontId="35" fillId="62" borderId="18" xfId="0" applyFont="1" applyFill="1" applyBorder="1" applyAlignment="1">
      <alignment horizontal="center" vertical="center"/>
    </xf>
    <xf numFmtId="0" fontId="35" fillId="62" borderId="46" xfId="0" applyFont="1" applyFill="1" applyBorder="1" applyAlignment="1">
      <alignment horizontal="center" vertical="center"/>
    </xf>
    <xf numFmtId="0" fontId="35" fillId="62" borderId="19" xfId="0" applyFont="1" applyFill="1" applyBorder="1" applyAlignment="1">
      <alignment horizontal="center" vertical="center"/>
    </xf>
    <xf numFmtId="0" fontId="18" fillId="62" borderId="46" xfId="0" applyFont="1" applyFill="1" applyBorder="1" applyAlignment="1">
      <alignment horizontal="left" vertical="center" wrapText="1"/>
    </xf>
    <xf numFmtId="0" fontId="18" fillId="62" borderId="19" xfId="0" applyFont="1" applyFill="1" applyBorder="1" applyAlignment="1">
      <alignment horizontal="left" vertical="center" wrapText="1"/>
    </xf>
    <xf numFmtId="0" fontId="35" fillId="64" borderId="18" xfId="0" applyFont="1" applyFill="1" applyBorder="1" applyAlignment="1">
      <alignment horizontal="left" vertical="center"/>
    </xf>
    <xf numFmtId="0" fontId="35" fillId="64" borderId="46" xfId="0" applyFont="1" applyFill="1" applyBorder="1" applyAlignment="1">
      <alignment horizontal="left" vertical="center"/>
    </xf>
    <xf numFmtId="0" fontId="35" fillId="64" borderId="19" xfId="0" applyFont="1" applyFill="1" applyBorder="1" applyAlignment="1">
      <alignment horizontal="left" vertical="center"/>
    </xf>
    <xf numFmtId="0" fontId="18" fillId="64" borderId="18" xfId="0" applyFont="1" applyFill="1" applyBorder="1" applyAlignment="1">
      <alignment horizontal="left" vertical="center" wrapText="1"/>
    </xf>
    <xf numFmtId="0" fontId="18" fillId="64" borderId="46" xfId="0" applyFont="1" applyFill="1" applyBorder="1" applyAlignment="1">
      <alignment horizontal="left" vertical="center" wrapText="1"/>
    </xf>
    <xf numFmtId="0" fontId="18" fillId="64" borderId="19" xfId="0" applyFont="1" applyFill="1" applyBorder="1" applyAlignment="1">
      <alignment horizontal="left" vertical="center" wrapText="1"/>
    </xf>
    <xf numFmtId="0" fontId="18" fillId="64" borderId="19" xfId="0" applyFont="1" applyFill="1" applyBorder="1" applyAlignment="1">
      <alignment horizontal="left" vertical="center"/>
    </xf>
    <xf numFmtId="0" fontId="18" fillId="64" borderId="11" xfId="0" applyFont="1" applyFill="1" applyBorder="1" applyAlignment="1">
      <alignment horizontal="center" vertical="center"/>
    </xf>
    <xf numFmtId="0" fontId="33" fillId="0" borderId="0" xfId="0" applyFont="1" applyAlignment="1" applyProtection="1">
      <alignment vertical="center" wrapText="1"/>
    </xf>
    <xf numFmtId="0" fontId="33" fillId="0" borderId="0" xfId="0" applyFont="1" applyAlignment="1" applyProtection="1">
      <alignment vertical="center"/>
    </xf>
    <xf numFmtId="0" fontId="18" fillId="62" borderId="18" xfId="0" applyFont="1" applyFill="1" applyBorder="1" applyAlignment="1">
      <alignment horizontal="center" vertical="center"/>
    </xf>
    <xf numFmtId="0" fontId="18" fillId="62" borderId="19" xfId="0" applyFont="1" applyFill="1" applyBorder="1" applyAlignment="1">
      <alignment horizontal="center" vertical="center"/>
    </xf>
    <xf numFmtId="0" fontId="107" fillId="0" borderId="0" xfId="147" applyFont="1" applyAlignment="1" applyProtection="1">
      <alignment horizontal="left" vertical="center" wrapText="1"/>
      <protection locked="0"/>
    </xf>
    <xf numFmtId="0" fontId="101" fillId="0" borderId="0" xfId="0" applyFont="1" applyAlignment="1" applyProtection="1">
      <alignment horizontal="left" vertical="center"/>
      <protection locked="0"/>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11" xfId="0" quotePrefix="1" applyFont="1" applyFill="1" applyBorder="1" applyAlignment="1">
      <alignment horizontal="left" vertical="center"/>
    </xf>
    <xf numFmtId="0" fontId="18" fillId="0" borderId="46" xfId="0" applyFont="1" applyFill="1" applyBorder="1" applyAlignment="1">
      <alignment horizontal="center" vertical="center"/>
    </xf>
    <xf numFmtId="0" fontId="18" fillId="62" borderId="11" xfId="0" quotePrefix="1" applyFont="1" applyFill="1" applyBorder="1" applyAlignment="1">
      <alignment horizontal="left" vertical="center"/>
    </xf>
    <xf numFmtId="0" fontId="18" fillId="62" borderId="20" xfId="0" applyFont="1" applyFill="1" applyBorder="1" applyAlignment="1">
      <alignment horizontal="left" vertical="center" wrapText="1"/>
    </xf>
    <xf numFmtId="0" fontId="18" fillId="62" borderId="10" xfId="0" applyFont="1" applyFill="1" applyBorder="1" applyAlignment="1">
      <alignment horizontal="left" vertical="center"/>
    </xf>
    <xf numFmtId="0" fontId="18" fillId="62" borderId="33" xfId="0" applyFont="1" applyFill="1" applyBorder="1" applyAlignment="1">
      <alignment horizontal="left" vertical="center"/>
    </xf>
    <xf numFmtId="0" fontId="18" fillId="0" borderId="66" xfId="0" applyFont="1" applyFill="1" applyBorder="1" applyAlignment="1">
      <alignment horizontal="left" vertical="center" wrapText="1"/>
    </xf>
    <xf numFmtId="0" fontId="18" fillId="0" borderId="67" xfId="0" applyFont="1" applyFill="1" applyBorder="1" applyAlignment="1">
      <alignment horizontal="left" vertical="center" wrapText="1"/>
    </xf>
    <xf numFmtId="0" fontId="18" fillId="62" borderId="66" xfId="0" applyFont="1" applyFill="1" applyBorder="1" applyAlignment="1">
      <alignment horizontal="left" vertical="center" wrapText="1"/>
    </xf>
    <xf numFmtId="0" fontId="18" fillId="62" borderId="67" xfId="0" applyFont="1" applyFill="1" applyBorder="1" applyAlignment="1">
      <alignment horizontal="left" vertical="center" wrapText="1"/>
    </xf>
    <xf numFmtId="0" fontId="18" fillId="62" borderId="69" xfId="0" applyFont="1" applyFill="1" applyBorder="1" applyAlignment="1">
      <alignment horizontal="left" vertical="center" wrapText="1"/>
    </xf>
    <xf numFmtId="0" fontId="18" fillId="62" borderId="70" xfId="0" applyFont="1" applyFill="1" applyBorder="1" applyAlignment="1">
      <alignment horizontal="left" vertical="center" wrapText="1"/>
    </xf>
    <xf numFmtId="0" fontId="98" fillId="62" borderId="28" xfId="0" applyFont="1" applyFill="1" applyBorder="1" applyAlignment="1">
      <alignment horizontal="left" vertical="center" wrapText="1"/>
    </xf>
    <xf numFmtId="0" fontId="98" fillId="62" borderId="110" xfId="0" applyFont="1" applyFill="1" applyBorder="1" applyAlignment="1">
      <alignment horizontal="left" vertical="center" wrapText="1"/>
    </xf>
    <xf numFmtId="0" fontId="18" fillId="0" borderId="110" xfId="0" applyFont="1" applyFill="1" applyBorder="1" applyAlignment="1">
      <alignment horizontal="left" vertical="center" wrapText="1"/>
    </xf>
    <xf numFmtId="0" fontId="18" fillId="0" borderId="34" xfId="0" applyFont="1" applyFill="1" applyBorder="1" applyAlignment="1">
      <alignment horizontal="left" vertical="center" wrapText="1"/>
    </xf>
    <xf numFmtId="0" fontId="98" fillId="62" borderId="77" xfId="0" applyFont="1" applyFill="1" applyBorder="1" applyAlignment="1">
      <alignment horizontal="left" vertical="center" wrapText="1"/>
    </xf>
    <xf numFmtId="0" fontId="98" fillId="62" borderId="73" xfId="0" applyFont="1" applyFill="1" applyBorder="1" applyAlignment="1">
      <alignment horizontal="left" vertical="center"/>
    </xf>
    <xf numFmtId="0" fontId="98" fillId="62" borderId="78" xfId="0" applyFont="1" applyFill="1" applyBorder="1" applyAlignment="1">
      <alignment horizontal="left" vertical="center"/>
    </xf>
    <xf numFmtId="0" fontId="18" fillId="62" borderId="110" xfId="0" applyFont="1" applyFill="1" applyBorder="1" applyAlignment="1">
      <alignment horizontal="left" vertical="center" wrapText="1"/>
    </xf>
    <xf numFmtId="0" fontId="18" fillId="0" borderId="0" xfId="0" applyFont="1" applyFill="1" applyBorder="1" applyAlignment="1">
      <alignment horizontal="left" vertical="top"/>
    </xf>
    <xf numFmtId="0" fontId="108" fillId="0" borderId="110" xfId="0" applyFont="1" applyFill="1" applyBorder="1" applyAlignment="1">
      <alignment horizontal="left" vertical="center" wrapText="1"/>
    </xf>
    <xf numFmtId="0" fontId="108" fillId="0" borderId="34" xfId="0" applyFont="1" applyFill="1" applyBorder="1" applyAlignment="1">
      <alignment horizontal="left" vertical="center" wrapText="1"/>
    </xf>
    <xf numFmtId="0" fontId="98" fillId="62" borderId="69" xfId="0" applyFont="1" applyFill="1" applyBorder="1" applyAlignment="1">
      <alignment horizontal="left" vertical="center" wrapText="1"/>
    </xf>
    <xf numFmtId="0" fontId="98" fillId="62" borderId="67" xfId="0" applyFont="1" applyFill="1" applyBorder="1" applyAlignment="1">
      <alignment horizontal="left" vertical="center" wrapText="1"/>
    </xf>
    <xf numFmtId="0" fontId="98" fillId="62" borderId="70" xfId="0" applyFont="1" applyFill="1" applyBorder="1" applyAlignment="1">
      <alignment horizontal="left" vertical="center" wrapText="1"/>
    </xf>
    <xf numFmtId="0" fontId="98" fillId="62" borderId="66" xfId="0" applyFont="1" applyFill="1" applyBorder="1" applyAlignment="1">
      <alignment horizontal="left" vertical="center" wrapText="1"/>
    </xf>
    <xf numFmtId="0" fontId="98" fillId="62" borderId="73" xfId="0" applyFont="1" applyFill="1" applyBorder="1" applyAlignment="1">
      <alignment horizontal="left" vertical="center" wrapText="1"/>
    </xf>
    <xf numFmtId="0" fontId="18" fillId="0" borderId="11" xfId="0" applyFont="1" applyBorder="1" applyAlignment="1">
      <alignment horizontal="left" vertical="center" wrapText="1"/>
    </xf>
    <xf numFmtId="0" fontId="18" fillId="0" borderId="11" xfId="0" applyFont="1" applyBorder="1" applyAlignment="1">
      <alignment horizontal="left" vertical="center"/>
    </xf>
    <xf numFmtId="0" fontId="35" fillId="0" borderId="11" xfId="0" applyFont="1" applyBorder="1" applyAlignment="1">
      <alignment horizontal="center" vertical="center"/>
    </xf>
    <xf numFmtId="0" fontId="18" fillId="62" borderId="11" xfId="0" applyFont="1" applyFill="1" applyBorder="1" applyAlignment="1">
      <alignment vertical="center" wrapText="1"/>
    </xf>
    <xf numFmtId="0" fontId="18" fillId="0" borderId="11" xfId="0" applyFont="1" applyFill="1" applyBorder="1" applyAlignment="1">
      <alignment vertical="center" wrapText="1"/>
    </xf>
    <xf numFmtId="0" fontId="18" fillId="63" borderId="18" xfId="0" applyFont="1" applyFill="1" applyBorder="1" applyAlignment="1">
      <alignment horizontal="left" vertical="center" wrapText="1"/>
    </xf>
    <xf numFmtId="0" fontId="18" fillId="63" borderId="46" xfId="0" applyFont="1" applyFill="1" applyBorder="1" applyAlignment="1">
      <alignment horizontal="left" vertical="center"/>
    </xf>
    <xf numFmtId="0" fontId="18" fillId="63" borderId="19" xfId="0" applyFont="1" applyFill="1" applyBorder="1" applyAlignment="1">
      <alignment horizontal="left" vertical="center"/>
    </xf>
    <xf numFmtId="0" fontId="18" fillId="63" borderId="18" xfId="0" applyFont="1" applyFill="1" applyBorder="1" applyAlignment="1">
      <alignment horizontal="center" vertical="center"/>
    </xf>
    <xf numFmtId="0" fontId="18" fillId="63" borderId="46" xfId="0" applyFont="1" applyFill="1" applyBorder="1" applyAlignment="1">
      <alignment horizontal="center" vertical="center"/>
    </xf>
    <xf numFmtId="0" fontId="18" fillId="63" borderId="19" xfId="0" applyFont="1" applyFill="1" applyBorder="1" applyAlignment="1">
      <alignment horizontal="center" vertical="center"/>
    </xf>
    <xf numFmtId="0" fontId="98" fillId="62" borderId="71" xfId="0" applyFont="1" applyFill="1" applyBorder="1" applyAlignment="1">
      <alignment horizontal="left" vertical="center" wrapText="1"/>
    </xf>
    <xf numFmtId="0" fontId="98" fillId="62" borderId="72" xfId="0" applyFont="1" applyFill="1" applyBorder="1" applyAlignment="1">
      <alignment horizontal="left" vertical="center"/>
    </xf>
    <xf numFmtId="0" fontId="18" fillId="0" borderId="74" xfId="0" applyFont="1" applyFill="1" applyBorder="1" applyAlignment="1">
      <alignment vertical="center" wrapText="1"/>
    </xf>
    <xf numFmtId="0" fontId="18" fillId="0" borderId="75" xfId="0" applyFont="1" applyFill="1" applyBorder="1" applyAlignment="1">
      <alignment vertical="center"/>
    </xf>
    <xf numFmtId="0" fontId="18" fillId="0" borderId="76" xfId="0" applyFont="1" applyFill="1" applyBorder="1" applyAlignment="1">
      <alignment vertical="center"/>
    </xf>
    <xf numFmtId="0" fontId="35" fillId="63" borderId="11" xfId="0" applyFont="1" applyFill="1" applyBorder="1" applyAlignment="1">
      <alignment horizontal="left" vertical="center"/>
    </xf>
    <xf numFmtId="0" fontId="0" fillId="62" borderId="46" xfId="0" applyFill="1" applyBorder="1" applyAlignment="1">
      <alignment horizontal="left" vertical="center"/>
    </xf>
    <xf numFmtId="0" fontId="0" fillId="62" borderId="19" xfId="0" applyFill="1" applyBorder="1" applyAlignment="1">
      <alignment horizontal="left" vertical="center"/>
    </xf>
    <xf numFmtId="0" fontId="35" fillId="0" borderId="11" xfId="0" applyFont="1" applyFill="1" applyBorder="1" applyAlignment="1">
      <alignment horizontal="left" vertical="center"/>
    </xf>
    <xf numFmtId="0" fontId="35" fillId="0" borderId="18" xfId="0" applyFont="1" applyFill="1" applyBorder="1" applyAlignment="1">
      <alignment horizontal="center" vertical="center"/>
    </xf>
    <xf numFmtId="0" fontId="35" fillId="0" borderId="19" xfId="0" applyFont="1" applyFill="1" applyBorder="1" applyAlignment="1">
      <alignment horizontal="center" vertical="center"/>
    </xf>
    <xf numFmtId="0" fontId="35" fillId="64" borderId="11" xfId="0" applyFont="1" applyFill="1" applyBorder="1" applyAlignment="1">
      <alignment horizontal="left" vertical="center"/>
    </xf>
    <xf numFmtId="0" fontId="108" fillId="66" borderId="18" xfId="0" applyFont="1" applyFill="1" applyBorder="1" applyAlignment="1">
      <alignment horizontal="left" vertical="center" wrapText="1"/>
    </xf>
    <xf numFmtId="0" fontId="108" fillId="66" borderId="46" xfId="0" applyFont="1" applyFill="1" applyBorder="1" applyAlignment="1">
      <alignment horizontal="left" vertical="center"/>
    </xf>
    <xf numFmtId="0" fontId="18" fillId="62" borderId="18" xfId="0" applyFont="1" applyFill="1" applyBorder="1" applyAlignment="1">
      <alignment horizontal="left" vertical="top" wrapText="1"/>
    </xf>
    <xf numFmtId="0" fontId="18" fillId="62" borderId="19" xfId="0" applyFont="1" applyFill="1" applyBorder="1" applyAlignment="1">
      <alignment horizontal="left" vertical="top" wrapText="1"/>
    </xf>
    <xf numFmtId="0" fontId="108" fillId="66" borderId="18" xfId="0" applyFont="1" applyFill="1" applyBorder="1" applyAlignment="1">
      <alignment horizontal="left" vertical="top" wrapText="1"/>
    </xf>
    <xf numFmtId="0" fontId="108" fillId="66" borderId="19" xfId="0" applyFont="1" applyFill="1" applyBorder="1" applyAlignment="1">
      <alignment horizontal="left" vertical="top" wrapText="1"/>
    </xf>
    <xf numFmtId="0" fontId="108" fillId="66" borderId="19" xfId="0" applyFont="1" applyFill="1" applyBorder="1" applyAlignment="1">
      <alignment horizontal="left" vertical="center"/>
    </xf>
    <xf numFmtId="0" fontId="35" fillId="62" borderId="18" xfId="0" applyFont="1" applyFill="1" applyBorder="1" applyAlignment="1">
      <alignment horizontal="left" vertical="top"/>
    </xf>
    <xf numFmtId="0" fontId="35" fillId="62" borderId="19" xfId="0" applyFont="1" applyFill="1" applyBorder="1" applyAlignment="1">
      <alignment horizontal="left" vertical="top"/>
    </xf>
    <xf numFmtId="0" fontId="22" fillId="0" borderId="17" xfId="232" applyFont="1" applyFill="1" applyBorder="1" applyAlignment="1" applyProtection="1">
      <alignment vertical="center"/>
    </xf>
    <xf numFmtId="0" fontId="3" fillId="0" borderId="29" xfId="0" applyFont="1" applyFill="1" applyBorder="1" applyAlignment="1" applyProtection="1">
      <alignment vertical="center"/>
    </xf>
    <xf numFmtId="0" fontId="3" fillId="0" borderId="30" xfId="0" applyFont="1" applyFill="1" applyBorder="1" applyAlignment="1" applyProtection="1">
      <alignment vertical="center"/>
    </xf>
    <xf numFmtId="0" fontId="156" fillId="0" borderId="0" xfId="0" applyFont="1" applyAlignment="1" applyProtection="1">
      <alignment horizontal="justify" vertical="top" wrapText="1"/>
    </xf>
    <xf numFmtId="0" fontId="0" fillId="0" borderId="0" xfId="0" applyAlignment="1">
      <alignment horizontal="justify" vertical="top" wrapText="1"/>
    </xf>
    <xf numFmtId="0" fontId="22" fillId="96" borderId="17" xfId="232" applyNumberFormat="1" applyFont="1" applyFill="1"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157" fillId="0" borderId="0" xfId="0" applyFont="1" applyFill="1" applyAlignment="1" applyProtection="1">
      <alignment horizontal="center" vertical="center"/>
    </xf>
    <xf numFmtId="49" fontId="22" fillId="96" borderId="17" xfId="232" applyNumberFormat="1" applyFont="1" applyFill="1" applyBorder="1" applyAlignment="1" applyProtection="1">
      <alignment horizontal="center" vertical="center"/>
      <protection locked="0"/>
    </xf>
    <xf numFmtId="49" fontId="22" fillId="96" borderId="29" xfId="232" applyNumberFormat="1" applyFont="1" applyFill="1" applyBorder="1" applyAlignment="1" applyProtection="1">
      <alignment horizontal="center" vertical="center"/>
      <protection locked="0"/>
    </xf>
    <xf numFmtId="49" fontId="22" fillId="96" borderId="30" xfId="232" applyNumberFormat="1" applyFont="1" applyFill="1" applyBorder="1" applyAlignment="1" applyProtection="1">
      <alignment horizontal="center" vertical="center"/>
      <protection locked="0"/>
    </xf>
    <xf numFmtId="14" fontId="22" fillId="96" borderId="17" xfId="232" applyNumberFormat="1" applyFont="1" applyFill="1" applyBorder="1" applyAlignment="1" applyProtection="1">
      <alignment horizontal="center" vertical="center"/>
      <protection locked="0"/>
    </xf>
    <xf numFmtId="14" fontId="22" fillId="96" borderId="30" xfId="232" applyNumberFormat="1" applyFont="1" applyFill="1" applyBorder="1" applyAlignment="1" applyProtection="1">
      <alignment horizontal="center" vertical="center"/>
      <protection locked="0"/>
    </xf>
    <xf numFmtId="14" fontId="22" fillId="0" borderId="17" xfId="232" applyNumberFormat="1" applyFont="1" applyFill="1" applyBorder="1" applyAlignment="1" applyProtection="1">
      <alignment horizontal="center" vertical="center"/>
    </xf>
    <xf numFmtId="14" fontId="22" fillId="0" borderId="30" xfId="232" applyNumberFormat="1" applyFont="1" applyFill="1" applyBorder="1" applyAlignment="1" applyProtection="1">
      <alignment horizontal="center" vertical="center"/>
    </xf>
    <xf numFmtId="0" fontId="3" fillId="23" borderId="11" xfId="0" applyFont="1" applyFill="1" applyBorder="1" applyAlignment="1" applyProtection="1">
      <alignment horizontal="center" vertical="center" wrapText="1"/>
    </xf>
    <xf numFmtId="0" fontId="22" fillId="0" borderId="17" xfId="232" applyFont="1" applyFill="1" applyBorder="1" applyAlignment="1" applyProtection="1">
      <alignment horizontal="center" vertical="center" wrapText="1"/>
    </xf>
    <xf numFmtId="0" fontId="22" fillId="0" borderId="29" xfId="232" applyFont="1" applyFill="1" applyBorder="1" applyAlignment="1" applyProtection="1">
      <alignment horizontal="center" vertical="center" wrapText="1"/>
    </xf>
    <xf numFmtId="0" fontId="22" fillId="0" borderId="30" xfId="232" applyFont="1" applyFill="1" applyBorder="1" applyAlignment="1" applyProtection="1">
      <alignment horizontal="center" vertical="center" wrapText="1"/>
    </xf>
    <xf numFmtId="0" fontId="22" fillId="23" borderId="17" xfId="232" applyFont="1" applyFill="1" applyBorder="1" applyAlignment="1" applyProtection="1">
      <alignment horizontal="center" vertical="center" wrapText="1"/>
    </xf>
    <xf numFmtId="0" fontId="22" fillId="23" borderId="29" xfId="232" applyFont="1" applyFill="1" applyBorder="1" applyAlignment="1" applyProtection="1">
      <alignment horizontal="center" vertical="center" wrapText="1"/>
    </xf>
    <xf numFmtId="0" fontId="22" fillId="23" borderId="30" xfId="232" applyFont="1" applyFill="1" applyBorder="1" applyAlignment="1" applyProtection="1">
      <alignment horizontal="center" vertical="center" wrapText="1"/>
    </xf>
    <xf numFmtId="0" fontId="22" fillId="0" borderId="17" xfId="232" applyFont="1" applyFill="1" applyBorder="1" applyAlignment="1" applyProtection="1">
      <alignment horizontal="center" vertical="center"/>
    </xf>
    <xf numFmtId="0" fontId="22" fillId="0" borderId="29" xfId="232" applyFont="1" applyFill="1" applyBorder="1" applyAlignment="1" applyProtection="1">
      <alignment horizontal="center" vertical="center"/>
    </xf>
    <xf numFmtId="0" fontId="22" fillId="0" borderId="30" xfId="232" applyFont="1" applyFill="1" applyBorder="1" applyAlignment="1" applyProtection="1">
      <alignment horizontal="center" vertical="center"/>
    </xf>
    <xf numFmtId="0" fontId="22" fillId="96" borderId="17" xfId="232" applyFont="1" applyFill="1" applyBorder="1" applyAlignment="1" applyProtection="1">
      <alignment horizontal="center" vertical="center"/>
      <protection locked="0"/>
    </xf>
    <xf numFmtId="0" fontId="22" fillId="96" borderId="29" xfId="232" applyFont="1" applyFill="1" applyBorder="1" applyAlignment="1" applyProtection="1">
      <alignment horizontal="center" vertical="center"/>
      <protection locked="0"/>
    </xf>
    <xf numFmtId="0" fontId="22" fillId="96" borderId="30" xfId="232" applyFont="1" applyFill="1" applyBorder="1" applyAlignment="1" applyProtection="1">
      <alignment horizontal="center" vertical="center"/>
      <protection locked="0"/>
    </xf>
    <xf numFmtId="0" fontId="22" fillId="23" borderId="11" xfId="232" applyFont="1" applyFill="1" applyBorder="1" applyAlignment="1" applyProtection="1">
      <alignment horizontal="center" vertical="center" wrapText="1"/>
    </xf>
    <xf numFmtId="0" fontId="18" fillId="0" borderId="22" xfId="232" applyFont="1" applyBorder="1" applyAlignment="1" applyProtection="1">
      <alignment horizontal="center" vertical="center"/>
    </xf>
    <xf numFmtId="0" fontId="0" fillId="0" borderId="22" xfId="0" applyBorder="1" applyAlignment="1">
      <alignment horizontal="center" vertical="center"/>
    </xf>
    <xf numFmtId="0" fontId="108" fillId="0" borderId="21" xfId="0" applyFont="1" applyBorder="1" applyAlignment="1" applyProtection="1">
      <alignment horizontal="left" vertical="center" wrapText="1"/>
    </xf>
    <xf numFmtId="0" fontId="108" fillId="0" borderId="21" xfId="0" applyFont="1" applyBorder="1" applyAlignment="1" applyProtection="1">
      <alignment horizontal="left" vertical="center"/>
    </xf>
    <xf numFmtId="0" fontId="4" fillId="0" borderId="18" xfId="0" applyFont="1" applyFill="1" applyBorder="1" applyAlignment="1" applyProtection="1">
      <alignment horizontal="center" vertical="center" wrapText="1"/>
    </xf>
    <xf numFmtId="0" fontId="0" fillId="0" borderId="19" xfId="0" applyFill="1" applyBorder="1" applyAlignment="1" applyProtection="1"/>
    <xf numFmtId="0" fontId="22" fillId="0" borderId="20" xfId="0" applyFont="1" applyBorder="1" applyAlignment="1" applyProtection="1">
      <alignment horizontal="center" vertical="center"/>
    </xf>
    <xf numFmtId="0" fontId="22" fillId="0" borderId="22" xfId="0" applyFont="1" applyBorder="1" applyAlignment="1" applyProtection="1">
      <alignment horizontal="center" vertical="center"/>
    </xf>
    <xf numFmtId="0" fontId="22" fillId="0" borderId="31" xfId="0" applyFont="1" applyBorder="1" applyAlignment="1" applyProtection="1">
      <alignment horizontal="center" vertical="center"/>
    </xf>
    <xf numFmtId="0" fontId="22" fillId="0" borderId="18" xfId="232" applyFont="1" applyBorder="1" applyAlignment="1" applyProtection="1">
      <alignment horizontal="center" vertical="center" wrapText="1"/>
    </xf>
    <xf numFmtId="0" fontId="22" fillId="0" borderId="19" xfId="0" applyFont="1" applyBorder="1" applyAlignment="1" applyProtection="1">
      <alignment horizontal="center" vertical="center"/>
    </xf>
    <xf numFmtId="0" fontId="22" fillId="0" borderId="20" xfId="232" applyFont="1" applyBorder="1" applyAlignment="1" applyProtection="1">
      <alignment horizontal="center" vertical="center"/>
    </xf>
    <xf numFmtId="0" fontId="22" fillId="0" borderId="31" xfId="232" applyFont="1" applyBorder="1" applyAlignment="1" applyProtection="1">
      <alignment horizontal="center" vertical="center"/>
    </xf>
    <xf numFmtId="0" fontId="22" fillId="0" borderId="18" xfId="0" applyFont="1" applyBorder="1" applyAlignment="1" applyProtection="1">
      <alignment horizontal="center" vertical="center"/>
    </xf>
    <xf numFmtId="0" fontId="18" fillId="0" borderId="0" xfId="0" applyFont="1" applyFill="1" applyAlignment="1" applyProtection="1">
      <alignment horizontal="justify" vertical="center" wrapText="1"/>
    </xf>
    <xf numFmtId="0" fontId="10" fillId="0" borderId="0" xfId="0" applyFont="1" applyFill="1" applyAlignment="1" applyProtection="1">
      <alignment horizontal="justify" vertical="center"/>
    </xf>
    <xf numFmtId="0" fontId="2" fillId="0" borderId="0" xfId="0" applyFont="1" applyAlignment="1" applyProtection="1">
      <alignment horizontal="left" vertical="top" wrapText="1"/>
    </xf>
    <xf numFmtId="0" fontId="2" fillId="0" borderId="0" xfId="0" applyFont="1" applyAlignment="1" applyProtection="1">
      <alignment vertical="top" wrapText="1"/>
    </xf>
    <xf numFmtId="0" fontId="18" fillId="0" borderId="0" xfId="232" applyFont="1" applyAlignment="1" applyProtection="1">
      <alignment horizontal="left"/>
    </xf>
    <xf numFmtId="0" fontId="98" fillId="0" borderId="17" xfId="0" applyFont="1" applyBorder="1" applyAlignment="1">
      <alignment horizontal="left" vertical="top" wrapText="1"/>
    </xf>
    <xf numFmtId="0" fontId="98" fillId="0" borderId="29" xfId="0" applyFont="1" applyBorder="1" applyAlignment="1">
      <alignment horizontal="left" vertical="top" wrapText="1"/>
    </xf>
    <xf numFmtId="0" fontId="98" fillId="0" borderId="30" xfId="0" applyFont="1" applyBorder="1" applyAlignment="1">
      <alignment horizontal="left" vertical="top" wrapText="1"/>
    </xf>
    <xf numFmtId="0" fontId="11" fillId="62" borderId="0" xfId="0" applyFont="1" applyFill="1" applyAlignment="1">
      <alignment horizontal="left" vertical="center" wrapText="1"/>
    </xf>
    <xf numFmtId="0" fontId="22" fillId="0" borderId="0" xfId="0" applyFont="1" applyFill="1" applyAlignment="1">
      <alignment horizontal="left" vertical="center" wrapText="1"/>
    </xf>
    <xf numFmtId="0" fontId="22" fillId="0" borderId="0" xfId="0" applyFont="1" applyFill="1" applyAlignment="1">
      <alignment horizontal="left" vertical="center"/>
    </xf>
    <xf numFmtId="0" fontId="98" fillId="62" borderId="17" xfId="0" applyFont="1" applyFill="1" applyBorder="1" applyAlignment="1">
      <alignment horizontal="left" vertical="top" wrapText="1"/>
    </xf>
    <xf numFmtId="0" fontId="98" fillId="62" borderId="30" xfId="0" applyFont="1" applyFill="1" applyBorder="1" applyAlignment="1">
      <alignment horizontal="left" vertical="top" wrapText="1"/>
    </xf>
    <xf numFmtId="0" fontId="98" fillId="62" borderId="29" xfId="0" applyFont="1" applyFill="1" applyBorder="1" applyAlignment="1">
      <alignment horizontal="left" vertical="top" wrapText="1"/>
    </xf>
    <xf numFmtId="0" fontId="108" fillId="62" borderId="20" xfId="0" applyFont="1" applyFill="1" applyBorder="1" applyAlignment="1">
      <alignment horizontal="left" vertical="top" wrapText="1"/>
    </xf>
    <xf numFmtId="0" fontId="91" fillId="62" borderId="10" xfId="0" applyFont="1" applyFill="1" applyBorder="1"/>
    <xf numFmtId="0" fontId="91" fillId="62" borderId="33" xfId="0" applyFont="1" applyFill="1" applyBorder="1"/>
    <xf numFmtId="0" fontId="18" fillId="62" borderId="46" xfId="0" applyFont="1" applyFill="1" applyBorder="1" applyAlignment="1">
      <alignment horizontal="left" vertical="top" wrapText="1"/>
    </xf>
    <xf numFmtId="0" fontId="4" fillId="0" borderId="11" xfId="0" applyFont="1" applyBorder="1" applyAlignment="1">
      <alignment horizontal="left" vertical="center" wrapText="1"/>
    </xf>
    <xf numFmtId="0" fontId="0" fillId="0" borderId="11" xfId="0" applyBorder="1" applyAlignment="1"/>
    <xf numFmtId="0" fontId="108" fillId="66" borderId="11" xfId="0" applyFont="1" applyFill="1" applyBorder="1" applyAlignment="1">
      <alignment horizontal="left" vertical="top" wrapText="1"/>
    </xf>
    <xf numFmtId="0" fontId="91" fillId="66" borderId="11" xfId="0" applyFont="1" applyFill="1" applyBorder="1" applyAlignment="1"/>
    <xf numFmtId="0" fontId="108" fillId="66" borderId="17" xfId="0" applyFont="1" applyFill="1" applyBorder="1" applyAlignment="1">
      <alignment horizontal="left" vertical="top" wrapText="1"/>
    </xf>
    <xf numFmtId="0" fontId="108" fillId="66" borderId="30" xfId="0" applyFont="1" applyFill="1" applyBorder="1" applyAlignment="1">
      <alignment horizontal="left" vertical="top" wrapText="1"/>
    </xf>
    <xf numFmtId="0" fontId="108" fillId="66" borderId="29" xfId="0" applyFont="1" applyFill="1" applyBorder="1" applyAlignment="1">
      <alignment horizontal="left" vertical="top" wrapText="1"/>
    </xf>
    <xf numFmtId="0" fontId="107" fillId="0" borderId="0" xfId="147" applyFont="1" applyAlignment="1" applyProtection="1">
      <alignment wrapText="1"/>
      <protection locked="0"/>
    </xf>
    <xf numFmtId="0" fontId="4" fillId="0" borderId="11" xfId="0" applyFont="1" applyBorder="1" applyAlignment="1" applyProtection="1">
      <alignment wrapText="1"/>
    </xf>
    <xf numFmtId="0" fontId="18" fillId="62" borderId="18" xfId="0" applyFont="1" applyFill="1" applyBorder="1" applyAlignment="1" applyProtection="1">
      <alignment horizontal="left" vertical="top" wrapText="1"/>
    </xf>
    <xf numFmtId="0" fontId="18" fillId="62" borderId="46" xfId="0" applyFont="1" applyFill="1" applyBorder="1" applyAlignment="1" applyProtection="1">
      <alignment horizontal="left" vertical="top" wrapText="1"/>
    </xf>
    <xf numFmtId="0" fontId="18" fillId="62" borderId="19" xfId="0" applyFont="1" applyFill="1" applyBorder="1" applyAlignment="1" applyProtection="1">
      <alignment horizontal="left" vertical="top" wrapText="1"/>
    </xf>
    <xf numFmtId="0" fontId="18" fillId="66" borderId="11" xfId="0" applyFont="1" applyFill="1" applyBorder="1" applyAlignment="1" applyProtection="1">
      <alignment horizontal="left" vertical="top" wrapText="1"/>
    </xf>
    <xf numFmtId="0" fontId="103" fillId="66" borderId="11" xfId="0" applyFont="1" applyFill="1" applyBorder="1" applyAlignment="1"/>
    <xf numFmtId="0" fontId="98" fillId="0" borderId="17" xfId="0" applyFont="1" applyBorder="1" applyAlignment="1">
      <alignment wrapText="1"/>
    </xf>
    <xf numFmtId="0" fontId="98" fillId="0" borderId="30" xfId="0" applyFont="1" applyBorder="1" applyAlignment="1"/>
    <xf numFmtId="0" fontId="98" fillId="0" borderId="29" xfId="0" applyFont="1" applyBorder="1" applyAlignment="1"/>
    <xf numFmtId="0" fontId="4" fillId="0" borderId="11" xfId="0" applyFont="1" applyBorder="1" applyAlignment="1">
      <alignment wrapText="1"/>
    </xf>
    <xf numFmtId="0" fontId="18" fillId="62" borderId="11" xfId="0" applyFont="1" applyFill="1" applyBorder="1" applyAlignment="1">
      <alignment horizontal="left" vertical="top" wrapText="1"/>
    </xf>
    <xf numFmtId="0" fontId="103" fillId="62" borderId="11" xfId="0" applyFont="1" applyFill="1" applyBorder="1" applyAlignment="1"/>
    <xf numFmtId="0" fontId="2" fillId="23" borderId="18" xfId="0" applyFont="1" applyFill="1" applyBorder="1" applyAlignment="1">
      <alignment horizontal="left" vertical="top" wrapText="1"/>
    </xf>
    <xf numFmtId="0" fontId="0" fillId="0" borderId="46" xfId="0" applyBorder="1" applyAlignment="1">
      <alignment horizontal="left" vertical="top" wrapText="1"/>
    </xf>
    <xf numFmtId="0" fontId="0" fillId="0" borderId="19" xfId="0" applyBorder="1" applyAlignment="1">
      <alignment horizontal="left" vertical="top" wrapText="1"/>
    </xf>
    <xf numFmtId="0" fontId="22" fillId="62" borderId="0" xfId="0" applyFont="1" applyFill="1" applyAlignment="1">
      <alignment vertical="center" wrapText="1"/>
    </xf>
    <xf numFmtId="0" fontId="2" fillId="62" borderId="18" xfId="0" applyFont="1" applyFill="1" applyBorder="1" applyAlignment="1">
      <alignment horizontal="left" vertical="top" wrapText="1"/>
    </xf>
    <xf numFmtId="0" fontId="2" fillId="62" borderId="46" xfId="0" applyFont="1" applyFill="1" applyBorder="1" applyAlignment="1">
      <alignment horizontal="left" vertical="top" wrapText="1"/>
    </xf>
    <xf numFmtId="0" fontId="2" fillId="62" borderId="19" xfId="0" applyFont="1" applyFill="1" applyBorder="1" applyAlignment="1">
      <alignment horizontal="left" vertical="top" wrapText="1"/>
    </xf>
    <xf numFmtId="0" fontId="44" fillId="29" borderId="17" xfId="232" applyFont="1" applyFill="1" applyBorder="1" applyAlignment="1" applyProtection="1">
      <alignment vertical="center"/>
    </xf>
    <xf numFmtId="0" fontId="44" fillId="29" borderId="29" xfId="232" applyFont="1" applyFill="1" applyBorder="1" applyAlignment="1" applyProtection="1">
      <alignment vertical="center"/>
    </xf>
    <xf numFmtId="0" fontId="45" fillId="29" borderId="29" xfId="0" applyFont="1" applyFill="1" applyBorder="1" applyAlignment="1" applyProtection="1"/>
    <xf numFmtId="0" fontId="0" fillId="0" borderId="29" xfId="0" applyBorder="1" applyAlignment="1"/>
    <xf numFmtId="0" fontId="0" fillId="0" borderId="30" xfId="0" applyBorder="1" applyAlignment="1"/>
    <xf numFmtId="0" fontId="0" fillId="0" borderId="30" xfId="0" applyBorder="1" applyAlignment="1">
      <alignment vertical="center"/>
    </xf>
    <xf numFmtId="14" fontId="45" fillId="29" borderId="17" xfId="0" applyNumberFormat="1" applyFont="1" applyFill="1" applyBorder="1" applyAlignment="1" applyProtection="1">
      <alignment horizontal="center" vertical="center"/>
    </xf>
    <xf numFmtId="0" fontId="0" fillId="0" borderId="29" xfId="0" applyBorder="1" applyAlignment="1">
      <alignment horizontal="center" vertical="center"/>
    </xf>
    <xf numFmtId="164" fontId="18" fillId="101" borderId="23" xfId="189" applyNumberFormat="1" applyFont="1" applyFill="1" applyBorder="1" applyAlignment="1" applyProtection="1">
      <alignment horizontal="center" vertical="center"/>
    </xf>
    <xf numFmtId="0" fontId="18" fillId="101" borderId="25" xfId="0" applyFont="1" applyFill="1" applyBorder="1" applyAlignment="1" applyProtection="1">
      <alignment horizontal="center" vertical="center"/>
    </xf>
    <xf numFmtId="0" fontId="18" fillId="101" borderId="12" xfId="0" applyFont="1" applyFill="1" applyBorder="1" applyAlignment="1" applyProtection="1">
      <alignment horizontal="center" vertical="center"/>
    </xf>
    <xf numFmtId="164" fontId="18" fillId="0" borderId="112" xfId="189" applyNumberFormat="1" applyFont="1" applyBorder="1" applyAlignment="1" applyProtection="1">
      <alignment horizontal="center" vertical="center"/>
    </xf>
    <xf numFmtId="164" fontId="18" fillId="0" borderId="25" xfId="189" applyNumberFormat="1" applyFont="1" applyBorder="1" applyAlignment="1" applyProtection="1">
      <alignment horizontal="center" wrapText="1"/>
    </xf>
    <xf numFmtId="164" fontId="18" fillId="24" borderId="56" xfId="189" applyNumberFormat="1" applyFont="1" applyFill="1" applyBorder="1" applyAlignment="1" applyProtection="1">
      <alignment horizontal="center" vertical="center"/>
    </xf>
    <xf numFmtId="0" fontId="2" fillId="24" borderId="51" xfId="0" applyFont="1" applyFill="1" applyBorder="1" applyAlignment="1" applyProtection="1">
      <alignment horizontal="center" vertical="center"/>
    </xf>
    <xf numFmtId="0" fontId="2" fillId="24" borderId="57" xfId="0" applyFont="1" applyFill="1" applyBorder="1" applyAlignment="1" applyProtection="1">
      <alignment horizontal="center" vertical="center"/>
    </xf>
    <xf numFmtId="0" fontId="2" fillId="24" borderId="13" xfId="0" applyFont="1" applyFill="1" applyBorder="1" applyAlignment="1" applyProtection="1">
      <alignment horizontal="center" vertical="center"/>
    </xf>
    <xf numFmtId="164" fontId="18" fillId="0" borderId="23" xfId="189" applyNumberFormat="1" applyFont="1" applyBorder="1" applyAlignment="1" applyProtection="1">
      <alignment horizontal="center" vertical="center"/>
    </xf>
    <xf numFmtId="164" fontId="18" fillId="0" borderId="12" xfId="189" applyNumberFormat="1" applyFont="1" applyBorder="1" applyAlignment="1" applyProtection="1">
      <alignment horizontal="center" vertical="center"/>
    </xf>
    <xf numFmtId="164" fontId="18" fillId="103" borderId="25" xfId="189" applyNumberFormat="1" applyFont="1" applyFill="1" applyBorder="1" applyAlignment="1" applyProtection="1">
      <alignment horizontal="center" vertical="center"/>
    </xf>
    <xf numFmtId="0" fontId="18" fillId="103" borderId="25" xfId="0" applyFont="1" applyFill="1" applyBorder="1" applyAlignment="1" applyProtection="1">
      <alignment horizontal="center" vertical="center"/>
    </xf>
    <xf numFmtId="0" fontId="18" fillId="103" borderId="12" xfId="0" applyFont="1" applyFill="1" applyBorder="1" applyAlignment="1" applyProtection="1">
      <alignment horizontal="center" vertical="center"/>
    </xf>
    <xf numFmtId="164" fontId="18" fillId="0" borderId="56" xfId="189" applyNumberFormat="1" applyFont="1" applyBorder="1" applyAlignment="1" applyProtection="1">
      <alignment horizontal="center" vertical="center"/>
    </xf>
    <xf numFmtId="164" fontId="18" fillId="0" borderId="51" xfId="189" applyNumberFormat="1" applyFont="1" applyBorder="1" applyAlignment="1" applyProtection="1">
      <alignment horizontal="center" vertical="center"/>
    </xf>
    <xf numFmtId="164" fontId="18" fillId="0" borderId="24" xfId="189" applyNumberFormat="1" applyFont="1" applyBorder="1" applyAlignment="1" applyProtection="1">
      <alignment horizontal="center" vertical="center"/>
    </xf>
    <xf numFmtId="164" fontId="18" fillId="0" borderId="57" xfId="189" applyNumberFormat="1" applyFont="1" applyBorder="1" applyAlignment="1" applyProtection="1">
      <alignment horizontal="center" vertical="center"/>
    </xf>
    <xf numFmtId="164" fontId="18" fillId="0" borderId="13" xfId="189" applyNumberFormat="1" applyFont="1" applyBorder="1" applyAlignment="1" applyProtection="1">
      <alignment horizontal="center" vertical="center"/>
    </xf>
    <xf numFmtId="0" fontId="2" fillId="0" borderId="0" xfId="0" applyFont="1" applyAlignment="1" applyProtection="1">
      <alignment horizontal="justify" vertical="top" wrapText="1"/>
    </xf>
    <xf numFmtId="0" fontId="45" fillId="0" borderId="23" xfId="0" applyFont="1" applyBorder="1" applyAlignment="1" applyProtection="1">
      <alignment horizontal="center" vertical="center" wrapText="1"/>
    </xf>
    <xf numFmtId="0" fontId="45" fillId="0" borderId="12"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1" xfId="0" applyFont="1" applyBorder="1" applyAlignment="1" applyProtection="1">
      <alignment horizontal="center" vertical="center" wrapText="1"/>
    </xf>
    <xf numFmtId="0" fontId="45" fillId="0" borderId="57"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137" xfId="0" applyFont="1" applyBorder="1" applyAlignment="1" applyProtection="1">
      <alignment horizontal="center" vertical="center"/>
    </xf>
    <xf numFmtId="0" fontId="45" fillId="0" borderId="38" xfId="0" applyFont="1" applyBorder="1" applyAlignment="1" applyProtection="1">
      <alignment horizontal="center" vertical="center"/>
    </xf>
    <xf numFmtId="0" fontId="2" fillId="0" borderId="23" xfId="0" applyFont="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12" xfId="0" applyFont="1" applyBorder="1" applyAlignment="1" applyProtection="1">
      <alignment horizontal="center" vertical="center" wrapText="1"/>
    </xf>
    <xf numFmtId="0" fontId="43" fillId="0" borderId="23" xfId="0" applyFont="1" applyBorder="1" applyAlignment="1" applyProtection="1">
      <alignment horizontal="center" vertical="center" wrapText="1"/>
    </xf>
    <xf numFmtId="0" fontId="181" fillId="0" borderId="25" xfId="0" applyFont="1" applyBorder="1" applyAlignment="1" applyProtection="1">
      <alignment horizontal="center" vertical="center" wrapText="1"/>
    </xf>
    <xf numFmtId="0" fontId="181" fillId="0" borderId="12" xfId="0" applyFont="1" applyBorder="1" applyAlignment="1" applyProtection="1">
      <alignment horizontal="center" vertical="center" wrapText="1"/>
    </xf>
    <xf numFmtId="0" fontId="2" fillId="0" borderId="23" xfId="0" applyFont="1" applyBorder="1" applyAlignment="1" applyProtection="1">
      <alignment vertical="center" wrapText="1"/>
    </xf>
    <xf numFmtId="0" fontId="6" fillId="0" borderId="25" xfId="0" applyFont="1" applyBorder="1" applyAlignment="1" applyProtection="1">
      <alignment vertical="center" wrapText="1"/>
    </xf>
    <xf numFmtId="0" fontId="6" fillId="0" borderId="12" xfId="0" applyFont="1" applyBorder="1" applyAlignment="1" applyProtection="1">
      <alignment vertical="center" wrapText="1"/>
    </xf>
    <xf numFmtId="0" fontId="2" fillId="0" borderId="56" xfId="0" applyFont="1" applyBorder="1" applyAlignment="1" applyProtection="1">
      <alignment vertical="center" wrapText="1"/>
    </xf>
    <xf numFmtId="0" fontId="6" fillId="0" borderId="51" xfId="0" applyFont="1" applyBorder="1" applyAlignment="1" applyProtection="1">
      <alignment vertical="center" wrapText="1"/>
    </xf>
    <xf numFmtId="0" fontId="6" fillId="0" borderId="112" xfId="0" applyFont="1" applyBorder="1" applyAlignment="1" applyProtection="1">
      <alignment vertical="center" wrapText="1"/>
    </xf>
    <xf numFmtId="0" fontId="6" fillId="0" borderId="24" xfId="0" applyFont="1" applyBorder="1" applyAlignment="1" applyProtection="1">
      <alignment vertical="center" wrapText="1"/>
    </xf>
    <xf numFmtId="0" fontId="6" fillId="0" borderId="57" xfId="0" applyFont="1" applyBorder="1" applyAlignment="1" applyProtection="1">
      <alignment vertical="center" wrapText="1"/>
    </xf>
    <xf numFmtId="0" fontId="6" fillId="0" borderId="13" xfId="0" applyFont="1" applyBorder="1" applyAlignment="1" applyProtection="1">
      <alignment vertical="center" wrapText="1"/>
    </xf>
    <xf numFmtId="0" fontId="172" fillId="0" borderId="23" xfId="0" applyFont="1" applyBorder="1" applyAlignment="1" applyProtection="1">
      <alignment horizontal="center" vertical="center" wrapText="1"/>
    </xf>
    <xf numFmtId="0" fontId="172" fillId="0" borderId="25" xfId="0" applyFont="1" applyBorder="1" applyAlignment="1" applyProtection="1">
      <alignment horizontal="center" vertical="center" wrapText="1"/>
    </xf>
    <xf numFmtId="0" fontId="172" fillId="0" borderId="12" xfId="0" applyFont="1" applyBorder="1" applyAlignment="1" applyProtection="1">
      <alignment horizontal="center" vertical="center" wrapText="1"/>
    </xf>
    <xf numFmtId="0" fontId="172" fillId="0" borderId="56" xfId="0" applyFont="1" applyBorder="1" applyAlignment="1" applyProtection="1">
      <alignment horizontal="center" vertical="center" wrapText="1"/>
    </xf>
    <xf numFmtId="0" fontId="172" fillId="0" borderId="51" xfId="0" applyFont="1" applyBorder="1" applyAlignment="1" applyProtection="1">
      <alignment horizontal="center" vertical="center" wrapText="1"/>
    </xf>
    <xf numFmtId="0" fontId="172" fillId="0" borderId="112" xfId="0" applyFont="1" applyBorder="1" applyAlignment="1" applyProtection="1">
      <alignment horizontal="center" vertical="center" wrapText="1"/>
    </xf>
    <xf numFmtId="0" fontId="172" fillId="0" borderId="24" xfId="0" applyFont="1" applyBorder="1" applyAlignment="1" applyProtection="1">
      <alignment horizontal="center" vertical="center" wrapText="1"/>
    </xf>
    <xf numFmtId="0" fontId="172" fillId="0" borderId="57" xfId="0" applyFont="1" applyBorder="1" applyAlignment="1" applyProtection="1">
      <alignment horizontal="center" vertical="center" wrapText="1"/>
    </xf>
    <xf numFmtId="0" fontId="172" fillId="0" borderId="13" xfId="0" applyFont="1" applyBorder="1" applyAlignment="1" applyProtection="1">
      <alignment horizontal="center" vertical="center" wrapText="1"/>
    </xf>
    <xf numFmtId="0" fontId="45" fillId="0" borderId="37" xfId="0" applyFont="1" applyBorder="1" applyAlignment="1" applyProtection="1">
      <alignment horizontal="center" vertical="center" wrapText="1"/>
    </xf>
    <xf numFmtId="0" fontId="0" fillId="0" borderId="37" xfId="0" applyBorder="1" applyAlignment="1">
      <alignment horizontal="center" vertical="center" wrapText="1"/>
    </xf>
    <xf numFmtId="0" fontId="47" fillId="0" borderId="37" xfId="0" applyFont="1" applyBorder="1" applyAlignment="1" applyProtection="1">
      <alignment horizontal="center" vertical="center" wrapText="1"/>
    </xf>
    <xf numFmtId="0" fontId="170" fillId="0" borderId="23" xfId="0" applyFont="1" applyBorder="1" applyAlignment="1">
      <alignment horizontal="center" vertical="center" wrapText="1"/>
    </xf>
    <xf numFmtId="0" fontId="170" fillId="0" borderId="12" xfId="0" applyFont="1" applyBorder="1" applyAlignment="1">
      <alignment horizontal="center" vertical="center" wrapText="1"/>
    </xf>
    <xf numFmtId="0" fontId="170" fillId="0" borderId="37" xfId="0" applyFont="1" applyBorder="1" applyAlignment="1" applyProtection="1">
      <alignment horizontal="center" vertical="center" wrapText="1"/>
    </xf>
    <xf numFmtId="0" fontId="172" fillId="0" borderId="37" xfId="0" applyFont="1" applyBorder="1" applyAlignment="1">
      <alignment horizontal="center" vertical="center" wrapText="1"/>
    </xf>
    <xf numFmtId="0" fontId="172" fillId="0" borderId="37" xfId="0" applyFont="1" applyBorder="1" applyAlignment="1" applyProtection="1">
      <alignment horizontal="center" vertical="center" wrapText="1"/>
    </xf>
    <xf numFmtId="0" fontId="47" fillId="0" borderId="51" xfId="0" applyFont="1" applyBorder="1" applyAlignment="1" applyProtection="1">
      <alignment horizontal="center" vertical="center" wrapText="1"/>
    </xf>
    <xf numFmtId="0" fontId="47" fillId="0" borderId="57"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5" fillId="0" borderId="23" xfId="0" applyFont="1" applyFill="1" applyBorder="1" applyAlignment="1" applyProtection="1">
      <alignment horizontal="center" vertical="center" wrapText="1"/>
    </xf>
    <xf numFmtId="0" fontId="47" fillId="0" borderId="12" xfId="0" applyFont="1" applyFill="1" applyBorder="1" applyAlignment="1" applyProtection="1">
      <alignment horizontal="center" vertical="center" wrapText="1"/>
    </xf>
    <xf numFmtId="0" fontId="43" fillId="101" borderId="37" xfId="0" applyFont="1" applyFill="1" applyBorder="1" applyAlignment="1" applyProtection="1">
      <alignment horizontal="center" vertical="center" wrapText="1"/>
    </xf>
    <xf numFmtId="0" fontId="47" fillId="26" borderId="23" xfId="0" applyNumberFormat="1" applyFont="1" applyFill="1" applyBorder="1" applyAlignment="1" applyProtection="1">
      <alignment horizontal="left" vertical="center" wrapText="1"/>
      <protection locked="0"/>
    </xf>
    <xf numFmtId="0" fontId="44" fillId="104" borderId="37" xfId="0" applyFont="1" applyFill="1" applyBorder="1" applyAlignment="1" applyProtection="1">
      <alignment horizontal="left" vertical="center" wrapText="1"/>
      <protection locked="0"/>
    </xf>
    <xf numFmtId="0" fontId="42" fillId="26" borderId="23" xfId="0" applyNumberFormat="1" applyFont="1" applyFill="1" applyBorder="1" applyAlignment="1" applyProtection="1">
      <alignment horizontal="left" vertical="center" wrapText="1"/>
      <protection locked="0"/>
    </xf>
    <xf numFmtId="0" fontId="47" fillId="26" borderId="25" xfId="0" applyNumberFormat="1" applyFont="1" applyFill="1" applyBorder="1" applyAlignment="1" applyProtection="1">
      <alignment horizontal="left" vertical="center" wrapText="1"/>
      <protection locked="0"/>
    </xf>
    <xf numFmtId="0" fontId="47" fillId="26" borderId="12" xfId="0" applyNumberFormat="1" applyFont="1" applyFill="1" applyBorder="1" applyAlignment="1" applyProtection="1">
      <alignment horizontal="left" vertical="center" wrapText="1"/>
      <protection locked="0"/>
    </xf>
    <xf numFmtId="0" fontId="43" fillId="101" borderId="23" xfId="0" applyFont="1" applyFill="1" applyBorder="1" applyAlignment="1" applyProtection="1">
      <alignment horizontal="center" vertical="center" wrapText="1"/>
    </xf>
    <xf numFmtId="0" fontId="43" fillId="101" borderId="25" xfId="0" applyFont="1" applyFill="1" applyBorder="1" applyAlignment="1" applyProtection="1">
      <alignment horizontal="center" vertical="center" wrapText="1"/>
    </xf>
    <xf numFmtId="0" fontId="43" fillId="101" borderId="12" xfId="0" applyFont="1" applyFill="1" applyBorder="1" applyAlignment="1" applyProtection="1">
      <alignment horizontal="center" vertical="center" wrapText="1"/>
    </xf>
    <xf numFmtId="9" fontId="172" fillId="0" borderId="23" xfId="0" applyNumberFormat="1" applyFont="1" applyBorder="1" applyAlignment="1" applyProtection="1">
      <alignment horizontal="center" vertical="center" wrapText="1"/>
    </xf>
    <xf numFmtId="0" fontId="112" fillId="26" borderId="23" xfId="0" applyNumberFormat="1" applyFont="1" applyFill="1" applyBorder="1" applyAlignment="1" applyProtection="1">
      <alignment horizontal="left" vertical="center" wrapText="1"/>
      <protection locked="0"/>
    </xf>
    <xf numFmtId="0" fontId="112" fillId="26" borderId="25" xfId="0" applyNumberFormat="1" applyFont="1" applyFill="1" applyBorder="1" applyAlignment="1" applyProtection="1">
      <alignment horizontal="left" vertical="center" wrapText="1"/>
      <protection locked="0"/>
    </xf>
    <xf numFmtId="0" fontId="112" fillId="26" borderId="12" xfId="0" applyNumberFormat="1" applyFont="1" applyFill="1" applyBorder="1" applyAlignment="1" applyProtection="1">
      <alignment horizontal="left" vertical="center" wrapText="1"/>
      <protection locked="0"/>
    </xf>
    <xf numFmtId="0" fontId="98" fillId="0" borderId="23" xfId="0" applyFont="1" applyFill="1" applyBorder="1" applyAlignment="1" applyProtection="1">
      <alignment horizontal="center" vertical="center" wrapText="1"/>
    </xf>
    <xf numFmtId="0" fontId="183" fillId="0" borderId="25" xfId="0" applyFont="1" applyFill="1" applyBorder="1" applyAlignment="1" applyProtection="1">
      <alignment horizontal="center" vertical="center" wrapText="1"/>
    </xf>
    <xf numFmtId="0" fontId="183" fillId="0" borderId="12" xfId="0" applyFont="1" applyFill="1" applyBorder="1" applyAlignment="1" applyProtection="1">
      <alignment horizontal="center" vertical="center" wrapText="1"/>
    </xf>
    <xf numFmtId="49" fontId="182" fillId="0" borderId="23" xfId="0" applyNumberFormat="1" applyFont="1" applyFill="1" applyBorder="1" applyAlignment="1" applyProtection="1">
      <alignment horizontal="center" vertical="center" wrapText="1"/>
    </xf>
    <xf numFmtId="49" fontId="185" fillId="0" borderId="25" xfId="0" applyNumberFormat="1" applyFont="1" applyFill="1" applyBorder="1" applyAlignment="1" applyProtection="1">
      <alignment horizontal="center" vertical="center" wrapText="1"/>
    </xf>
    <xf numFmtId="49" fontId="185" fillId="0" borderId="12" xfId="0" applyNumberFormat="1" applyFont="1" applyFill="1" applyBorder="1" applyAlignment="1" applyProtection="1">
      <alignment horizontal="center" vertical="center" wrapText="1"/>
    </xf>
    <xf numFmtId="0" fontId="98" fillId="0" borderId="23" xfId="0" applyFont="1" applyFill="1" applyBorder="1" applyAlignment="1" applyProtection="1">
      <alignment vertical="center" wrapText="1"/>
    </xf>
    <xf numFmtId="0" fontId="183" fillId="0" borderId="25" xfId="0" applyFont="1" applyFill="1" applyBorder="1" applyAlignment="1" applyProtection="1">
      <alignment vertical="center" wrapText="1"/>
    </xf>
    <xf numFmtId="0" fontId="183" fillId="0" borderId="12" xfId="0" applyFont="1" applyFill="1" applyBorder="1" applyAlignment="1" applyProtection="1">
      <alignment vertical="center" wrapText="1"/>
    </xf>
    <xf numFmtId="0" fontId="98" fillId="0" borderId="56" xfId="0" applyFont="1" applyFill="1" applyBorder="1" applyAlignment="1" applyProtection="1">
      <alignment vertical="center" wrapText="1"/>
    </xf>
    <xf numFmtId="0" fontId="183" fillId="0" borderId="51" xfId="0" applyFont="1" applyFill="1" applyBorder="1" applyAlignment="1" applyProtection="1">
      <alignment vertical="center" wrapText="1"/>
    </xf>
    <xf numFmtId="0" fontId="183" fillId="0" borderId="112" xfId="0" applyFont="1" applyFill="1" applyBorder="1" applyAlignment="1" applyProtection="1">
      <alignment vertical="center" wrapText="1"/>
    </xf>
    <xf numFmtId="0" fontId="183" fillId="0" borderId="24" xfId="0" applyFont="1" applyFill="1" applyBorder="1" applyAlignment="1" applyProtection="1">
      <alignment vertical="center" wrapText="1"/>
    </xf>
    <xf numFmtId="0" fontId="183" fillId="0" borderId="57" xfId="0" applyFont="1" applyFill="1" applyBorder="1" applyAlignment="1" applyProtection="1">
      <alignment vertical="center" wrapText="1"/>
    </xf>
    <xf numFmtId="0" fontId="183" fillId="0" borderId="13" xfId="0" applyFont="1" applyFill="1" applyBorder="1" applyAlignment="1" applyProtection="1">
      <alignment vertical="center" wrapText="1"/>
    </xf>
    <xf numFmtId="0" fontId="171" fillId="0" borderId="23" xfId="0" applyFont="1" applyFill="1" applyBorder="1" applyAlignment="1" applyProtection="1">
      <alignment horizontal="center" vertical="center" wrapText="1"/>
    </xf>
    <xf numFmtId="0" fontId="171" fillId="0" borderId="25" xfId="0" applyFont="1" applyFill="1" applyBorder="1" applyAlignment="1" applyProtection="1">
      <alignment horizontal="center" vertical="center" wrapText="1"/>
    </xf>
    <xf numFmtId="0" fontId="171" fillId="0" borderId="12" xfId="0" applyFont="1" applyFill="1" applyBorder="1" applyAlignment="1" applyProtection="1">
      <alignment horizontal="center" vertical="center" wrapText="1"/>
    </xf>
    <xf numFmtId="0" fontId="171" fillId="0" borderId="56" xfId="0" applyFont="1" applyFill="1" applyBorder="1" applyAlignment="1" applyProtection="1">
      <alignment horizontal="center" vertical="center" wrapText="1"/>
    </xf>
    <xf numFmtId="0" fontId="171" fillId="0" borderId="51" xfId="0" applyFont="1" applyFill="1" applyBorder="1" applyAlignment="1" applyProtection="1">
      <alignment horizontal="center" vertical="center" wrapText="1"/>
    </xf>
    <xf numFmtId="0" fontId="171" fillId="0" borderId="112" xfId="0" applyFont="1" applyFill="1" applyBorder="1" applyAlignment="1" applyProtection="1">
      <alignment horizontal="center" vertical="center" wrapText="1"/>
    </xf>
    <xf numFmtId="0" fontId="171" fillId="0" borderId="24" xfId="0" applyFont="1" applyFill="1" applyBorder="1" applyAlignment="1" applyProtection="1">
      <alignment horizontal="center" vertical="center" wrapText="1"/>
    </xf>
    <xf numFmtId="0" fontId="171" fillId="0" borderId="57" xfId="0" applyFont="1" applyFill="1" applyBorder="1" applyAlignment="1" applyProtection="1">
      <alignment horizontal="center" vertical="center" wrapText="1"/>
    </xf>
    <xf numFmtId="0" fontId="171" fillId="0" borderId="13" xfId="0" applyFont="1" applyFill="1" applyBorder="1" applyAlignment="1" applyProtection="1">
      <alignment horizontal="center" vertical="center" wrapText="1"/>
    </xf>
    <xf numFmtId="9" fontId="171" fillId="0" borderId="23" xfId="0" applyNumberFormat="1" applyFont="1" applyFill="1" applyBorder="1" applyAlignment="1" applyProtection="1">
      <alignment horizontal="center" vertical="center" wrapText="1"/>
    </xf>
    <xf numFmtId="0" fontId="112" fillId="26" borderId="23" xfId="0" quotePrefix="1" applyNumberFormat="1" applyFont="1" applyFill="1" applyBorder="1" applyAlignment="1" applyProtection="1">
      <alignment horizontal="left" vertical="center" wrapText="1"/>
      <protection locked="0"/>
    </xf>
    <xf numFmtId="0" fontId="111" fillId="104" borderId="37" xfId="0" applyFont="1" applyFill="1" applyBorder="1" applyAlignment="1" applyProtection="1">
      <alignment horizontal="left" vertical="center" wrapText="1"/>
      <protection locked="0"/>
    </xf>
    <xf numFmtId="0" fontId="2" fillId="0" borderId="23" xfId="0" applyFont="1" applyFill="1" applyBorder="1" applyAlignment="1" applyProtection="1">
      <alignment horizontal="center" vertical="center" wrapText="1"/>
    </xf>
    <xf numFmtId="0" fontId="6" fillId="0" borderId="25" xfId="0" applyFont="1" applyFill="1" applyBorder="1" applyAlignment="1" applyProtection="1">
      <alignment horizontal="center" vertical="center" wrapText="1"/>
    </xf>
    <xf numFmtId="0" fontId="6" fillId="0" borderId="12" xfId="0" applyFont="1" applyFill="1" applyBorder="1" applyAlignment="1" applyProtection="1">
      <alignment horizontal="center" vertical="center" wrapText="1"/>
    </xf>
    <xf numFmtId="0" fontId="2" fillId="0" borderId="56" xfId="0" applyFont="1" applyFill="1" applyBorder="1" applyAlignment="1" applyProtection="1">
      <alignment vertical="center" wrapText="1"/>
    </xf>
    <xf numFmtId="0" fontId="6" fillId="0" borderId="51" xfId="0" applyFont="1" applyFill="1" applyBorder="1" applyAlignment="1" applyProtection="1">
      <alignment vertical="center" wrapText="1"/>
    </xf>
    <xf numFmtId="0" fontId="6" fillId="0" borderId="112" xfId="0" applyFont="1" applyFill="1" applyBorder="1" applyAlignment="1" applyProtection="1">
      <alignment vertical="center" wrapText="1"/>
    </xf>
    <xf numFmtId="0" fontId="6" fillId="0" borderId="24" xfId="0" applyFont="1" applyFill="1" applyBorder="1" applyAlignment="1" applyProtection="1">
      <alignment vertical="center" wrapText="1"/>
    </xf>
    <xf numFmtId="0" fontId="6" fillId="0" borderId="57" xfId="0" applyFont="1" applyFill="1" applyBorder="1" applyAlignment="1" applyProtection="1">
      <alignment vertical="center" wrapText="1"/>
    </xf>
    <xf numFmtId="0" fontId="6" fillId="0" borderId="13" xfId="0" applyFont="1" applyFill="1" applyBorder="1" applyAlignment="1" applyProtection="1">
      <alignment vertical="center" wrapText="1"/>
    </xf>
    <xf numFmtId="0" fontId="18" fillId="0" borderId="23" xfId="0" applyFont="1" applyBorder="1" applyAlignment="1" applyProtection="1">
      <alignment horizontal="center" vertical="center" wrapText="1"/>
    </xf>
    <xf numFmtId="0" fontId="10" fillId="0" borderId="25" xfId="0" applyFont="1" applyBorder="1" applyAlignment="1" applyProtection="1">
      <alignment horizontal="center" vertical="center" wrapText="1"/>
    </xf>
    <xf numFmtId="0" fontId="10" fillId="0" borderId="12" xfId="0" applyFont="1" applyBorder="1" applyAlignment="1" applyProtection="1">
      <alignment horizontal="center" vertical="center" wrapText="1"/>
    </xf>
    <xf numFmtId="0" fontId="27" fillId="0" borderId="23" xfId="0" applyFont="1" applyBorder="1" applyAlignment="1" applyProtection="1">
      <alignment horizontal="center" vertical="center" wrapText="1"/>
    </xf>
    <xf numFmtId="0" fontId="186" fillId="0" borderId="25" xfId="0" applyFont="1" applyBorder="1" applyAlignment="1" applyProtection="1">
      <alignment horizontal="center" vertical="center" wrapText="1"/>
    </xf>
    <xf numFmtId="0" fontId="186" fillId="0" borderId="12" xfId="0" applyFont="1" applyBorder="1" applyAlignment="1" applyProtection="1">
      <alignment horizontal="center" vertical="center" wrapText="1"/>
    </xf>
    <xf numFmtId="0" fontId="18" fillId="0" borderId="23" xfId="0" applyFont="1" applyBorder="1" applyAlignment="1" applyProtection="1">
      <alignment vertical="center" wrapText="1"/>
    </xf>
    <xf numFmtId="0" fontId="10" fillId="0" borderId="25" xfId="0" applyFont="1" applyBorder="1" applyAlignment="1" applyProtection="1">
      <alignment vertical="center" wrapText="1"/>
    </xf>
    <xf numFmtId="0" fontId="10" fillId="0" borderId="12" xfId="0" applyFont="1" applyBorder="1" applyAlignment="1" applyProtection="1">
      <alignment vertical="center" wrapText="1"/>
    </xf>
    <xf numFmtId="0" fontId="18" fillId="0" borderId="56" xfId="0" applyFont="1" applyBorder="1" applyAlignment="1" applyProtection="1">
      <alignment vertical="center" wrapText="1"/>
    </xf>
    <xf numFmtId="0" fontId="10" fillId="0" borderId="51" xfId="0" applyFont="1" applyBorder="1" applyAlignment="1" applyProtection="1">
      <alignment vertical="center" wrapText="1"/>
    </xf>
    <xf numFmtId="0" fontId="10" fillId="0" borderId="112" xfId="0" applyFont="1" applyBorder="1" applyAlignment="1" applyProtection="1">
      <alignment vertical="center" wrapText="1"/>
    </xf>
    <xf numFmtId="0" fontId="10" fillId="0" borderId="24" xfId="0" applyFont="1" applyBorder="1" applyAlignment="1" applyProtection="1">
      <alignment vertical="center" wrapText="1"/>
    </xf>
    <xf numFmtId="0" fontId="10" fillId="0" borderId="57" xfId="0" applyFont="1" applyBorder="1" applyAlignment="1" applyProtection="1">
      <alignment vertical="center" wrapText="1"/>
    </xf>
    <xf numFmtId="0" fontId="10" fillId="0" borderId="13" xfId="0" applyFont="1" applyBorder="1" applyAlignment="1" applyProtection="1">
      <alignment vertical="center" wrapText="1"/>
    </xf>
    <xf numFmtId="0" fontId="172" fillId="0" borderId="23" xfId="0" applyFont="1" applyFill="1" applyBorder="1" applyAlignment="1" applyProtection="1">
      <alignment horizontal="center" vertical="center" wrapText="1"/>
    </xf>
    <xf numFmtId="0" fontId="172" fillId="0" borderId="25" xfId="0" applyFont="1" applyFill="1" applyBorder="1" applyAlignment="1" applyProtection="1">
      <alignment horizontal="center" vertical="center" wrapText="1"/>
    </xf>
    <xf numFmtId="0" fontId="172" fillId="0" borderId="12" xfId="0" applyFont="1" applyFill="1" applyBorder="1" applyAlignment="1" applyProtection="1">
      <alignment horizontal="center" vertical="center" wrapText="1"/>
    </xf>
    <xf numFmtId="0" fontId="175" fillId="0" borderId="56" xfId="0" applyFont="1" applyBorder="1" applyAlignment="1" applyProtection="1">
      <alignment horizontal="center" vertical="center" wrapText="1"/>
    </xf>
    <xf numFmtId="0" fontId="175" fillId="0" borderId="51" xfId="0" applyFont="1" applyBorder="1" applyAlignment="1" applyProtection="1">
      <alignment horizontal="center" vertical="center" wrapText="1"/>
    </xf>
    <xf numFmtId="0" fontId="175" fillId="0" borderId="112" xfId="0" applyFont="1" applyBorder="1" applyAlignment="1" applyProtection="1">
      <alignment horizontal="center" vertical="center" wrapText="1"/>
    </xf>
    <xf numFmtId="0" fontId="175" fillId="0" borderId="24" xfId="0" applyFont="1" applyBorder="1" applyAlignment="1" applyProtection="1">
      <alignment horizontal="center" vertical="center" wrapText="1"/>
    </xf>
    <xf numFmtId="0" fontId="175" fillId="0" borderId="57" xfId="0" applyFont="1" applyBorder="1" applyAlignment="1" applyProtection="1">
      <alignment horizontal="center" vertical="center" wrapText="1"/>
    </xf>
    <xf numFmtId="0" fontId="175" fillId="0" borderId="13" xfId="0" applyFont="1" applyBorder="1" applyAlignment="1" applyProtection="1">
      <alignment horizontal="center" vertical="center" wrapText="1"/>
    </xf>
    <xf numFmtId="9" fontId="172" fillId="0" borderId="23" xfId="0" applyNumberFormat="1" applyFont="1" applyFill="1" applyBorder="1" applyAlignment="1" applyProtection="1">
      <alignment horizontal="center" vertical="center" wrapText="1"/>
    </xf>
    <xf numFmtId="0" fontId="27" fillId="101" borderId="23" xfId="0" applyFont="1" applyFill="1" applyBorder="1" applyAlignment="1" applyProtection="1">
      <alignment horizontal="center" vertical="center" wrapText="1"/>
    </xf>
    <xf numFmtId="0" fontId="27" fillId="101" borderId="25" xfId="0" applyFont="1" applyFill="1" applyBorder="1" applyAlignment="1" applyProtection="1">
      <alignment horizontal="center" vertical="center" wrapText="1"/>
    </xf>
    <xf numFmtId="0" fontId="27" fillId="101" borderId="12" xfId="0" applyFont="1" applyFill="1" applyBorder="1" applyAlignment="1" applyProtection="1">
      <alignment horizontal="center" vertical="center" wrapText="1"/>
    </xf>
    <xf numFmtId="0" fontId="2" fillId="0" borderId="37" xfId="0" applyFont="1" applyBorder="1" applyAlignment="1" applyProtection="1">
      <alignment vertical="center" wrapText="1"/>
    </xf>
    <xf numFmtId="1" fontId="5" fillId="29" borderId="23" xfId="0" applyNumberFormat="1" applyFont="1" applyFill="1" applyBorder="1" applyAlignment="1" applyProtection="1">
      <alignment horizontal="center" vertical="center" wrapText="1"/>
    </xf>
    <xf numFmtId="1" fontId="5" fillId="29" borderId="25" xfId="0" applyNumberFormat="1" applyFont="1" applyFill="1" applyBorder="1" applyAlignment="1" applyProtection="1">
      <alignment horizontal="center" vertical="center" wrapText="1"/>
    </xf>
    <xf numFmtId="1" fontId="5" fillId="29" borderId="12" xfId="0" applyNumberFormat="1" applyFont="1" applyFill="1" applyBorder="1" applyAlignment="1" applyProtection="1">
      <alignment horizontal="center" vertical="center" wrapText="1"/>
    </xf>
    <xf numFmtId="0" fontId="174" fillId="0" borderId="56" xfId="0" applyFont="1" applyBorder="1" applyAlignment="1" applyProtection="1">
      <alignment horizontal="center" vertical="center" wrapText="1"/>
    </xf>
    <xf numFmtId="0" fontId="174" fillId="0" borderId="51" xfId="0" applyFont="1" applyBorder="1" applyAlignment="1" applyProtection="1">
      <alignment horizontal="center" vertical="center" wrapText="1"/>
    </xf>
    <xf numFmtId="0" fontId="174" fillId="0" borderId="112" xfId="0" applyFont="1" applyBorder="1" applyAlignment="1" applyProtection="1">
      <alignment horizontal="center" vertical="center" wrapText="1"/>
    </xf>
    <xf numFmtId="0" fontId="174" fillId="0" borderId="24" xfId="0" applyFont="1" applyBorder="1" applyAlignment="1" applyProtection="1">
      <alignment horizontal="center" vertical="center" wrapText="1"/>
    </xf>
    <xf numFmtId="0" fontId="174" fillId="0" borderId="57" xfId="0" applyFont="1" applyBorder="1" applyAlignment="1" applyProtection="1">
      <alignment horizontal="center" vertical="center" wrapText="1"/>
    </xf>
    <xf numFmtId="0" fontId="174" fillId="0" borderId="13" xfId="0" applyFont="1" applyBorder="1" applyAlignment="1" applyProtection="1">
      <alignment horizontal="center" vertical="center" wrapText="1"/>
    </xf>
    <xf numFmtId="0" fontId="174" fillId="0" borderId="23" xfId="0" applyFont="1" applyBorder="1" applyAlignment="1" applyProtection="1">
      <alignment horizontal="center" vertical="center" wrapText="1"/>
    </xf>
    <xf numFmtId="0" fontId="174" fillId="0" borderId="25" xfId="0" applyFont="1" applyBorder="1" applyAlignment="1" applyProtection="1">
      <alignment horizontal="center" vertical="center" wrapText="1"/>
    </xf>
    <xf numFmtId="0" fontId="174" fillId="0" borderId="12" xfId="0" applyFont="1" applyBorder="1" applyAlignment="1" applyProtection="1">
      <alignment horizontal="center" vertical="center" wrapText="1"/>
    </xf>
    <xf numFmtId="0" fontId="47" fillId="26" borderId="23" xfId="0" quotePrefix="1" applyNumberFormat="1" applyFont="1" applyFill="1" applyBorder="1" applyAlignment="1" applyProtection="1">
      <alignment horizontal="left" vertical="center" wrapText="1"/>
      <protection locked="0"/>
    </xf>
    <xf numFmtId="0" fontId="187" fillId="0" borderId="0" xfId="0" applyFont="1" applyAlignment="1">
      <alignment horizontal="left"/>
    </xf>
    <xf numFmtId="0" fontId="174" fillId="80" borderId="23" xfId="0" applyFont="1" applyFill="1" applyBorder="1" applyAlignment="1" applyProtection="1">
      <alignment horizontal="center" vertical="center" wrapText="1"/>
    </xf>
    <xf numFmtId="0" fontId="174" fillId="80" borderId="25" xfId="0" applyFont="1" applyFill="1" applyBorder="1" applyAlignment="1" applyProtection="1">
      <alignment horizontal="center" vertical="center" wrapText="1"/>
    </xf>
    <xf numFmtId="0" fontId="174" fillId="80" borderId="12" xfId="0" applyFont="1" applyFill="1" applyBorder="1" applyAlignment="1" applyProtection="1">
      <alignment horizontal="center" vertical="center" wrapText="1"/>
    </xf>
    <xf numFmtId="0" fontId="174" fillId="80" borderId="56" xfId="0" applyFont="1" applyFill="1" applyBorder="1" applyAlignment="1" applyProtection="1">
      <alignment horizontal="center" vertical="center" wrapText="1"/>
    </xf>
    <xf numFmtId="0" fontId="174" fillId="80" borderId="51" xfId="0" applyFont="1" applyFill="1" applyBorder="1" applyAlignment="1" applyProtection="1">
      <alignment horizontal="center" vertical="center" wrapText="1"/>
    </xf>
    <xf numFmtId="0" fontId="174" fillId="80" borderId="112" xfId="0" applyFont="1" applyFill="1" applyBorder="1" applyAlignment="1" applyProtection="1">
      <alignment horizontal="center" vertical="center" wrapText="1"/>
    </xf>
    <xf numFmtId="0" fontId="174" fillId="80" borderId="24" xfId="0" applyFont="1" applyFill="1" applyBorder="1" applyAlignment="1" applyProtection="1">
      <alignment horizontal="center" vertical="center" wrapText="1"/>
    </xf>
    <xf numFmtId="0" fontId="174" fillId="80" borderId="57" xfId="0" applyFont="1" applyFill="1" applyBorder="1" applyAlignment="1" applyProtection="1">
      <alignment horizontal="center" vertical="center" wrapText="1"/>
    </xf>
    <xf numFmtId="0" fontId="174" fillId="80" borderId="13" xfId="0" applyFont="1" applyFill="1" applyBorder="1" applyAlignment="1" applyProtection="1">
      <alignment horizontal="center" vertical="center" wrapText="1"/>
    </xf>
    <xf numFmtId="9" fontId="174" fillId="80" borderId="23" xfId="0" applyNumberFormat="1" applyFont="1" applyFill="1" applyBorder="1" applyAlignment="1" applyProtection="1">
      <alignment horizontal="center" vertical="center" wrapText="1"/>
    </xf>
    <xf numFmtId="0" fontId="178" fillId="0" borderId="37" xfId="0" applyFont="1" applyFill="1" applyBorder="1" applyAlignment="1" applyProtection="1">
      <alignment horizontal="center" vertical="center" wrapText="1"/>
    </xf>
    <xf numFmtId="0" fontId="108" fillId="80" borderId="23" xfId="0" applyFont="1" applyFill="1" applyBorder="1" applyAlignment="1" applyProtection="1">
      <alignment horizontal="center" vertical="center" wrapText="1"/>
    </xf>
    <xf numFmtId="0" fontId="188" fillId="80" borderId="25" xfId="0" applyFont="1" applyFill="1" applyBorder="1" applyAlignment="1" applyProtection="1">
      <alignment horizontal="center" vertical="center" wrapText="1"/>
    </xf>
    <xf numFmtId="0" fontId="188" fillId="80" borderId="12" xfId="0" applyFont="1" applyFill="1" applyBorder="1" applyAlignment="1" applyProtection="1">
      <alignment horizontal="center" vertical="center" wrapText="1"/>
    </xf>
    <xf numFmtId="0" fontId="108" fillId="80" borderId="23" xfId="0" applyFont="1" applyFill="1" applyBorder="1" applyAlignment="1" applyProtection="1">
      <alignment vertical="center" wrapText="1"/>
    </xf>
    <xf numFmtId="0" fontId="188" fillId="80" borderId="25" xfId="0" applyFont="1" applyFill="1" applyBorder="1" applyAlignment="1" applyProtection="1">
      <alignment vertical="center" wrapText="1"/>
    </xf>
    <xf numFmtId="0" fontId="188" fillId="80" borderId="12" xfId="0" applyFont="1" applyFill="1" applyBorder="1" applyAlignment="1" applyProtection="1">
      <alignment vertical="center" wrapText="1"/>
    </xf>
    <xf numFmtId="0" fontId="108" fillId="80" borderId="56" xfId="0" applyFont="1" applyFill="1" applyBorder="1" applyAlignment="1" applyProtection="1">
      <alignment vertical="center" wrapText="1"/>
    </xf>
    <xf numFmtId="0" fontId="188" fillId="80" borderId="51" xfId="0" applyFont="1" applyFill="1" applyBorder="1" applyAlignment="1" applyProtection="1">
      <alignment vertical="center" wrapText="1"/>
    </xf>
    <xf numFmtId="0" fontId="188" fillId="80" borderId="112" xfId="0" applyFont="1" applyFill="1" applyBorder="1" applyAlignment="1" applyProtection="1">
      <alignment vertical="center" wrapText="1"/>
    </xf>
    <xf numFmtId="0" fontId="188" fillId="80" borderId="24" xfId="0" applyFont="1" applyFill="1" applyBorder="1" applyAlignment="1" applyProtection="1">
      <alignment vertical="center" wrapText="1"/>
    </xf>
    <xf numFmtId="0" fontId="188" fillId="80" borderId="57" xfId="0" applyFont="1" applyFill="1" applyBorder="1" applyAlignment="1" applyProtection="1">
      <alignment vertical="center" wrapText="1"/>
    </xf>
    <xf numFmtId="0" fontId="188" fillId="80" borderId="13" xfId="0" applyFont="1" applyFill="1" applyBorder="1" applyAlignment="1" applyProtection="1">
      <alignment vertical="center" wrapText="1"/>
    </xf>
    <xf numFmtId="0" fontId="2" fillId="0" borderId="0" xfId="0" applyFont="1" applyFill="1" applyAlignment="1" applyProtection="1">
      <alignment horizontal="justify" vertical="center" wrapText="1"/>
    </xf>
    <xf numFmtId="0" fontId="2" fillId="0" borderId="0" xfId="0" applyFont="1" applyFill="1" applyAlignment="1" applyProtection="1">
      <alignment horizontal="justify" vertical="top" wrapText="1"/>
    </xf>
    <xf numFmtId="0" fontId="41" fillId="0" borderId="0" xfId="0" applyFont="1" applyFill="1" applyAlignment="1" applyProtection="1">
      <alignment horizontal="justify" vertical="top"/>
    </xf>
    <xf numFmtId="0" fontId="112" fillId="0" borderId="0" xfId="0" applyFont="1" applyAlignment="1">
      <alignment horizontal="left" vertical="center" wrapText="1"/>
    </xf>
    <xf numFmtId="0" fontId="174" fillId="66" borderId="23" xfId="0" applyFont="1" applyFill="1" applyBorder="1" applyAlignment="1" applyProtection="1">
      <alignment horizontal="center" vertical="center" wrapText="1"/>
    </xf>
    <xf numFmtId="0" fontId="174" fillId="66" borderId="25" xfId="0" applyFont="1" applyFill="1" applyBorder="1" applyAlignment="1" applyProtection="1">
      <alignment horizontal="center" vertical="center" wrapText="1"/>
    </xf>
    <xf numFmtId="0" fontId="174" fillId="66" borderId="12" xfId="0" applyFont="1" applyFill="1" applyBorder="1" applyAlignment="1" applyProtection="1">
      <alignment horizontal="center" vertical="center" wrapText="1"/>
    </xf>
    <xf numFmtId="9" fontId="174" fillId="66" borderId="56" xfId="0" applyNumberFormat="1" applyFont="1" applyFill="1" applyBorder="1" applyAlignment="1" applyProtection="1">
      <alignment horizontal="center" vertical="center" wrapText="1"/>
    </xf>
    <xf numFmtId="0" fontId="174" fillId="66" borderId="51" xfId="0" applyFont="1" applyFill="1" applyBorder="1" applyAlignment="1" applyProtection="1">
      <alignment horizontal="center" vertical="center" wrapText="1"/>
    </xf>
    <xf numFmtId="0" fontId="174" fillId="66" borderId="112" xfId="0" applyFont="1" applyFill="1" applyBorder="1" applyAlignment="1" applyProtection="1">
      <alignment horizontal="center" vertical="center" wrapText="1"/>
    </xf>
    <xf numFmtId="0" fontId="174" fillId="66" borderId="24" xfId="0" applyFont="1" applyFill="1" applyBorder="1" applyAlignment="1" applyProtection="1">
      <alignment horizontal="center" vertical="center" wrapText="1"/>
    </xf>
    <xf numFmtId="0" fontId="174" fillId="66" borderId="57" xfId="0" applyFont="1" applyFill="1" applyBorder="1" applyAlignment="1" applyProtection="1">
      <alignment horizontal="center" vertical="center" wrapText="1"/>
    </xf>
    <xf numFmtId="0" fontId="174" fillId="66" borderId="13" xfId="0" applyFont="1" applyFill="1" applyBorder="1" applyAlignment="1" applyProtection="1">
      <alignment horizontal="center" vertical="center" wrapText="1"/>
    </xf>
    <xf numFmtId="9" fontId="174" fillId="66" borderId="23" xfId="0" applyNumberFormat="1" applyFont="1" applyFill="1" applyBorder="1" applyAlignment="1" applyProtection="1">
      <alignment horizontal="center" vertical="center" wrapText="1"/>
    </xf>
    <xf numFmtId="0" fontId="108" fillId="66" borderId="23" xfId="0" applyFont="1" applyFill="1" applyBorder="1" applyAlignment="1" applyProtection="1">
      <alignment horizontal="center" vertical="center" wrapText="1"/>
    </xf>
    <xf numFmtId="0" fontId="188" fillId="66" borderId="25" xfId="0" applyFont="1" applyFill="1" applyBorder="1" applyAlignment="1" applyProtection="1">
      <alignment horizontal="center" vertical="center" wrapText="1"/>
    </xf>
    <xf numFmtId="0" fontId="188" fillId="66" borderId="12" xfId="0" applyFont="1" applyFill="1" applyBorder="1" applyAlignment="1" applyProtection="1">
      <alignment horizontal="center" vertical="center" wrapText="1"/>
    </xf>
    <xf numFmtId="0" fontId="108" fillId="66" borderId="23" xfId="0" applyFont="1" applyFill="1" applyBorder="1" applyAlignment="1" applyProtection="1">
      <alignment vertical="center" wrapText="1"/>
    </xf>
    <xf numFmtId="0" fontId="188" fillId="66" borderId="25" xfId="0" applyFont="1" applyFill="1" applyBorder="1" applyAlignment="1" applyProtection="1">
      <alignment vertical="center" wrapText="1"/>
    </xf>
    <xf numFmtId="0" fontId="188" fillId="66" borderId="12" xfId="0" applyFont="1" applyFill="1" applyBorder="1" applyAlignment="1" applyProtection="1">
      <alignment vertical="center" wrapText="1"/>
    </xf>
    <xf numFmtId="0" fontId="108" fillId="66" borderId="56" xfId="0" applyFont="1" applyFill="1" applyBorder="1" applyAlignment="1" applyProtection="1">
      <alignment vertical="center" wrapText="1"/>
    </xf>
    <xf numFmtId="0" fontId="188" fillId="66" borderId="51" xfId="0" applyFont="1" applyFill="1" applyBorder="1" applyAlignment="1" applyProtection="1">
      <alignment vertical="center" wrapText="1"/>
    </xf>
    <xf numFmtId="0" fontId="188" fillId="66" borderId="112" xfId="0" applyFont="1" applyFill="1" applyBorder="1" applyAlignment="1" applyProtection="1">
      <alignment vertical="center" wrapText="1"/>
    </xf>
    <xf numFmtId="0" fontId="188" fillId="66" borderId="24" xfId="0" applyFont="1" applyFill="1" applyBorder="1" applyAlignment="1" applyProtection="1">
      <alignment vertical="center" wrapText="1"/>
    </xf>
    <xf numFmtId="0" fontId="188" fillId="66" borderId="57" xfId="0" applyFont="1" applyFill="1" applyBorder="1" applyAlignment="1" applyProtection="1">
      <alignment vertical="center" wrapText="1"/>
    </xf>
    <xf numFmtId="0" fontId="188" fillId="66" borderId="13" xfId="0" applyFont="1" applyFill="1" applyBorder="1" applyAlignment="1" applyProtection="1">
      <alignment vertical="center" wrapText="1"/>
    </xf>
    <xf numFmtId="0" fontId="108" fillId="66" borderId="56" xfId="0" applyFont="1" applyFill="1" applyBorder="1" applyAlignment="1" applyProtection="1">
      <alignment horizontal="left" vertical="center" wrapText="1"/>
    </xf>
    <xf numFmtId="0" fontId="108" fillId="66" borderId="111" xfId="0" applyFont="1" applyFill="1" applyBorder="1" applyAlignment="1" applyProtection="1">
      <alignment horizontal="left" vertical="center" wrapText="1"/>
    </xf>
    <xf numFmtId="0" fontId="108" fillId="66" borderId="51" xfId="0" applyFont="1" applyFill="1" applyBorder="1" applyAlignment="1" applyProtection="1">
      <alignment horizontal="left" vertical="center" wrapText="1"/>
    </xf>
    <xf numFmtId="0" fontId="108" fillId="66" borderId="112" xfId="0" applyFont="1" applyFill="1" applyBorder="1" applyAlignment="1" applyProtection="1">
      <alignment horizontal="left" vertical="center" wrapText="1"/>
    </xf>
    <xf numFmtId="0" fontId="108" fillId="66" borderId="0" xfId="0" applyFont="1" applyFill="1" applyBorder="1" applyAlignment="1" applyProtection="1">
      <alignment horizontal="left" vertical="center" wrapText="1"/>
    </xf>
    <xf numFmtId="0" fontId="108" fillId="66" borderId="24" xfId="0" applyFont="1" applyFill="1" applyBorder="1" applyAlignment="1" applyProtection="1">
      <alignment horizontal="left" vertical="center" wrapText="1"/>
    </xf>
    <xf numFmtId="0" fontId="108" fillId="66" borderId="57" xfId="0" applyFont="1" applyFill="1" applyBorder="1" applyAlignment="1" applyProtection="1">
      <alignment horizontal="left" vertical="center" wrapText="1"/>
    </xf>
    <xf numFmtId="0" fontId="108" fillId="66" borderId="48" xfId="0" applyFont="1" applyFill="1" applyBorder="1" applyAlignment="1" applyProtection="1">
      <alignment horizontal="left" vertical="center" wrapText="1"/>
    </xf>
    <xf numFmtId="0" fontId="108" fillId="66" borderId="13" xfId="0" applyFont="1" applyFill="1" applyBorder="1" applyAlignment="1" applyProtection="1">
      <alignment horizontal="left" vertical="center" wrapText="1"/>
    </xf>
    <xf numFmtId="0" fontId="5" fillId="0" borderId="17" xfId="0" applyFont="1" applyBorder="1" applyAlignment="1">
      <alignment horizontal="left" vertical="center" wrapText="1"/>
    </xf>
    <xf numFmtId="0" fontId="5" fillId="0" borderId="29" xfId="0" applyFont="1" applyBorder="1" applyAlignment="1">
      <alignment horizontal="left" vertical="center" wrapText="1"/>
    </xf>
    <xf numFmtId="0" fontId="5" fillId="0" borderId="30" xfId="0" applyFont="1" applyBorder="1" applyAlignment="1">
      <alignment horizontal="left" vertical="center" wrapText="1"/>
    </xf>
    <xf numFmtId="0" fontId="18" fillId="62" borderId="11" xfId="0" applyFont="1" applyFill="1" applyBorder="1" applyAlignment="1">
      <alignment horizontal="center" vertical="center" wrapText="1"/>
    </xf>
    <xf numFmtId="0" fontId="2" fillId="0" borderId="11" xfId="0" applyFont="1" applyFill="1" applyBorder="1" applyAlignment="1">
      <alignment horizontal="center" vertical="top" wrapText="1"/>
    </xf>
    <xf numFmtId="0" fontId="98" fillId="0" borderId="11" xfId="0" applyFont="1" applyFill="1" applyBorder="1" applyAlignment="1">
      <alignment vertical="top" wrapText="1"/>
    </xf>
    <xf numFmtId="0" fontId="96" fillId="0" borderId="11" xfId="0" applyFont="1" applyFill="1" applyBorder="1" applyAlignment="1">
      <alignment vertical="top"/>
    </xf>
    <xf numFmtId="0" fontId="18" fillId="0" borderId="17" xfId="0" applyFont="1" applyFill="1" applyBorder="1" applyAlignment="1">
      <alignment horizontal="center" vertical="top" wrapText="1"/>
    </xf>
    <xf numFmtId="0" fontId="18" fillId="0" borderId="30" xfId="0" applyFont="1" applyFill="1" applyBorder="1" applyAlignment="1">
      <alignment horizontal="center" vertical="top" wrapText="1"/>
    </xf>
    <xf numFmtId="0" fontId="108" fillId="0" borderId="17" xfId="0" applyFont="1" applyFill="1" applyBorder="1" applyAlignment="1">
      <alignment vertical="top" wrapText="1"/>
    </xf>
    <xf numFmtId="0" fontId="165" fillId="0" borderId="30" xfId="0" applyFont="1" applyFill="1" applyBorder="1" applyAlignment="1">
      <alignment vertical="top"/>
    </xf>
    <xf numFmtId="0" fontId="108" fillId="0" borderId="11" xfId="0" applyFont="1" applyFill="1" applyBorder="1" applyAlignment="1">
      <alignment vertical="top" wrapText="1"/>
    </xf>
    <xf numFmtId="0" fontId="165" fillId="0" borderId="11" xfId="0" applyFont="1" applyFill="1" applyBorder="1" applyAlignment="1">
      <alignment vertical="top"/>
    </xf>
    <xf numFmtId="0" fontId="18" fillId="62" borderId="17" xfId="0" applyFont="1" applyFill="1" applyBorder="1" applyAlignment="1">
      <alignment vertical="top" wrapText="1"/>
    </xf>
    <xf numFmtId="0" fontId="141" fillId="62" borderId="30" xfId="0" applyFont="1" applyFill="1" applyBorder="1" applyAlignment="1">
      <alignment vertical="top"/>
    </xf>
    <xf numFmtId="0" fontId="18" fillId="62" borderId="11" xfId="0" applyFont="1" applyFill="1" applyBorder="1" applyAlignment="1">
      <alignment vertical="top" wrapText="1"/>
    </xf>
    <xf numFmtId="0" fontId="141" fillId="62" borderId="11" xfId="0" applyFont="1" applyFill="1" applyBorder="1" applyAlignment="1">
      <alignment vertical="top"/>
    </xf>
    <xf numFmtId="0" fontId="98" fillId="0" borderId="17" xfId="0" applyFont="1" applyFill="1" applyBorder="1" applyAlignment="1">
      <alignment vertical="top" wrapText="1"/>
    </xf>
    <xf numFmtId="0" fontId="96" fillId="0" borderId="30" xfId="0" applyFont="1" applyFill="1" applyBorder="1" applyAlignment="1">
      <alignment vertical="top"/>
    </xf>
    <xf numFmtId="0" fontId="98" fillId="0" borderId="17" xfId="0" applyFont="1" applyFill="1" applyBorder="1" applyAlignment="1">
      <alignment horizontal="left" vertical="top" wrapText="1"/>
    </xf>
    <xf numFmtId="0" fontId="96" fillId="0" borderId="30" xfId="0" applyFont="1" applyFill="1" applyBorder="1" applyAlignment="1">
      <alignment horizontal="left" vertical="top"/>
    </xf>
    <xf numFmtId="0" fontId="96" fillId="0" borderId="29" xfId="0" applyFont="1" applyFill="1" applyBorder="1" applyAlignment="1">
      <alignment vertical="top"/>
    </xf>
    <xf numFmtId="0" fontId="2" fillId="62" borderId="17" xfId="0" applyFont="1" applyFill="1" applyBorder="1" applyAlignment="1">
      <alignment horizontal="left" vertical="top" wrapText="1"/>
    </xf>
    <xf numFmtId="0" fontId="0" fillId="62" borderId="29" xfId="0" applyFill="1" applyBorder="1" applyAlignment="1">
      <alignment horizontal="left" vertical="top" wrapText="1"/>
    </xf>
    <xf numFmtId="0" fontId="96" fillId="62" borderId="29" xfId="0" applyFont="1" applyFill="1" applyBorder="1" applyAlignment="1">
      <alignment horizontal="left" vertical="top"/>
    </xf>
    <xf numFmtId="0" fontId="96" fillId="62" borderId="30" xfId="0" applyFont="1" applyFill="1" applyBorder="1" applyAlignment="1">
      <alignment horizontal="left" vertical="top"/>
    </xf>
    <xf numFmtId="0" fontId="98" fillId="62" borderId="17" xfId="0" applyFont="1" applyFill="1" applyBorder="1" applyAlignment="1">
      <alignment vertical="top" wrapText="1"/>
    </xf>
    <xf numFmtId="0" fontId="96" fillId="62" borderId="29" xfId="0" applyFont="1" applyFill="1" applyBorder="1" applyAlignment="1">
      <alignment vertical="top"/>
    </xf>
    <xf numFmtId="0" fontId="96" fillId="62" borderId="30" xfId="0" applyFont="1" applyFill="1" applyBorder="1" applyAlignment="1">
      <alignment vertical="top"/>
    </xf>
    <xf numFmtId="0" fontId="2" fillId="0" borderId="11" xfId="0" applyFont="1" applyFill="1" applyBorder="1" applyAlignment="1">
      <alignment horizontal="left" vertical="top" wrapText="1"/>
    </xf>
    <xf numFmtId="0" fontId="3" fillId="74" borderId="0" xfId="0" applyFont="1" applyFill="1" applyAlignment="1">
      <alignment horizontal="left" vertical="center" wrapText="1"/>
    </xf>
    <xf numFmtId="0" fontId="3" fillId="74" borderId="0" xfId="0" applyFont="1" applyFill="1" applyAlignment="1">
      <alignment horizontal="left" vertical="center"/>
    </xf>
    <xf numFmtId="0" fontId="2" fillId="0" borderId="11" xfId="0" applyFont="1" applyFill="1" applyBorder="1" applyAlignment="1">
      <alignment horizontal="left" vertical="top"/>
    </xf>
    <xf numFmtId="0" fontId="0" fillId="0" borderId="11" xfId="0" applyFont="1" applyFill="1" applyBorder="1" applyAlignment="1"/>
    <xf numFmtId="0" fontId="96" fillId="0" borderId="11" xfId="0" applyFont="1" applyFill="1" applyBorder="1" applyAlignment="1"/>
    <xf numFmtId="0" fontId="2" fillId="0" borderId="11" xfId="0" applyFont="1" applyBorder="1" applyAlignment="1">
      <alignment horizontal="left" vertical="top" wrapText="1"/>
    </xf>
    <xf numFmtId="0" fontId="2" fillId="0" borderId="11" xfId="0" applyFont="1" applyBorder="1" applyAlignment="1">
      <alignment horizontal="left" vertical="top"/>
    </xf>
    <xf numFmtId="0" fontId="2" fillId="62" borderId="11" xfId="0" applyFont="1" applyFill="1" applyBorder="1" applyAlignment="1">
      <alignment horizontal="left" vertical="top" wrapText="1"/>
    </xf>
    <xf numFmtId="0" fontId="0" fillId="62" borderId="11" xfId="0" applyFont="1" applyFill="1" applyBorder="1" applyAlignment="1"/>
    <xf numFmtId="0" fontId="98" fillId="0" borderId="29" xfId="0" applyFont="1" applyFill="1" applyBorder="1" applyAlignment="1">
      <alignment horizontal="left" vertical="top" wrapText="1"/>
    </xf>
    <xf numFmtId="0" fontId="98" fillId="0" borderId="30"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30" xfId="0" applyFont="1" applyFill="1" applyBorder="1" applyAlignment="1">
      <alignment horizontal="left" vertical="top" wrapText="1"/>
    </xf>
    <xf numFmtId="0" fontId="96" fillId="0" borderId="29" xfId="0" applyFont="1" applyFill="1" applyBorder="1" applyAlignment="1">
      <alignment horizontal="left" vertical="top" wrapText="1"/>
    </xf>
    <xf numFmtId="0" fontId="98" fillId="62" borderId="11" xfId="0" applyFont="1" applyFill="1" applyBorder="1" applyAlignment="1">
      <alignment horizontal="left" vertical="top" wrapText="1"/>
    </xf>
    <xf numFmtId="0" fontId="96" fillId="62" borderId="11" xfId="0" applyFont="1" applyFill="1" applyBorder="1" applyAlignment="1">
      <alignment horizontal="left" vertical="top"/>
    </xf>
    <xf numFmtId="0" fontId="0" fillId="0" borderId="11" xfId="0" applyFont="1" applyBorder="1" applyAlignment="1"/>
    <xf numFmtId="0" fontId="2" fillId="66" borderId="17" xfId="0" applyFont="1" applyFill="1" applyBorder="1" applyAlignment="1">
      <alignment horizontal="left" vertical="top" wrapText="1"/>
    </xf>
    <xf numFmtId="0" fontId="96" fillId="66" borderId="29" xfId="0" applyFont="1" applyFill="1" applyBorder="1" applyAlignment="1">
      <alignment horizontal="left" vertical="top" wrapText="1"/>
    </xf>
    <xf numFmtId="0" fontId="98" fillId="66" borderId="11" xfId="0" applyFont="1" applyFill="1" applyBorder="1" applyAlignment="1">
      <alignment horizontal="left" vertical="top" wrapText="1"/>
    </xf>
    <xf numFmtId="0" fontId="96" fillId="66" borderId="11" xfId="0" applyFont="1" applyFill="1" applyBorder="1" applyAlignment="1">
      <alignment horizontal="left" vertical="top"/>
    </xf>
    <xf numFmtId="0" fontId="2" fillId="0" borderId="17" xfId="0" applyFont="1" applyFill="1" applyBorder="1" applyAlignment="1">
      <alignment vertical="top" wrapText="1"/>
    </xf>
    <xf numFmtId="0" fontId="98" fillId="0" borderId="29" xfId="0" applyFont="1" applyFill="1" applyBorder="1" applyAlignment="1">
      <alignment vertical="top" wrapText="1"/>
    </xf>
    <xf numFmtId="0" fontId="98" fillId="0" borderId="11" xfId="0" applyFont="1" applyFill="1" applyBorder="1" applyAlignment="1">
      <alignment vertical="top"/>
    </xf>
    <xf numFmtId="0" fontId="18" fillId="0" borderId="17" xfId="0" applyFont="1" applyFill="1" applyBorder="1" applyAlignment="1">
      <alignment vertical="top" wrapText="1"/>
    </xf>
    <xf numFmtId="0" fontId="18" fillId="0" borderId="29" xfId="0" applyFont="1" applyFill="1" applyBorder="1" applyAlignment="1">
      <alignment vertical="top" wrapText="1"/>
    </xf>
    <xf numFmtId="0" fontId="18" fillId="0" borderId="11" xfId="0" applyFont="1" applyFill="1" applyBorder="1" applyAlignment="1">
      <alignment vertical="top"/>
    </xf>
    <xf numFmtId="0" fontId="108" fillId="0" borderId="17" xfId="0" applyFont="1" applyFill="1" applyBorder="1" applyAlignment="1">
      <alignment horizontal="left" vertical="top" wrapText="1"/>
    </xf>
    <xf numFmtId="0" fontId="165" fillId="0" borderId="29" xfId="0" applyFont="1" applyFill="1" applyBorder="1" applyAlignment="1">
      <alignment horizontal="left" vertical="top" wrapText="1"/>
    </xf>
    <xf numFmtId="0" fontId="165" fillId="0" borderId="29" xfId="0" applyFont="1" applyFill="1" applyBorder="1" applyAlignment="1">
      <alignment horizontal="left" vertical="top"/>
    </xf>
    <xf numFmtId="0" fontId="165" fillId="0" borderId="30" xfId="0" applyFont="1" applyFill="1" applyBorder="1" applyAlignment="1">
      <alignment horizontal="left" vertical="top"/>
    </xf>
    <xf numFmtId="0" fontId="96" fillId="0" borderId="29" xfId="0" applyFont="1" applyFill="1" applyBorder="1" applyAlignment="1">
      <alignment horizontal="left" vertical="top"/>
    </xf>
    <xf numFmtId="0" fontId="0" fillId="62" borderId="29" xfId="0" applyFont="1" applyFill="1" applyBorder="1" applyAlignment="1">
      <alignment horizontal="left" vertical="top" wrapText="1"/>
    </xf>
    <xf numFmtId="0" fontId="0" fillId="0" borderId="29" xfId="0" applyFont="1" applyBorder="1" applyAlignment="1">
      <alignment horizontal="left" vertical="top" wrapText="1"/>
    </xf>
    <xf numFmtId="0" fontId="101" fillId="0" borderId="11" xfId="0" applyFont="1" applyBorder="1" applyAlignment="1"/>
    <xf numFmtId="0" fontId="18" fillId="0" borderId="18" xfId="0" applyFont="1" applyFill="1" applyBorder="1" applyAlignment="1">
      <alignment horizontal="center" vertical="top" wrapText="1"/>
    </xf>
    <xf numFmtId="0" fontId="18" fillId="0" borderId="19" xfId="0" applyFont="1" applyFill="1" applyBorder="1" applyAlignment="1">
      <alignment horizontal="center" vertical="top"/>
    </xf>
    <xf numFmtId="0" fontId="2" fillId="62" borderId="18" xfId="0" applyFont="1" applyFill="1" applyBorder="1" applyAlignment="1">
      <alignment horizontal="center" vertical="top"/>
    </xf>
    <xf numFmtId="0" fontId="2" fillId="62" borderId="19" xfId="0" applyFont="1" applyFill="1" applyBorder="1" applyAlignment="1">
      <alignment horizontal="center" vertical="top"/>
    </xf>
    <xf numFmtId="0" fontId="98" fillId="0" borderId="11" xfId="0" applyFont="1" applyFill="1" applyBorder="1" applyAlignment="1">
      <alignment horizontal="left" vertical="top" wrapText="1"/>
    </xf>
    <xf numFmtId="0" fontId="98" fillId="0" borderId="11" xfId="0" applyFont="1" applyFill="1" applyBorder="1" applyAlignment="1">
      <alignment horizontal="left" vertical="top"/>
    </xf>
    <xf numFmtId="0" fontId="108" fillId="66" borderId="11" xfId="0" applyFont="1" applyFill="1" applyBorder="1" applyAlignment="1">
      <alignment horizontal="left" vertical="top"/>
    </xf>
    <xf numFmtId="0" fontId="96" fillId="0" borderId="30" xfId="0" applyFont="1" applyFill="1" applyBorder="1" applyAlignment="1">
      <alignment horizontal="left" vertical="top" wrapText="1"/>
    </xf>
    <xf numFmtId="0" fontId="0" fillId="0" borderId="29" xfId="0" applyFont="1" applyFill="1" applyBorder="1" applyAlignment="1">
      <alignment horizontal="left" vertical="top" wrapText="1"/>
    </xf>
    <xf numFmtId="0" fontId="2" fillId="62" borderId="29"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29" xfId="0" applyFont="1" applyFill="1" applyBorder="1" applyAlignment="1">
      <alignment horizontal="left" vertical="top" wrapText="1"/>
    </xf>
    <xf numFmtId="0" fontId="18" fillId="0" borderId="11" xfId="0" applyFont="1" applyFill="1" applyBorder="1" applyAlignment="1">
      <alignment horizontal="left" vertical="top" wrapText="1"/>
    </xf>
    <xf numFmtId="0" fontId="141" fillId="0" borderId="11" xfId="0" applyFont="1" applyFill="1" applyBorder="1" applyAlignment="1"/>
    <xf numFmtId="0" fontId="103" fillId="0" borderId="11" xfId="0" applyFont="1" applyFill="1" applyBorder="1" applyAlignment="1"/>
    <xf numFmtId="0" fontId="2" fillId="0" borderId="29" xfId="0" applyFont="1" applyFill="1" applyBorder="1" applyAlignment="1">
      <alignment horizontal="left" vertical="top" wrapText="1"/>
    </xf>
    <xf numFmtId="0" fontId="165" fillId="66" borderId="11" xfId="0" applyFont="1" applyFill="1" applyBorder="1" applyAlignment="1"/>
    <xf numFmtId="0" fontId="96" fillId="62" borderId="29" xfId="0" applyFont="1" applyFill="1" applyBorder="1" applyAlignment="1">
      <alignment horizontal="left" vertical="top" wrapText="1"/>
    </xf>
    <xf numFmtId="0" fontId="33" fillId="0" borderId="0" xfId="0" applyFont="1" applyAlignment="1" applyProtection="1">
      <alignment horizontal="left" wrapText="1"/>
    </xf>
    <xf numFmtId="0" fontId="102" fillId="0" borderId="0" xfId="0" applyFont="1" applyAlignment="1">
      <alignment horizontal="left" wrapText="1"/>
    </xf>
    <xf numFmtId="0" fontId="2" fillId="0" borderId="18" xfId="0" applyFont="1" applyFill="1" applyBorder="1" applyAlignment="1">
      <alignment horizontal="left" vertical="top" wrapText="1"/>
    </xf>
    <xf numFmtId="0" fontId="2" fillId="0" borderId="19" xfId="0" applyFont="1" applyFill="1" applyBorder="1" applyAlignment="1">
      <alignment horizontal="left" vertical="top" wrapText="1"/>
    </xf>
    <xf numFmtId="0" fontId="136" fillId="66" borderId="0" xfId="0" applyFont="1" applyFill="1" applyAlignment="1">
      <alignment horizontal="left" vertical="top" wrapText="1"/>
    </xf>
    <xf numFmtId="0" fontId="18" fillId="0" borderId="0" xfId="232" applyFont="1" applyFill="1" applyAlignment="1" applyProtection="1">
      <alignment horizontal="left" vertical="top" wrapText="1"/>
    </xf>
    <xf numFmtId="0" fontId="18" fillId="0" borderId="37" xfId="0" applyNumberFormat="1" applyFont="1" applyBorder="1" applyAlignment="1" applyProtection="1">
      <alignment horizontal="center" vertical="center"/>
    </xf>
    <xf numFmtId="164" fontId="18" fillId="0" borderId="37" xfId="189" applyNumberFormat="1" applyFont="1" applyFill="1" applyBorder="1" applyAlignment="1" applyProtection="1">
      <alignment vertical="center"/>
    </xf>
    <xf numFmtId="164" fontId="18" fillId="0" borderId="45" xfId="189" applyNumberFormat="1" applyFont="1" applyFill="1" applyBorder="1" applyAlignment="1" applyProtection="1">
      <alignment vertical="center"/>
    </xf>
    <xf numFmtId="0" fontId="107" fillId="0" borderId="0" xfId="147" applyFont="1" applyAlignment="1" applyProtection="1">
      <alignment horizontal="left"/>
      <protection locked="0"/>
    </xf>
    <xf numFmtId="0" fontId="47" fillId="89" borderId="19" xfId="0" applyFont="1" applyFill="1" applyBorder="1" applyAlignment="1" applyProtection="1">
      <alignment horizontal="center" vertical="center"/>
    </xf>
    <xf numFmtId="0" fontId="0" fillId="89" borderId="19" xfId="0" applyFill="1" applyBorder="1" applyAlignment="1"/>
    <xf numFmtId="0" fontId="18" fillId="23" borderId="85" xfId="0" applyFont="1" applyFill="1" applyBorder="1" applyAlignment="1" applyProtection="1">
      <alignment horizontal="center" vertical="center" wrapText="1"/>
    </xf>
    <xf numFmtId="0" fontId="0" fillId="0" borderId="85" xfId="0" applyBorder="1" applyAlignment="1">
      <alignment wrapText="1"/>
    </xf>
    <xf numFmtId="0" fontId="18" fillId="0" borderId="86" xfId="0" applyFont="1" applyBorder="1" applyAlignment="1" applyProtection="1">
      <alignment horizontal="center" vertical="center" wrapText="1"/>
    </xf>
    <xf numFmtId="0" fontId="18" fillId="0" borderId="87" xfId="0" applyFont="1" applyBorder="1" applyAlignment="1" applyProtection="1">
      <alignment horizontal="center" vertical="center" wrapText="1"/>
    </xf>
    <xf numFmtId="0" fontId="18" fillId="0" borderId="88" xfId="0" applyFont="1" applyBorder="1" applyAlignment="1" applyProtection="1">
      <alignment horizontal="center" vertical="center" wrapText="1"/>
    </xf>
    <xf numFmtId="0" fontId="18" fillId="0" borderId="41" xfId="0" applyFont="1" applyFill="1" applyBorder="1" applyAlignment="1" applyProtection="1">
      <alignment horizontal="center" vertical="center" wrapText="1"/>
    </xf>
    <xf numFmtId="0" fontId="18" fillId="0" borderId="77" xfId="0" applyFont="1" applyFill="1" applyBorder="1" applyAlignment="1" applyProtection="1">
      <alignment horizontal="center" vertical="center" wrapText="1"/>
    </xf>
    <xf numFmtId="0" fontId="7" fillId="92" borderId="19" xfId="0" applyFont="1" applyFill="1" applyBorder="1" applyAlignment="1" applyProtection="1">
      <alignment horizontal="center" vertical="center" wrapText="1"/>
    </xf>
    <xf numFmtId="0" fontId="0" fillId="92" borderId="19" xfId="0" applyFill="1" applyBorder="1" applyAlignment="1">
      <alignment horizontal="center" vertical="center" wrapText="1"/>
    </xf>
    <xf numFmtId="0" fontId="47" fillId="84" borderId="19" xfId="0" applyFont="1" applyFill="1" applyBorder="1" applyAlignment="1" applyProtection="1">
      <alignment horizontal="center" vertical="center"/>
    </xf>
    <xf numFmtId="0" fontId="0" fillId="84" borderId="19" xfId="0" applyFill="1" applyBorder="1" applyAlignment="1"/>
    <xf numFmtId="0" fontId="112" fillId="67" borderId="33" xfId="0" applyFont="1" applyFill="1" applyBorder="1" applyAlignment="1">
      <alignment horizontal="center" vertical="center"/>
    </xf>
    <xf numFmtId="0" fontId="112" fillId="67" borderId="21" xfId="0" applyFont="1" applyFill="1" applyBorder="1" applyAlignment="1">
      <alignment horizontal="center" vertical="center"/>
    </xf>
    <xf numFmtId="0" fontId="112" fillId="67" borderId="55" xfId="0" applyFont="1" applyFill="1" applyBorder="1" applyAlignment="1">
      <alignment horizontal="center" vertical="center"/>
    </xf>
    <xf numFmtId="0" fontId="0" fillId="89" borderId="19" xfId="0" applyFill="1" applyBorder="1" applyAlignment="1">
      <alignment horizontal="center" vertical="center"/>
    </xf>
    <xf numFmtId="0" fontId="44" fillId="29" borderId="30" xfId="232" applyFont="1" applyFill="1" applyBorder="1" applyAlignment="1" applyProtection="1">
      <alignment vertical="center"/>
    </xf>
    <xf numFmtId="0" fontId="45" fillId="31" borderId="17" xfId="0" applyFont="1" applyFill="1" applyBorder="1" applyAlignment="1" applyProtection="1">
      <alignment vertical="center"/>
    </xf>
    <xf numFmtId="0" fontId="45" fillId="31" borderId="29" xfId="0" applyFont="1" applyFill="1" applyBorder="1" applyAlignment="1" applyProtection="1">
      <alignment vertical="center"/>
    </xf>
    <xf numFmtId="0" fontId="45" fillId="0" borderId="29" xfId="0" applyFont="1" applyBorder="1" applyAlignment="1" applyProtection="1">
      <alignment horizontal="center" vertical="center"/>
    </xf>
    <xf numFmtId="0" fontId="47" fillId="92" borderId="18" xfId="0" applyFont="1" applyFill="1" applyBorder="1" applyAlignment="1" applyProtection="1">
      <alignment horizontal="center" vertical="center"/>
    </xf>
    <xf numFmtId="0" fontId="0" fillId="92" borderId="18" xfId="0" applyFill="1" applyBorder="1" applyAlignment="1">
      <alignment horizontal="center" vertical="center"/>
    </xf>
    <xf numFmtId="0" fontId="47" fillId="84" borderId="18" xfId="0" applyFont="1" applyFill="1" applyBorder="1" applyAlignment="1" applyProtection="1">
      <alignment horizontal="center" vertical="center"/>
    </xf>
    <xf numFmtId="0" fontId="0" fillId="84" borderId="18" xfId="0" applyFill="1" applyBorder="1" applyAlignment="1"/>
    <xf numFmtId="0" fontId="112" fillId="67" borderId="20" xfId="0" applyFont="1" applyFill="1" applyBorder="1" applyAlignment="1">
      <alignment horizontal="center" vertical="center"/>
    </xf>
    <xf numFmtId="0" fontId="112" fillId="67" borderId="22" xfId="0" applyFont="1" applyFill="1" applyBorder="1" applyAlignment="1">
      <alignment horizontal="center" vertical="center"/>
    </xf>
    <xf numFmtId="0" fontId="112" fillId="67" borderId="31" xfId="0" applyFont="1" applyFill="1" applyBorder="1" applyAlignment="1">
      <alignment horizontal="center" vertical="center"/>
    </xf>
    <xf numFmtId="0" fontId="47" fillId="89" borderId="18" xfId="0" applyFont="1" applyFill="1" applyBorder="1" applyAlignment="1" applyProtection="1">
      <alignment horizontal="center" vertical="center"/>
    </xf>
    <xf numFmtId="0" fontId="121" fillId="89" borderId="18" xfId="0" applyFont="1" applyFill="1" applyBorder="1" applyAlignment="1">
      <alignment horizontal="center" vertical="center"/>
    </xf>
    <xf numFmtId="0" fontId="0" fillId="89" borderId="18" xfId="0" applyFill="1" applyBorder="1" applyAlignment="1"/>
    <xf numFmtId="0" fontId="167" fillId="0" borderId="0" xfId="0" applyFont="1" applyAlignment="1" applyProtection="1">
      <alignment horizontal="left" vertical="center"/>
    </xf>
    <xf numFmtId="0" fontId="5" fillId="0" borderId="17" xfId="0" applyFont="1" applyBorder="1" applyAlignment="1">
      <alignment vertical="center"/>
    </xf>
    <xf numFmtId="0" fontId="5" fillId="0" borderId="29" xfId="0" applyFont="1" applyBorder="1" applyAlignment="1">
      <alignment vertical="center"/>
    </xf>
    <xf numFmtId="0" fontId="5" fillId="0" borderId="30" xfId="0" applyFont="1" applyBorder="1" applyAlignment="1">
      <alignment vertical="center"/>
    </xf>
    <xf numFmtId="0" fontId="2" fillId="0" borderId="11" xfId="0" applyFont="1" applyFill="1" applyBorder="1" applyAlignment="1">
      <alignment horizontal="center" vertical="center"/>
    </xf>
    <xf numFmtId="0" fontId="6" fillId="0" borderId="11" xfId="0" applyFont="1" applyFill="1" applyBorder="1" applyAlignment="1"/>
    <xf numFmtId="0" fontId="55" fillId="30" borderId="20" xfId="0" applyFont="1" applyFill="1" applyBorder="1" applyAlignment="1" applyProtection="1">
      <alignment horizontal="center"/>
    </xf>
    <xf numFmtId="0" fontId="56" fillId="30" borderId="22" xfId="0" applyFont="1" applyFill="1" applyBorder="1" applyAlignment="1"/>
    <xf numFmtId="0" fontId="56" fillId="30" borderId="31" xfId="0" applyFont="1" applyFill="1" applyBorder="1" applyAlignment="1"/>
    <xf numFmtId="0" fontId="18" fillId="0" borderId="79" xfId="232" applyFont="1" applyBorder="1" applyAlignment="1" applyProtection="1">
      <alignment horizontal="center" textRotation="90" wrapText="1"/>
    </xf>
    <xf numFmtId="0" fontId="0" fillId="0" borderId="80" xfId="0" applyBorder="1" applyAlignment="1">
      <alignment horizontal="center" textRotation="90" wrapText="1"/>
    </xf>
    <xf numFmtId="0" fontId="17" fillId="0" borderId="56" xfId="0" applyFont="1" applyFill="1" applyBorder="1" applyAlignment="1" applyProtection="1">
      <alignment horizontal="center" textRotation="90" wrapText="1"/>
    </xf>
    <xf numFmtId="0" fontId="17" fillId="0" borderId="57" xfId="0" applyFont="1" applyFill="1" applyBorder="1" applyAlignment="1" applyProtection="1">
      <alignment horizontal="center" textRotation="90" wrapText="1"/>
    </xf>
    <xf numFmtId="0" fontId="17" fillId="23" borderId="79" xfId="0" applyFont="1" applyFill="1" applyBorder="1" applyAlignment="1" applyProtection="1">
      <alignment horizontal="center" textRotation="90" wrapText="1"/>
    </xf>
    <xf numFmtId="0" fontId="17" fillId="23" borderId="82" xfId="0" applyFont="1" applyFill="1" applyBorder="1" applyAlignment="1" applyProtection="1">
      <alignment horizontal="center" textRotation="90" wrapText="1"/>
    </xf>
    <xf numFmtId="0" fontId="17" fillId="23" borderId="83" xfId="0" applyFont="1" applyFill="1" applyBorder="1" applyAlignment="1" applyProtection="1">
      <alignment horizontal="center" textRotation="90" wrapText="1"/>
    </xf>
    <xf numFmtId="0" fontId="17" fillId="23" borderId="84" xfId="0" applyFont="1" applyFill="1" applyBorder="1" applyAlignment="1" applyProtection="1">
      <alignment horizontal="center" textRotation="90" wrapText="1"/>
    </xf>
    <xf numFmtId="0" fontId="18" fillId="28" borderId="37" xfId="0" applyFont="1" applyFill="1" applyBorder="1" applyAlignment="1" applyProtection="1">
      <alignment horizontal="center" vertical="center" wrapText="1"/>
    </xf>
    <xf numFmtId="0" fontId="18" fillId="0" borderId="51" xfId="0" applyFont="1" applyBorder="1" applyAlignment="1" applyProtection="1">
      <alignment horizontal="center" textRotation="90" wrapText="1"/>
    </xf>
    <xf numFmtId="0" fontId="18" fillId="0" borderId="13" xfId="0" applyFont="1" applyBorder="1" applyAlignment="1" applyProtection="1">
      <alignment horizontal="center" textRotation="90" wrapText="1"/>
    </xf>
    <xf numFmtId="0" fontId="119" fillId="0" borderId="23" xfId="0" applyFont="1" applyFill="1" applyBorder="1" applyAlignment="1" applyProtection="1">
      <alignment horizontal="center" textRotation="90" wrapText="1"/>
    </xf>
    <xf numFmtId="0" fontId="120" fillId="0" borderId="12" xfId="0" applyFont="1" applyFill="1" applyBorder="1" applyAlignment="1" applyProtection="1">
      <alignment horizontal="center" textRotation="90" wrapText="1"/>
    </xf>
    <xf numFmtId="0" fontId="18" fillId="0" borderId="23" xfId="232" applyFont="1" applyBorder="1" applyAlignment="1" applyProtection="1">
      <alignment horizontal="center" textRotation="90" wrapText="1"/>
    </xf>
    <xf numFmtId="0" fontId="18" fillId="0" borderId="12" xfId="232" applyFont="1" applyBorder="1" applyAlignment="1" applyProtection="1">
      <alignment horizontal="center" textRotation="90" wrapText="1"/>
    </xf>
    <xf numFmtId="0" fontId="18" fillId="0" borderId="81" xfId="0" applyFont="1" applyBorder="1" applyAlignment="1" applyProtection="1">
      <alignment horizontal="center" textRotation="90" wrapText="1"/>
    </xf>
    <xf numFmtId="0" fontId="18" fillId="0" borderId="16" xfId="0" applyFont="1" applyBorder="1" applyAlignment="1" applyProtection="1">
      <alignment horizontal="center" textRotation="90" wrapText="1"/>
    </xf>
    <xf numFmtId="0" fontId="18" fillId="0" borderId="23" xfId="0" applyFont="1" applyFill="1" applyBorder="1" applyAlignment="1" applyProtection="1">
      <alignment horizontal="center" textRotation="90" wrapText="1"/>
    </xf>
    <xf numFmtId="0" fontId="18" fillId="0" borderId="12" xfId="0" applyFont="1" applyFill="1" applyBorder="1" applyAlignment="1" applyProtection="1">
      <alignment horizontal="center" textRotation="90" wrapText="1"/>
    </xf>
    <xf numFmtId="0" fontId="18" fillId="23" borderId="23" xfId="0" applyFont="1" applyFill="1" applyBorder="1" applyAlignment="1" applyProtection="1">
      <alignment horizontal="center" textRotation="90" wrapText="1"/>
    </xf>
    <xf numFmtId="0" fontId="18" fillId="23" borderId="12" xfId="0" applyFont="1" applyFill="1" applyBorder="1" applyAlignment="1" applyProtection="1">
      <alignment horizontal="center" textRotation="90" wrapText="1"/>
    </xf>
    <xf numFmtId="0" fontId="18" fillId="0" borderId="56" xfId="0" applyFont="1" applyBorder="1" applyAlignment="1" applyProtection="1">
      <alignment horizontal="center" textRotation="90" wrapText="1"/>
    </xf>
    <xf numFmtId="0" fontId="18" fillId="0" borderId="57" xfId="0" applyFont="1" applyBorder="1" applyAlignment="1" applyProtection="1">
      <alignment horizontal="center" textRotation="90" wrapText="1"/>
    </xf>
    <xf numFmtId="0" fontId="18" fillId="0" borderId="79" xfId="232" applyFont="1" applyFill="1" applyBorder="1" applyAlignment="1" applyProtection="1">
      <alignment horizontal="center" textRotation="90" wrapText="1"/>
    </xf>
    <xf numFmtId="0" fontId="0" fillId="0" borderId="80" xfId="0" applyFill="1" applyBorder="1" applyAlignment="1">
      <alignment horizontal="center" textRotation="90" wrapText="1"/>
    </xf>
    <xf numFmtId="0" fontId="18" fillId="28" borderId="23" xfId="0" applyFont="1" applyFill="1" applyBorder="1" applyAlignment="1" applyProtection="1">
      <alignment horizontal="center" textRotation="90" wrapText="1"/>
    </xf>
    <xf numFmtId="0" fontId="0" fillId="0" borderId="12" xfId="0" applyBorder="1" applyAlignment="1">
      <alignment horizontal="center" textRotation="90" wrapText="1"/>
    </xf>
    <xf numFmtId="0" fontId="2" fillId="89" borderId="19" xfId="0" applyFont="1" applyFill="1" applyBorder="1" applyAlignment="1" applyProtection="1">
      <alignment horizontal="center" vertical="center" wrapText="1"/>
    </xf>
    <xf numFmtId="0" fontId="6" fillId="89" borderId="19" xfId="0" applyFont="1" applyFill="1" applyBorder="1" applyAlignment="1">
      <alignment horizontal="center" vertical="center" wrapText="1"/>
    </xf>
    <xf numFmtId="0" fontId="2" fillId="89" borderId="11" xfId="0" applyFont="1" applyFill="1" applyBorder="1" applyAlignment="1" applyProtection="1">
      <alignment horizontal="center" vertical="center" wrapText="1"/>
    </xf>
    <xf numFmtId="0" fontId="6" fillId="89" borderId="11" xfId="0" applyFont="1" applyFill="1" applyBorder="1" applyAlignment="1">
      <alignment horizontal="center" vertical="center" wrapText="1"/>
    </xf>
    <xf numFmtId="0" fontId="5" fillId="0" borderId="11" xfId="0" applyFont="1" applyBorder="1" applyAlignment="1">
      <alignment horizontal="center" vertical="center"/>
    </xf>
    <xf numFmtId="0" fontId="6" fillId="0" borderId="11" xfId="0" applyFont="1" applyBorder="1" applyAlignment="1"/>
    <xf numFmtId="0" fontId="5" fillId="0" borderId="17" xfId="0" applyFont="1" applyBorder="1" applyAlignment="1" applyProtection="1">
      <alignment horizontal="center" vertical="center"/>
    </xf>
    <xf numFmtId="0" fontId="14" fillId="0" borderId="29" xfId="0" applyFont="1" applyBorder="1" applyAlignment="1">
      <alignment vertical="center"/>
    </xf>
    <xf numFmtId="0" fontId="14" fillId="0" borderId="30" xfId="0" applyFont="1" applyBorder="1" applyAlignment="1">
      <alignment vertical="center"/>
    </xf>
    <xf numFmtId="0" fontId="6" fillId="0" borderId="17" xfId="0" applyFont="1" applyFill="1" applyBorder="1" applyAlignment="1"/>
    <xf numFmtId="1" fontId="5" fillId="27" borderId="17" xfId="0" applyNumberFormat="1" applyFont="1" applyFill="1" applyBorder="1" applyAlignment="1" applyProtection="1">
      <alignment horizontal="center" vertical="center"/>
    </xf>
    <xf numFmtId="1" fontId="5" fillId="27" borderId="29" xfId="0" applyNumberFormat="1" applyFont="1" applyFill="1" applyBorder="1" applyAlignment="1" applyProtection="1">
      <alignment horizontal="center" vertical="center"/>
    </xf>
    <xf numFmtId="1" fontId="5" fillId="27" borderId="30" xfId="0" applyNumberFormat="1" applyFont="1" applyFill="1" applyBorder="1" applyAlignment="1" applyProtection="1">
      <alignment horizontal="center" vertical="center"/>
    </xf>
    <xf numFmtId="0" fontId="2" fillId="67" borderId="11" xfId="0" applyFont="1" applyFill="1" applyBorder="1" applyAlignment="1" applyProtection="1">
      <alignment horizontal="center" vertical="center" wrapText="1"/>
    </xf>
    <xf numFmtId="0" fontId="6" fillId="67" borderId="11" xfId="0" applyFont="1" applyFill="1" applyBorder="1" applyAlignment="1">
      <alignment horizontal="center" vertical="center" wrapText="1"/>
    </xf>
    <xf numFmtId="0" fontId="2" fillId="84" borderId="11" xfId="0" applyFont="1" applyFill="1" applyBorder="1" applyAlignment="1" applyProtection="1">
      <alignment horizontal="center" vertical="center" wrapText="1"/>
    </xf>
    <xf numFmtId="0" fontId="6" fillId="84" borderId="11" xfId="0" applyFont="1" applyFill="1" applyBorder="1" applyAlignment="1">
      <alignment horizontal="center" vertical="center" wrapText="1"/>
    </xf>
    <xf numFmtId="0" fontId="2" fillId="0" borderId="17" xfId="0" applyFont="1" applyFill="1" applyBorder="1" applyAlignment="1" applyProtection="1">
      <alignment horizontal="center" vertical="center"/>
    </xf>
    <xf numFmtId="0" fontId="96" fillId="0" borderId="29" xfId="0" applyFont="1" applyFill="1" applyBorder="1" applyAlignment="1">
      <alignment horizontal="center" vertical="center"/>
    </xf>
    <xf numFmtId="0" fontId="96" fillId="0" borderId="30" xfId="0" applyFont="1" applyFill="1" applyBorder="1" applyAlignment="1">
      <alignment horizontal="center" vertical="center"/>
    </xf>
    <xf numFmtId="0" fontId="26" fillId="0" borderId="0" xfId="232" applyFont="1" applyFill="1" applyAlignment="1" applyProtection="1">
      <alignment horizontal="left" vertical="top" wrapText="1"/>
    </xf>
    <xf numFmtId="0" fontId="18" fillId="23" borderId="135" xfId="0" applyFont="1" applyFill="1" applyBorder="1" applyAlignment="1" applyProtection="1">
      <alignment horizontal="center" vertical="center" wrapText="1"/>
    </xf>
    <xf numFmtId="0" fontId="18" fillId="23" borderId="87" xfId="0" applyFont="1" applyFill="1" applyBorder="1" applyAlignment="1" applyProtection="1">
      <alignment horizontal="center" vertical="center" wrapText="1"/>
    </xf>
    <xf numFmtId="0" fontId="18" fillId="23" borderId="40" xfId="0" applyFont="1" applyFill="1" applyBorder="1" applyAlignment="1" applyProtection="1">
      <alignment horizontal="center" vertical="center" wrapText="1"/>
    </xf>
    <xf numFmtId="0" fontId="18" fillId="0" borderId="86" xfId="0" applyFont="1" applyFill="1" applyBorder="1" applyAlignment="1" applyProtection="1">
      <alignment horizontal="center" vertical="center" wrapText="1"/>
    </xf>
    <xf numFmtId="0" fontId="18" fillId="0" borderId="136" xfId="0" applyFont="1" applyFill="1" applyBorder="1" applyAlignment="1" applyProtection="1">
      <alignment horizontal="center" vertical="center" wrapText="1"/>
    </xf>
    <xf numFmtId="0" fontId="45" fillId="29" borderId="29" xfId="0" applyFont="1" applyFill="1" applyBorder="1" applyAlignment="1" applyProtection="1">
      <alignment vertical="center"/>
    </xf>
    <xf numFmtId="0" fontId="45" fillId="0" borderId="29" xfId="0" applyFont="1" applyBorder="1" applyAlignment="1" applyProtection="1">
      <alignment vertical="center"/>
    </xf>
    <xf numFmtId="0" fontId="112" fillId="67" borderId="18" xfId="0" applyFont="1" applyFill="1" applyBorder="1" applyAlignment="1">
      <alignment horizontal="center" vertical="center"/>
    </xf>
    <xf numFmtId="0" fontId="101" fillId="67" borderId="18" xfId="0" applyFont="1" applyFill="1" applyBorder="1" applyAlignment="1"/>
    <xf numFmtId="0" fontId="112" fillId="67" borderId="19" xfId="0" applyFont="1" applyFill="1" applyBorder="1" applyAlignment="1">
      <alignment horizontal="center" vertical="center"/>
    </xf>
    <xf numFmtId="0" fontId="101" fillId="67" borderId="19" xfId="0" applyFont="1" applyFill="1" applyBorder="1" applyAlignment="1"/>
    <xf numFmtId="0" fontId="18" fillId="0" borderId="23" xfId="232" applyFont="1" applyFill="1" applyBorder="1" applyAlignment="1" applyProtection="1">
      <alignment horizontal="center" textRotation="90" wrapText="1"/>
    </xf>
    <xf numFmtId="0" fontId="18" fillId="0" borderId="12" xfId="232" applyFont="1" applyFill="1" applyBorder="1" applyAlignment="1" applyProtection="1">
      <alignment horizontal="center" textRotation="90" wrapText="1"/>
    </xf>
    <xf numFmtId="0" fontId="17" fillId="0" borderId="139" xfId="0" applyFont="1" applyFill="1" applyBorder="1" applyAlignment="1" applyProtection="1">
      <alignment horizontal="center" textRotation="90" wrapText="1"/>
    </xf>
    <xf numFmtId="0" fontId="17" fillId="0" borderId="140" xfId="0" applyFont="1" applyFill="1" applyBorder="1" applyAlignment="1" applyProtection="1">
      <alignment horizontal="center" textRotation="90" wrapText="1"/>
    </xf>
    <xf numFmtId="0" fontId="17" fillId="23" borderId="80" xfId="0" applyFont="1" applyFill="1" applyBorder="1" applyAlignment="1" applyProtection="1">
      <alignment horizontal="center" textRotation="90" wrapText="1"/>
    </xf>
    <xf numFmtId="0" fontId="17" fillId="23" borderId="142" xfId="0" applyFont="1" applyFill="1" applyBorder="1" applyAlignment="1" applyProtection="1">
      <alignment horizontal="center" textRotation="90" wrapText="1"/>
    </xf>
    <xf numFmtId="0" fontId="18" fillId="28" borderId="137" xfId="0" applyFont="1" applyFill="1" applyBorder="1" applyAlignment="1" applyProtection="1">
      <alignment horizontal="center" vertical="center" wrapText="1"/>
    </xf>
    <xf numFmtId="0" fontId="18" fillId="28" borderId="141" xfId="0" applyFont="1" applyFill="1" applyBorder="1" applyAlignment="1" applyProtection="1">
      <alignment horizontal="center" vertical="center" wrapText="1"/>
    </xf>
    <xf numFmtId="0" fontId="18" fillId="28" borderId="38" xfId="0" applyFont="1" applyFill="1" applyBorder="1" applyAlignment="1" applyProtection="1">
      <alignment horizontal="center" vertical="center" wrapText="1"/>
    </xf>
    <xf numFmtId="0" fontId="18" fillId="0" borderId="50" xfId="0" applyFont="1" applyBorder="1" applyAlignment="1" applyProtection="1">
      <alignment horizontal="center" textRotation="90" wrapText="1"/>
    </xf>
    <xf numFmtId="0" fontId="18" fillId="0" borderId="49" xfId="0" applyFont="1" applyBorder="1" applyAlignment="1" applyProtection="1">
      <alignment horizontal="center" textRotation="90" wrapText="1"/>
    </xf>
    <xf numFmtId="0" fontId="18" fillId="0" borderId="80" xfId="232" applyFont="1" applyBorder="1" applyAlignment="1" applyProtection="1">
      <alignment horizontal="center" textRotation="90" wrapText="1"/>
    </xf>
    <xf numFmtId="0" fontId="18" fillId="0" borderId="137" xfId="0" applyNumberFormat="1" applyFont="1" applyBorder="1" applyAlignment="1" applyProtection="1">
      <alignment horizontal="center" vertical="center"/>
    </xf>
    <xf numFmtId="0" fontId="18" fillId="0" borderId="141" xfId="0" applyNumberFormat="1" applyFont="1" applyBorder="1" applyAlignment="1" applyProtection="1">
      <alignment horizontal="center" vertical="center"/>
    </xf>
    <xf numFmtId="0" fontId="18" fillId="0" borderId="38" xfId="0" applyNumberFormat="1" applyFont="1" applyBorder="1" applyAlignment="1" applyProtection="1">
      <alignment horizontal="center" vertical="center"/>
    </xf>
    <xf numFmtId="164" fontId="18" fillId="0" borderId="137" xfId="189" applyNumberFormat="1" applyFont="1" applyFill="1" applyBorder="1" applyAlignment="1" applyProtection="1">
      <alignment vertical="center"/>
    </xf>
    <xf numFmtId="164" fontId="18" fillId="0" borderId="138" xfId="189" applyNumberFormat="1" applyFont="1" applyFill="1" applyBorder="1" applyAlignment="1" applyProtection="1">
      <alignment vertical="center"/>
    </xf>
    <xf numFmtId="0" fontId="18" fillId="0" borderId="79" xfId="0" applyFont="1" applyBorder="1" applyAlignment="1" applyProtection="1">
      <alignment horizontal="center" textRotation="90" wrapText="1"/>
    </xf>
    <xf numFmtId="0" fontId="18" fillId="0" borderId="80" xfId="0" applyFont="1" applyBorder="1" applyAlignment="1" applyProtection="1">
      <alignment horizontal="center" textRotation="90" wrapText="1"/>
    </xf>
    <xf numFmtId="0" fontId="119" fillId="0" borderId="12" xfId="0" applyFont="1" applyFill="1" applyBorder="1" applyAlignment="1" applyProtection="1">
      <alignment horizontal="center" textRotation="90" wrapText="1"/>
    </xf>
    <xf numFmtId="0" fontId="18" fillId="28" borderId="12" xfId="0" applyFont="1" applyFill="1" applyBorder="1" applyAlignment="1" applyProtection="1">
      <alignment horizontal="center" textRotation="90" wrapText="1"/>
    </xf>
    <xf numFmtId="0" fontId="18" fillId="0" borderId="139" xfId="0" applyFont="1" applyBorder="1" applyAlignment="1" applyProtection="1">
      <alignment horizontal="center" textRotation="90" wrapText="1"/>
    </xf>
    <xf numFmtId="0" fontId="18" fillId="0" borderId="140" xfId="0" applyFont="1" applyBorder="1" applyAlignment="1" applyProtection="1">
      <alignment horizontal="center" textRotation="90" wrapText="1"/>
    </xf>
    <xf numFmtId="0" fontId="2" fillId="0" borderId="17" xfId="0" applyFont="1" applyFill="1" applyBorder="1" applyAlignment="1">
      <alignment horizontal="center" vertical="center"/>
    </xf>
    <xf numFmtId="0" fontId="2" fillId="0" borderId="29" xfId="0" applyFont="1" applyFill="1" applyBorder="1" applyAlignment="1">
      <alignment horizontal="center" vertical="center"/>
    </xf>
    <xf numFmtId="0" fontId="2" fillId="0" borderId="30" xfId="0" applyFont="1" applyFill="1" applyBorder="1" applyAlignment="1">
      <alignment horizontal="center" vertical="center"/>
    </xf>
    <xf numFmtId="0" fontId="2" fillId="89" borderId="17" xfId="0" applyFont="1" applyFill="1" applyBorder="1" applyAlignment="1" applyProtection="1">
      <alignment horizontal="center" vertical="center" wrapText="1"/>
    </xf>
    <xf numFmtId="0" fontId="2" fillId="89" borderId="29" xfId="0" applyFont="1" applyFill="1" applyBorder="1" applyAlignment="1" applyProtection="1">
      <alignment horizontal="center" vertical="center" wrapText="1"/>
    </xf>
    <xf numFmtId="0" fontId="2" fillId="89" borderId="30" xfId="0" applyFont="1" applyFill="1" applyBorder="1" applyAlignment="1" applyProtection="1">
      <alignment horizontal="center" vertical="center" wrapText="1"/>
    </xf>
    <xf numFmtId="0" fontId="55" fillId="30" borderId="17" xfId="0" applyFont="1" applyFill="1" applyBorder="1" applyAlignment="1" applyProtection="1">
      <alignment horizontal="center"/>
    </xf>
    <xf numFmtId="0" fontId="55" fillId="30" borderId="29" xfId="0" applyFont="1" applyFill="1" applyBorder="1" applyAlignment="1" applyProtection="1">
      <alignment horizontal="center"/>
    </xf>
    <xf numFmtId="0" fontId="55" fillId="30" borderId="30" xfId="0" applyFont="1" applyFill="1" applyBorder="1" applyAlignment="1" applyProtection="1">
      <alignment horizontal="center"/>
    </xf>
    <xf numFmtId="0" fontId="5" fillId="0" borderId="17"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5" fillId="0" borderId="29" xfId="0" applyFont="1" applyBorder="1" applyAlignment="1" applyProtection="1">
      <alignment horizontal="center" vertical="center"/>
    </xf>
    <xf numFmtId="0" fontId="5" fillId="0" borderId="30" xfId="0" applyFont="1" applyBorder="1" applyAlignment="1" applyProtection="1">
      <alignment horizontal="center" vertical="center"/>
    </xf>
    <xf numFmtId="0" fontId="2" fillId="67" borderId="17" xfId="0" applyFont="1" applyFill="1" applyBorder="1" applyAlignment="1" applyProtection="1">
      <alignment horizontal="center" vertical="center" wrapText="1"/>
    </xf>
    <xf numFmtId="0" fontId="2" fillId="67" borderId="29" xfId="0" applyFont="1" applyFill="1" applyBorder="1" applyAlignment="1" applyProtection="1">
      <alignment horizontal="center" vertical="center" wrapText="1"/>
    </xf>
    <xf numFmtId="0" fontId="2" fillId="67" borderId="30" xfId="0" applyFont="1" applyFill="1" applyBorder="1" applyAlignment="1" applyProtection="1">
      <alignment horizontal="center" vertical="center" wrapText="1"/>
    </xf>
    <xf numFmtId="0" fontId="2" fillId="84" borderId="17" xfId="0" applyFont="1" applyFill="1" applyBorder="1" applyAlignment="1" applyProtection="1">
      <alignment horizontal="center" vertical="center" wrapText="1"/>
    </xf>
    <xf numFmtId="0" fontId="2" fillId="84" borderId="29" xfId="0" applyFont="1" applyFill="1" applyBorder="1" applyAlignment="1" applyProtection="1">
      <alignment horizontal="center" vertical="center" wrapText="1"/>
    </xf>
    <xf numFmtId="0" fontId="2" fillId="84" borderId="30" xfId="0" applyFont="1" applyFill="1" applyBorder="1" applyAlignment="1" applyProtection="1">
      <alignment horizontal="center" vertical="center" wrapText="1"/>
    </xf>
    <xf numFmtId="0" fontId="2" fillId="0" borderId="29" xfId="0" applyFont="1" applyFill="1" applyBorder="1" applyAlignment="1" applyProtection="1">
      <alignment horizontal="center" vertical="center"/>
    </xf>
    <xf numFmtId="0" fontId="2" fillId="0" borderId="30" xfId="0" applyFont="1" applyFill="1" applyBorder="1" applyAlignment="1" applyProtection="1">
      <alignment horizontal="center" vertical="center"/>
    </xf>
    <xf numFmtId="0" fontId="18" fillId="0" borderId="68" xfId="0" applyFont="1" applyFill="1" applyBorder="1" applyAlignment="1">
      <alignment horizontal="left" vertical="center" wrapText="1"/>
    </xf>
    <xf numFmtId="0" fontId="98" fillId="62" borderId="71" xfId="0" applyFont="1" applyFill="1" applyBorder="1" applyAlignment="1">
      <alignment horizontal="left" vertical="center"/>
    </xf>
    <xf numFmtId="0" fontId="98" fillId="0" borderId="18" xfId="0" applyFont="1" applyFill="1" applyBorder="1" applyAlignment="1">
      <alignment horizontal="left" vertical="center" wrapText="1"/>
    </xf>
    <xf numFmtId="0" fontId="98" fillId="0" borderId="19" xfId="0" applyFont="1" applyFill="1" applyBorder="1" applyAlignment="1">
      <alignment horizontal="left" vertical="center" wrapText="1"/>
    </xf>
    <xf numFmtId="0" fontId="98" fillId="62" borderId="77" xfId="0" applyFont="1" applyFill="1" applyBorder="1" applyAlignment="1">
      <alignment horizontal="left" vertical="center"/>
    </xf>
    <xf numFmtId="0" fontId="18" fillId="0" borderId="66" xfId="0" applyFont="1" applyFill="1" applyBorder="1" applyAlignment="1">
      <alignment horizontal="center" vertical="top" wrapText="1"/>
    </xf>
    <xf numFmtId="0" fontId="18" fillId="0" borderId="67" xfId="0" applyFont="1" applyFill="1" applyBorder="1" applyAlignment="1">
      <alignment horizontal="center" vertical="top" wrapText="1"/>
    </xf>
    <xf numFmtId="0" fontId="18" fillId="62" borderId="18" xfId="0" applyFont="1" applyFill="1" applyBorder="1" applyAlignment="1">
      <alignment horizontal="left" vertical="center"/>
    </xf>
    <xf numFmtId="0" fontId="18" fillId="68" borderId="18" xfId="0" applyFont="1" applyFill="1" applyBorder="1" applyAlignment="1">
      <alignment horizontal="left" vertical="center" wrapText="1"/>
    </xf>
    <xf numFmtId="0" fontId="18" fillId="68" borderId="46" xfId="0" applyFont="1" applyFill="1" applyBorder="1" applyAlignment="1">
      <alignment horizontal="left" vertical="center"/>
    </xf>
    <xf numFmtId="0" fontId="18" fillId="68" borderId="19" xfId="0" applyFont="1" applyFill="1" applyBorder="1" applyAlignment="1">
      <alignment horizontal="left" vertical="center"/>
    </xf>
    <xf numFmtId="0" fontId="18" fillId="0" borderId="20" xfId="0" applyFont="1" applyFill="1" applyBorder="1" applyAlignment="1">
      <alignment horizontal="left" vertical="center" wrapText="1"/>
    </xf>
    <xf numFmtId="0" fontId="18" fillId="0" borderId="10" xfId="0" applyFont="1" applyFill="1" applyBorder="1" applyAlignment="1">
      <alignment horizontal="left" vertical="center"/>
    </xf>
    <xf numFmtId="0" fontId="18" fillId="0" borderId="33" xfId="0" applyFont="1" applyFill="1" applyBorder="1" applyAlignment="1">
      <alignment horizontal="left" vertical="center"/>
    </xf>
    <xf numFmtId="0" fontId="18" fillId="62" borderId="46" xfId="0" applyFont="1" applyFill="1" applyBorder="1" applyAlignment="1">
      <alignment horizontal="center" vertical="center"/>
    </xf>
    <xf numFmtId="0" fontId="98" fillId="62" borderId="11" xfId="0" applyFont="1" applyFill="1" applyBorder="1" applyAlignment="1">
      <alignment horizontal="left" vertical="center"/>
    </xf>
    <xf numFmtId="0" fontId="98" fillId="64" borderId="11" xfId="0" applyFont="1" applyFill="1" applyBorder="1" applyAlignment="1">
      <alignment horizontal="left" vertical="center"/>
    </xf>
    <xf numFmtId="0" fontId="101" fillId="64" borderId="11" xfId="0" applyFont="1" applyFill="1" applyBorder="1" applyAlignment="1">
      <alignment horizontal="center" vertical="center"/>
    </xf>
    <xf numFmtId="0" fontId="98" fillId="64" borderId="11" xfId="0" applyFont="1" applyFill="1" applyBorder="1" applyAlignment="1">
      <alignment horizontal="left" vertical="center" wrapText="1"/>
    </xf>
    <xf numFmtId="0" fontId="101" fillId="0" borderId="18" xfId="0" applyFont="1" applyFill="1" applyBorder="1" applyAlignment="1">
      <alignment horizontal="center" vertical="center"/>
    </xf>
    <xf numFmtId="0" fontId="101" fillId="0" borderId="19" xfId="0" applyFont="1" applyFill="1" applyBorder="1" applyAlignment="1">
      <alignment horizontal="center" vertical="center"/>
    </xf>
    <xf numFmtId="0" fontId="100" fillId="0" borderId="18" xfId="0" applyFont="1" applyFill="1" applyBorder="1" applyAlignment="1">
      <alignment horizontal="left" vertical="center"/>
    </xf>
    <xf numFmtId="0" fontId="100" fillId="0" borderId="19" xfId="0" applyFont="1" applyFill="1" applyBorder="1" applyAlignment="1">
      <alignment horizontal="left" vertical="center"/>
    </xf>
    <xf numFmtId="0" fontId="98" fillId="0" borderId="11" xfId="0" applyFont="1" applyFill="1" applyBorder="1" applyAlignment="1">
      <alignment horizontal="left" vertical="center"/>
    </xf>
    <xf numFmtId="0" fontId="101" fillId="62" borderId="11" xfId="0" applyFont="1" applyFill="1" applyBorder="1" applyAlignment="1">
      <alignment horizontal="center" vertical="center"/>
    </xf>
    <xf numFmtId="0" fontId="98" fillId="62" borderId="11" xfId="0" applyFont="1" applyFill="1" applyBorder="1" applyAlignment="1">
      <alignment horizontal="left" vertical="center" wrapText="1"/>
    </xf>
    <xf numFmtId="0" fontId="98" fillId="62" borderId="18" xfId="0" applyFont="1" applyFill="1" applyBorder="1" applyAlignment="1">
      <alignment horizontal="left" vertical="center"/>
    </xf>
    <xf numFmtId="0" fontId="98" fillId="62" borderId="19" xfId="0" applyFont="1" applyFill="1" applyBorder="1" applyAlignment="1">
      <alignment horizontal="left" vertical="center"/>
    </xf>
    <xf numFmtId="0" fontId="98" fillId="62" borderId="18" xfId="0" applyFont="1" applyFill="1" applyBorder="1" applyAlignment="1">
      <alignment horizontal="center" vertical="center"/>
    </xf>
    <xf numFmtId="0" fontId="98" fillId="62" borderId="19" xfId="0" applyFont="1" applyFill="1" applyBorder="1" applyAlignment="1">
      <alignment horizontal="center" vertical="center"/>
    </xf>
    <xf numFmtId="0" fontId="100" fillId="63" borderId="11" xfId="0" applyFont="1" applyFill="1" applyBorder="1" applyAlignment="1">
      <alignment horizontal="left" vertical="center"/>
    </xf>
    <xf numFmtId="0" fontId="101" fillId="63" borderId="11" xfId="0" applyFont="1" applyFill="1" applyBorder="1" applyAlignment="1">
      <alignment horizontal="center" vertical="center"/>
    </xf>
    <xf numFmtId="0" fontId="100" fillId="0" borderId="11" xfId="0" applyFont="1" applyFill="1" applyBorder="1" applyAlignment="1">
      <alignment horizontal="left" vertical="center"/>
    </xf>
    <xf numFmtId="0" fontId="98" fillId="0" borderId="11" xfId="0" applyFont="1" applyFill="1" applyBorder="1" applyAlignment="1">
      <alignment horizontal="left" vertical="center" wrapText="1"/>
    </xf>
    <xf numFmtId="0" fontId="98" fillId="0" borderId="18" xfId="0" applyFont="1" applyFill="1" applyBorder="1" applyAlignment="1">
      <alignment horizontal="left" vertical="center"/>
    </xf>
    <xf numFmtId="0" fontId="101" fillId="0" borderId="11" xfId="0" applyFont="1" applyFill="1" applyBorder="1" applyAlignment="1">
      <alignment horizontal="center" vertical="center"/>
    </xf>
    <xf numFmtId="0" fontId="18" fillId="0" borderId="21" xfId="0" applyFont="1" applyFill="1" applyBorder="1" applyAlignment="1">
      <alignment horizontal="left" vertical="center"/>
    </xf>
    <xf numFmtId="0" fontId="18" fillId="0" borderId="29" xfId="0" applyFont="1" applyFill="1" applyBorder="1" applyAlignment="1">
      <alignment horizontal="left" vertical="center"/>
    </xf>
    <xf numFmtId="0" fontId="18" fillId="0" borderId="22" xfId="0" applyFont="1" applyFill="1" applyBorder="1" applyAlignment="1">
      <alignment horizontal="left" vertical="center"/>
    </xf>
    <xf numFmtId="0" fontId="18" fillId="0" borderId="0" xfId="0" applyFont="1" applyFill="1" applyBorder="1" applyAlignment="1">
      <alignment horizontal="left" vertical="center" wrapText="1"/>
    </xf>
    <xf numFmtId="0" fontId="18" fillId="0" borderId="0" xfId="0" applyFont="1" applyFill="1" applyBorder="1" applyAlignment="1">
      <alignment horizontal="left" vertical="center"/>
    </xf>
    <xf numFmtId="0" fontId="98" fillId="63" borderId="11" xfId="0" applyFont="1" applyFill="1" applyBorder="1" applyAlignment="1">
      <alignment horizontal="left" vertical="center"/>
    </xf>
    <xf numFmtId="0" fontId="98" fillId="0" borderId="46" xfId="0" applyFont="1" applyFill="1" applyBorder="1" applyAlignment="1">
      <alignment horizontal="left" vertical="center"/>
    </xf>
    <xf numFmtId="0" fontId="98" fillId="0" borderId="19" xfId="0" applyFont="1" applyFill="1" applyBorder="1" applyAlignment="1">
      <alignment horizontal="left" vertical="center"/>
    </xf>
    <xf numFmtId="0" fontId="98" fillId="62" borderId="46" xfId="0" applyFont="1" applyFill="1" applyBorder="1" applyAlignment="1">
      <alignment horizontal="center" vertical="center"/>
    </xf>
    <xf numFmtId="0" fontId="98" fillId="64" borderId="18" xfId="0" applyFont="1" applyFill="1" applyBorder="1" applyAlignment="1">
      <alignment horizontal="left" vertical="center"/>
    </xf>
    <xf numFmtId="0" fontId="98" fillId="64" borderId="46" xfId="0" applyFont="1" applyFill="1" applyBorder="1" applyAlignment="1">
      <alignment horizontal="left" vertical="center"/>
    </xf>
    <xf numFmtId="0" fontId="98" fillId="64" borderId="19" xfId="0" applyFont="1" applyFill="1" applyBorder="1" applyAlignment="1">
      <alignment horizontal="left" vertical="center"/>
    </xf>
    <xf numFmtId="0" fontId="98" fillId="63" borderId="18" xfId="0" applyFont="1" applyFill="1" applyBorder="1" applyAlignment="1">
      <alignment horizontal="center" vertical="center"/>
    </xf>
    <xf numFmtId="0" fontId="98" fillId="63" borderId="46" xfId="0" applyFont="1" applyFill="1" applyBorder="1" applyAlignment="1">
      <alignment horizontal="center" vertical="center"/>
    </xf>
    <xf numFmtId="0" fontId="98" fillId="63" borderId="19" xfId="0" applyFont="1" applyFill="1" applyBorder="1" applyAlignment="1">
      <alignment horizontal="center" vertical="center"/>
    </xf>
    <xf numFmtId="0" fontId="98" fillId="62" borderId="78" xfId="0" applyFont="1" applyFill="1" applyBorder="1" applyAlignment="1">
      <alignment horizontal="left" vertical="center" wrapText="1"/>
    </xf>
    <xf numFmtId="0" fontId="99" fillId="0" borderId="20" xfId="0" applyFont="1" applyBorder="1" applyAlignment="1">
      <alignment horizontal="center" vertical="center" wrapText="1"/>
    </xf>
    <xf numFmtId="0" fontId="99" fillId="0" borderId="22" xfId="0" applyFont="1" applyBorder="1" applyAlignment="1">
      <alignment horizontal="center" vertical="center" wrapText="1"/>
    </xf>
    <xf numFmtId="0" fontId="99" fillId="0" borderId="31" xfId="0" applyFont="1" applyBorder="1" applyAlignment="1">
      <alignment horizontal="center" vertical="center" wrapText="1"/>
    </xf>
    <xf numFmtId="1" fontId="98" fillId="0" borderId="20" xfId="0" applyNumberFormat="1" applyFont="1" applyBorder="1" applyAlignment="1">
      <alignment horizontal="left" vertical="top" wrapText="1"/>
    </xf>
    <xf numFmtId="1" fontId="98" fillId="0" borderId="22" xfId="0" applyNumberFormat="1" applyFont="1" applyBorder="1" applyAlignment="1">
      <alignment horizontal="left" vertical="top" wrapText="1"/>
    </xf>
    <xf numFmtId="1" fontId="98" fillId="0" borderId="31" xfId="0" applyNumberFormat="1" applyFont="1" applyBorder="1" applyAlignment="1">
      <alignment horizontal="left" vertical="top" wrapText="1"/>
    </xf>
    <xf numFmtId="1" fontId="98" fillId="0" borderId="10" xfId="0" applyNumberFormat="1" applyFont="1" applyBorder="1" applyAlignment="1">
      <alignment horizontal="left" vertical="top" wrapText="1"/>
    </xf>
    <xf numFmtId="1" fontId="98" fillId="0" borderId="0" xfId="0" applyNumberFormat="1" applyFont="1" applyBorder="1" applyAlignment="1">
      <alignment horizontal="left" vertical="top" wrapText="1"/>
    </xf>
    <xf numFmtId="1" fontId="98" fillId="0" borderId="32" xfId="0" applyNumberFormat="1" applyFont="1" applyBorder="1" applyAlignment="1">
      <alignment horizontal="left" vertical="top" wrapText="1"/>
    </xf>
    <xf numFmtId="1" fontId="98" fillId="0" borderId="33" xfId="0" applyNumberFormat="1" applyFont="1" applyBorder="1" applyAlignment="1">
      <alignment horizontal="left" vertical="top" wrapText="1"/>
    </xf>
    <xf numFmtId="1" fontId="98" fillId="0" borderId="21" xfId="0" applyNumberFormat="1" applyFont="1" applyBorder="1" applyAlignment="1">
      <alignment horizontal="left" vertical="top" wrapText="1"/>
    </xf>
    <xf numFmtId="1" fontId="98" fillId="0" borderId="55" xfId="0" applyNumberFormat="1" applyFont="1" applyBorder="1" applyAlignment="1">
      <alignment horizontal="left" vertical="top" wrapText="1"/>
    </xf>
    <xf numFmtId="0" fontId="99" fillId="0" borderId="17" xfId="0" applyFont="1" applyBorder="1" applyAlignment="1">
      <alignment horizontal="left" vertical="center"/>
    </xf>
    <xf numFmtId="0" fontId="99" fillId="0" borderId="29" xfId="0" applyFont="1" applyBorder="1" applyAlignment="1">
      <alignment horizontal="left" vertical="center"/>
    </xf>
    <xf numFmtId="0" fontId="99" fillId="0" borderId="30" xfId="0" applyFont="1" applyBorder="1" applyAlignment="1">
      <alignment horizontal="left" vertical="center"/>
    </xf>
    <xf numFmtId="49" fontId="98" fillId="0" borderId="20" xfId="0" applyNumberFormat="1" applyFont="1" applyBorder="1" applyAlignment="1">
      <alignment horizontal="left" vertical="top" wrapText="1"/>
    </xf>
    <xf numFmtId="49" fontId="98" fillId="0" borderId="22" xfId="0" applyNumberFormat="1" applyFont="1" applyBorder="1" applyAlignment="1">
      <alignment horizontal="left" vertical="top" wrapText="1"/>
    </xf>
    <xf numFmtId="49" fontId="98" fillId="0" borderId="31" xfId="0" applyNumberFormat="1" applyFont="1" applyBorder="1" applyAlignment="1">
      <alignment horizontal="left" vertical="top" wrapText="1"/>
    </xf>
    <xf numFmtId="49" fontId="98" fillId="0" borderId="10" xfId="0" applyNumberFormat="1" applyFont="1" applyBorder="1" applyAlignment="1">
      <alignment horizontal="left" vertical="top" wrapText="1"/>
    </xf>
    <xf numFmtId="49" fontId="98" fillId="0" borderId="0" xfId="0" applyNumberFormat="1" applyFont="1" applyBorder="1" applyAlignment="1">
      <alignment horizontal="left" vertical="top" wrapText="1"/>
    </xf>
    <xf numFmtId="49" fontId="98" fillId="0" borderId="32" xfId="0" applyNumberFormat="1" applyFont="1" applyBorder="1" applyAlignment="1">
      <alignment horizontal="left" vertical="top" wrapText="1"/>
    </xf>
    <xf numFmtId="49" fontId="98" fillId="0" borderId="33" xfId="0" applyNumberFormat="1" applyFont="1" applyBorder="1" applyAlignment="1">
      <alignment horizontal="left" vertical="top" wrapText="1"/>
    </xf>
    <xf numFmtId="49" fontId="98" fillId="0" borderId="21" xfId="0" applyNumberFormat="1" applyFont="1" applyBorder="1" applyAlignment="1">
      <alignment horizontal="left" vertical="top" wrapText="1"/>
    </xf>
    <xf numFmtId="49" fontId="98" fillId="0" borderId="55" xfId="0" applyNumberFormat="1" applyFont="1" applyBorder="1" applyAlignment="1">
      <alignment horizontal="left" vertical="top" wrapText="1"/>
    </xf>
    <xf numFmtId="0" fontId="98" fillId="0" borderId="22" xfId="0" applyNumberFormat="1" applyFont="1" applyBorder="1" applyAlignment="1">
      <alignment horizontal="left" vertical="top" wrapText="1"/>
    </xf>
    <xf numFmtId="0" fontId="98" fillId="0" borderId="31" xfId="0" applyNumberFormat="1" applyFont="1" applyBorder="1" applyAlignment="1">
      <alignment horizontal="left" vertical="top" wrapText="1"/>
    </xf>
    <xf numFmtId="0" fontId="98" fillId="0" borderId="0" xfId="0" applyNumberFormat="1" applyFont="1" applyBorder="1" applyAlignment="1">
      <alignment horizontal="left" vertical="top" wrapText="1"/>
    </xf>
    <xf numFmtId="0" fontId="98" fillId="0" borderId="32" xfId="0" applyNumberFormat="1" applyFont="1" applyBorder="1" applyAlignment="1">
      <alignment horizontal="left" vertical="top" wrapText="1"/>
    </xf>
    <xf numFmtId="0" fontId="98" fillId="0" borderId="21" xfId="0" applyNumberFormat="1" applyFont="1" applyBorder="1" applyAlignment="1">
      <alignment horizontal="left" vertical="top" wrapText="1"/>
    </xf>
    <xf numFmtId="0" fontId="98" fillId="0" borderId="55" xfId="0" applyNumberFormat="1" applyFont="1" applyBorder="1" applyAlignment="1">
      <alignment horizontal="left" vertical="top" wrapText="1"/>
    </xf>
    <xf numFmtId="0" fontId="98" fillId="62" borderId="22" xfId="0" applyNumberFormat="1" applyFont="1" applyFill="1" applyBorder="1" applyAlignment="1">
      <alignment horizontal="left" vertical="top" wrapText="1"/>
    </xf>
    <xf numFmtId="0" fontId="98" fillId="62" borderId="31" xfId="0" applyNumberFormat="1" applyFont="1" applyFill="1" applyBorder="1" applyAlignment="1">
      <alignment horizontal="left" vertical="top" wrapText="1"/>
    </xf>
    <xf numFmtId="0" fontId="98" fillId="62" borderId="0" xfId="0" applyNumberFormat="1" applyFont="1" applyFill="1" applyBorder="1" applyAlignment="1">
      <alignment horizontal="left" vertical="top" wrapText="1"/>
    </xf>
    <xf numFmtId="0" fontId="98" fillId="62" borderId="32" xfId="0" applyNumberFormat="1" applyFont="1" applyFill="1" applyBorder="1" applyAlignment="1">
      <alignment horizontal="left" vertical="top" wrapText="1"/>
    </xf>
    <xf numFmtId="0" fontId="98" fillId="62" borderId="21" xfId="0" applyNumberFormat="1" applyFont="1" applyFill="1" applyBorder="1" applyAlignment="1">
      <alignment horizontal="left" vertical="top" wrapText="1"/>
    </xf>
    <xf numFmtId="0" fontId="98" fillId="62" borderId="55" xfId="0" applyNumberFormat="1" applyFont="1" applyFill="1" applyBorder="1" applyAlignment="1">
      <alignment horizontal="left" vertical="top" wrapText="1"/>
    </xf>
    <xf numFmtId="0" fontId="17" fillId="62" borderId="17" xfId="0" applyFont="1" applyFill="1" applyBorder="1" applyAlignment="1">
      <alignment horizontal="left" vertical="center"/>
    </xf>
    <xf numFmtId="0" fontId="17" fillId="62" borderId="29" xfId="0" applyFont="1" applyFill="1" applyBorder="1" applyAlignment="1">
      <alignment horizontal="left" vertical="center"/>
    </xf>
    <xf numFmtId="0" fontId="98" fillId="0" borderId="20" xfId="0" applyNumberFormat="1" applyFont="1" applyBorder="1" applyAlignment="1">
      <alignment horizontal="left" vertical="top" wrapText="1"/>
    </xf>
    <xf numFmtId="0" fontId="98" fillId="0" borderId="10" xfId="0" applyNumberFormat="1" applyFont="1" applyBorder="1" applyAlignment="1">
      <alignment horizontal="left" vertical="top" wrapText="1"/>
    </xf>
    <xf numFmtId="0" fontId="98" fillId="0" borderId="33" xfId="0" applyNumberFormat="1" applyFont="1" applyBorder="1" applyAlignment="1">
      <alignment horizontal="left" vertical="top" wrapText="1"/>
    </xf>
    <xf numFmtId="0" fontId="98" fillId="72" borderId="17" xfId="0" applyFont="1" applyFill="1" applyBorder="1" applyAlignment="1">
      <alignment horizontal="left" vertical="center"/>
    </xf>
    <xf numFmtId="0" fontId="98" fillId="72" borderId="29" xfId="0" applyFont="1" applyFill="1" applyBorder="1" applyAlignment="1">
      <alignment horizontal="left" vertical="center"/>
    </xf>
    <xf numFmtId="0" fontId="98" fillId="72" borderId="30" xfId="0" applyFont="1" applyFill="1" applyBorder="1" applyAlignment="1">
      <alignment horizontal="left" vertical="center"/>
    </xf>
    <xf numFmtId="0" fontId="92" fillId="62" borderId="11" xfId="0" applyFont="1" applyFill="1" applyBorder="1" applyAlignment="1">
      <alignment vertical="center" wrapText="1"/>
    </xf>
    <xf numFmtId="0" fontId="92" fillId="0" borderId="11" xfId="0" applyFont="1" applyFill="1" applyBorder="1" applyAlignment="1">
      <alignment vertical="center" wrapText="1"/>
    </xf>
    <xf numFmtId="0" fontId="92" fillId="62" borderId="18" xfId="0" applyFont="1" applyFill="1" applyBorder="1" applyAlignment="1">
      <alignment vertical="center" wrapText="1"/>
    </xf>
    <xf numFmtId="0" fontId="92" fillId="62" borderId="46" xfId="0" applyFont="1" applyFill="1" applyBorder="1" applyAlignment="1">
      <alignment vertical="center" wrapText="1"/>
    </xf>
    <xf numFmtId="0" fontId="92" fillId="62" borderId="19" xfId="0" applyFont="1" applyFill="1" applyBorder="1" applyAlignment="1">
      <alignment vertical="center" wrapText="1"/>
    </xf>
    <xf numFmtId="0" fontId="22" fillId="62" borderId="11" xfId="0" applyFont="1" applyFill="1" applyBorder="1" applyAlignment="1">
      <alignment vertical="center" wrapText="1"/>
    </xf>
    <xf numFmtId="0" fontId="92" fillId="62" borderId="18" xfId="0" applyFont="1" applyFill="1" applyBorder="1" applyAlignment="1">
      <alignment horizontal="left" vertical="center" wrapText="1"/>
    </xf>
    <xf numFmtId="0" fontId="92" fillId="62" borderId="46" xfId="0" applyFont="1" applyFill="1" applyBorder="1" applyAlignment="1">
      <alignment horizontal="left" vertical="center" wrapText="1"/>
    </xf>
    <xf numFmtId="0" fontId="92" fillId="62" borderId="19" xfId="0" applyFont="1" applyFill="1" applyBorder="1" applyAlignment="1">
      <alignment horizontal="left" vertical="center" wrapText="1"/>
    </xf>
    <xf numFmtId="0" fontId="22" fillId="62" borderId="18" xfId="0" applyFont="1" applyFill="1" applyBorder="1" applyAlignment="1">
      <alignment vertical="center" wrapText="1"/>
    </xf>
    <xf numFmtId="0" fontId="22" fillId="62" borderId="19" xfId="0" applyFont="1" applyFill="1" applyBorder="1" applyAlignment="1">
      <alignment vertical="center" wrapText="1"/>
    </xf>
    <xf numFmtId="0" fontId="92" fillId="62" borderId="36" xfId="0" applyFont="1" applyFill="1" applyBorder="1" applyAlignment="1">
      <alignment horizontal="left" vertical="center" wrapText="1"/>
    </xf>
    <xf numFmtId="0" fontId="92" fillId="62" borderId="119" xfId="0" applyFont="1" applyFill="1" applyBorder="1" applyAlignment="1">
      <alignment horizontal="left" vertical="center" wrapText="1"/>
    </xf>
    <xf numFmtId="0" fontId="95" fillId="62" borderId="56" xfId="0" applyFont="1" applyFill="1" applyBorder="1" applyAlignment="1">
      <alignment horizontal="left" vertical="center" wrapText="1"/>
    </xf>
    <xf numFmtId="0" fontId="95" fillId="62" borderId="111" xfId="0" applyFont="1" applyFill="1" applyBorder="1" applyAlignment="1">
      <alignment horizontal="left" vertical="center" wrapText="1"/>
    </xf>
    <xf numFmtId="0" fontId="95" fillId="62" borderId="120" xfId="0" applyFont="1" applyFill="1" applyBorder="1" applyAlignment="1">
      <alignment horizontal="left" vertical="center" wrapText="1"/>
    </xf>
    <xf numFmtId="0" fontId="95" fillId="62" borderId="57" xfId="0" applyFont="1" applyFill="1" applyBorder="1" applyAlignment="1">
      <alignment horizontal="left" vertical="center" wrapText="1"/>
    </xf>
    <xf numFmtId="0" fontId="95" fillId="62" borderId="48" xfId="0" applyFont="1" applyFill="1" applyBorder="1" applyAlignment="1">
      <alignment horizontal="left" vertical="center" wrapText="1"/>
    </xf>
    <xf numFmtId="0" fontId="95" fillId="62" borderId="121" xfId="0" applyFont="1" applyFill="1" applyBorder="1" applyAlignment="1">
      <alignment horizontal="left" vertical="center" wrapText="1"/>
    </xf>
    <xf numFmtId="0" fontId="18" fillId="0" borderId="54" xfId="0" applyNumberFormat="1" applyFont="1" applyBorder="1" applyAlignment="1" applyProtection="1">
      <alignment horizontal="center" vertical="center"/>
    </xf>
    <xf numFmtId="164" fontId="18" fillId="0" borderId="54" xfId="189" applyNumberFormat="1" applyFont="1" applyFill="1" applyBorder="1" applyAlignment="1" applyProtection="1">
      <alignment vertical="center"/>
    </xf>
    <xf numFmtId="164" fontId="18" fillId="0" borderId="89" xfId="189" applyNumberFormat="1" applyFont="1" applyFill="1" applyBorder="1" applyAlignment="1" applyProtection="1">
      <alignment vertical="center"/>
    </xf>
    <xf numFmtId="0" fontId="92" fillId="62" borderId="114" xfId="0" applyFont="1" applyFill="1" applyBorder="1" applyAlignment="1">
      <alignment horizontal="left" vertical="center" wrapText="1"/>
    </xf>
    <xf numFmtId="0" fontId="92" fillId="62" borderId="115" xfId="0" applyFont="1" applyFill="1" applyBorder="1" applyAlignment="1">
      <alignment horizontal="left" vertical="center" wrapText="1"/>
    </xf>
    <xf numFmtId="0" fontId="22" fillId="62" borderId="114" xfId="0" applyFont="1" applyFill="1" applyBorder="1" applyAlignment="1">
      <alignment horizontal="left" vertical="center" wrapText="1"/>
    </xf>
    <xf numFmtId="0" fontId="22" fillId="62" borderId="115" xfId="0" applyFont="1" applyFill="1" applyBorder="1" applyAlignment="1">
      <alignment horizontal="left" vertical="center" wrapText="1"/>
    </xf>
    <xf numFmtId="0" fontId="92" fillId="62" borderId="11" xfId="0" applyFont="1" applyFill="1" applyBorder="1" applyAlignment="1">
      <alignment horizontal="left" vertical="center" wrapText="1"/>
    </xf>
    <xf numFmtId="0" fontId="92" fillId="62" borderId="117" xfId="0" applyFont="1" applyFill="1" applyBorder="1" applyAlignment="1">
      <alignment horizontal="left" vertical="center" wrapText="1"/>
    </xf>
    <xf numFmtId="0" fontId="95" fillId="62" borderId="11" xfId="0" applyFont="1" applyFill="1" applyBorder="1" applyAlignment="1">
      <alignment horizontal="left" vertical="center" wrapText="1"/>
    </xf>
    <xf numFmtId="0" fontId="148" fillId="82" borderId="11" xfId="0" applyFont="1" applyFill="1" applyBorder="1" applyAlignment="1">
      <alignment horizontal="left" vertical="center" wrapText="1"/>
    </xf>
    <xf numFmtId="0" fontId="92" fillId="62" borderId="123" xfId="0" applyFont="1" applyFill="1" applyBorder="1" applyAlignment="1">
      <alignment horizontal="left" vertical="center" wrapText="1"/>
    </xf>
    <xf numFmtId="0" fontId="92" fillId="62" borderId="44" xfId="0" applyFont="1" applyFill="1" applyBorder="1" applyAlignment="1">
      <alignment horizontal="left" vertical="center" wrapText="1"/>
    </xf>
    <xf numFmtId="0" fontId="95" fillId="62" borderId="113" xfId="0" applyFont="1" applyFill="1" applyBorder="1" applyAlignment="1">
      <alignment horizontal="left" vertical="center" wrapText="1"/>
    </xf>
    <xf numFmtId="0" fontId="95" fillId="62" borderId="114" xfId="0" applyFont="1" applyFill="1" applyBorder="1" applyAlignment="1">
      <alignment horizontal="left" vertical="center" wrapText="1"/>
    </xf>
    <xf numFmtId="0" fontId="95" fillId="62" borderId="118" xfId="0" applyFont="1" applyFill="1" applyBorder="1" applyAlignment="1">
      <alignment horizontal="left" vertical="center" wrapText="1"/>
    </xf>
    <xf numFmtId="0" fontId="95" fillId="62" borderId="36" xfId="0" applyFont="1" applyFill="1" applyBorder="1" applyAlignment="1">
      <alignment horizontal="left" vertical="center" wrapText="1"/>
    </xf>
    <xf numFmtId="0" fontId="95" fillId="62" borderId="116" xfId="0" applyFont="1" applyFill="1" applyBorder="1" applyAlignment="1">
      <alignment horizontal="left" vertical="center" wrapText="1"/>
    </xf>
    <xf numFmtId="0" fontId="95" fillId="62" borderId="122" xfId="0" applyFont="1" applyFill="1" applyBorder="1" applyAlignment="1">
      <alignment horizontal="left" vertical="center" wrapText="1"/>
    </xf>
    <xf numFmtId="0" fontId="95" fillId="62" borderId="123" xfId="0" applyFont="1" applyFill="1" applyBorder="1" applyAlignment="1">
      <alignment horizontal="left" vertical="center" wrapText="1"/>
    </xf>
    <xf numFmtId="0" fontId="25" fillId="62" borderId="113" xfId="0" applyFont="1" applyFill="1" applyBorder="1" applyAlignment="1">
      <alignment horizontal="left" vertical="center" wrapText="1"/>
    </xf>
    <xf numFmtId="0" fontId="25" fillId="62" borderId="114" xfId="0" applyFont="1" applyFill="1" applyBorder="1" applyAlignment="1">
      <alignment horizontal="left" vertical="center" wrapText="1"/>
    </xf>
    <xf numFmtId="0" fontId="25" fillId="62" borderId="116" xfId="0" applyFont="1" applyFill="1" applyBorder="1" applyAlignment="1">
      <alignment horizontal="left" vertical="center" wrapText="1"/>
    </xf>
    <xf numFmtId="0" fontId="25" fillId="62" borderId="11" xfId="0" applyFont="1" applyFill="1" applyBorder="1" applyAlignment="1">
      <alignment horizontal="left" vertical="center" wrapText="1"/>
    </xf>
    <xf numFmtId="0" fontId="25" fillId="62" borderId="124" xfId="0" applyFont="1" applyFill="1" applyBorder="1" applyAlignment="1">
      <alignment horizontal="left" vertical="center" wrapText="1"/>
    </xf>
    <xf numFmtId="0" fontId="25" fillId="62" borderId="18" xfId="0" applyFont="1" applyFill="1" applyBorder="1" applyAlignment="1">
      <alignment horizontal="left" vertical="center" wrapText="1"/>
    </xf>
    <xf numFmtId="0" fontId="25" fillId="62" borderId="118" xfId="0" applyFont="1" applyFill="1" applyBorder="1" applyAlignment="1">
      <alignment horizontal="left" vertical="center" wrapText="1"/>
    </xf>
    <xf numFmtId="0" fontId="25" fillId="62" borderId="36" xfId="0" applyFont="1" applyFill="1" applyBorder="1" applyAlignment="1">
      <alignment horizontal="left" vertical="center" wrapText="1"/>
    </xf>
    <xf numFmtId="0" fontId="95" fillId="62" borderId="46" xfId="0" applyFont="1" applyFill="1" applyBorder="1" applyAlignment="1">
      <alignment horizontal="left" vertical="center" wrapText="1"/>
    </xf>
    <xf numFmtId="0" fontId="95" fillId="62" borderId="124" xfId="0" applyFont="1" applyFill="1" applyBorder="1" applyAlignment="1">
      <alignment horizontal="left" vertical="center" wrapText="1"/>
    </xf>
    <xf numFmtId="0" fontId="95" fillId="62" borderId="18" xfId="0" applyFont="1" applyFill="1" applyBorder="1" applyAlignment="1">
      <alignment horizontal="left" vertical="center" wrapText="1"/>
    </xf>
    <xf numFmtId="0" fontId="22" fillId="62" borderId="123" xfId="0" applyFont="1" applyFill="1" applyBorder="1" applyAlignment="1">
      <alignment horizontal="left" vertical="center" wrapText="1"/>
    </xf>
    <xf numFmtId="0" fontId="22" fillId="62" borderId="44" xfId="0" applyFont="1" applyFill="1" applyBorder="1" applyAlignment="1">
      <alignment horizontal="left" vertical="center" wrapText="1"/>
    </xf>
    <xf numFmtId="0" fontId="22" fillId="62" borderId="11" xfId="0" applyFont="1" applyFill="1" applyBorder="1" applyAlignment="1">
      <alignment horizontal="left" vertical="center" wrapText="1"/>
    </xf>
    <xf numFmtId="0" fontId="22" fillId="62" borderId="117" xfId="0" applyFont="1" applyFill="1" applyBorder="1" applyAlignment="1">
      <alignment horizontal="left" vertical="center" wrapText="1"/>
    </xf>
    <xf numFmtId="49" fontId="92" fillId="62" borderId="11" xfId="0" applyNumberFormat="1" applyFont="1" applyFill="1" applyBorder="1" applyAlignment="1">
      <alignment horizontal="left" vertical="center" wrapText="1"/>
    </xf>
    <xf numFmtId="49" fontId="92" fillId="62" borderId="117" xfId="0" applyNumberFormat="1" applyFont="1" applyFill="1" applyBorder="1" applyAlignment="1">
      <alignment horizontal="left" vertical="center" wrapText="1"/>
    </xf>
    <xf numFmtId="0" fontId="152" fillId="0" borderId="36" xfId="0" applyFont="1" applyFill="1" applyBorder="1" applyAlignment="1">
      <alignment horizontal="left" vertical="center" wrapText="1"/>
    </xf>
    <xf numFmtId="0" fontId="152" fillId="0" borderId="119" xfId="0" applyFont="1" applyFill="1" applyBorder="1" applyAlignment="1">
      <alignment horizontal="left" vertical="center" wrapText="1"/>
    </xf>
    <xf numFmtId="0" fontId="22" fillId="0" borderId="125" xfId="0" quotePrefix="1" applyFont="1" applyFill="1" applyBorder="1" applyAlignment="1">
      <alignment horizontal="left" vertical="center" wrapText="1"/>
    </xf>
    <xf numFmtId="0" fontId="22" fillId="0" borderId="125" xfId="0" applyFont="1" applyFill="1" applyBorder="1" applyAlignment="1">
      <alignment horizontal="left" vertical="center" wrapText="1"/>
    </xf>
    <xf numFmtId="0" fontId="22" fillId="0" borderId="80" xfId="0" applyFont="1" applyFill="1" applyBorder="1" applyAlignment="1">
      <alignment horizontal="left" vertical="center" wrapText="1"/>
    </xf>
    <xf numFmtId="0" fontId="22" fillId="0" borderId="114" xfId="0" applyFont="1" applyFill="1" applyBorder="1" applyAlignment="1">
      <alignment horizontal="left" vertical="center" wrapText="1"/>
    </xf>
    <xf numFmtId="0" fontId="22" fillId="0" borderId="115" xfId="0" applyFont="1" applyFill="1" applyBorder="1" applyAlignment="1">
      <alignment horizontal="left" vertical="center" wrapText="1"/>
    </xf>
    <xf numFmtId="0" fontId="95" fillId="82" borderId="11" xfId="0" applyFont="1" applyFill="1" applyBorder="1" applyAlignment="1">
      <alignment horizontal="left" vertical="center" wrapText="1"/>
    </xf>
    <xf numFmtId="0" fontId="22" fillId="0" borderId="123" xfId="0" applyFont="1" applyFill="1" applyBorder="1" applyAlignment="1">
      <alignment horizontal="left" vertical="center" wrapText="1"/>
    </xf>
    <xf numFmtId="0" fontId="22" fillId="0" borderId="44" xfId="0" applyFont="1" applyFill="1" applyBorder="1" applyAlignment="1">
      <alignment horizontal="left" vertical="center" wrapText="1"/>
    </xf>
    <xf numFmtId="0" fontId="22" fillId="0" borderId="36" xfId="0" applyFont="1" applyFill="1" applyBorder="1" applyAlignment="1">
      <alignment horizontal="left" vertical="top" wrapText="1"/>
    </xf>
    <xf numFmtId="0" fontId="22" fillId="0" borderId="119" xfId="0" applyFont="1" applyFill="1" applyBorder="1" applyAlignment="1">
      <alignment horizontal="left" vertical="top" wrapText="1"/>
    </xf>
    <xf numFmtId="49" fontId="22" fillId="0" borderId="11" xfId="0" applyNumberFormat="1" applyFont="1" applyFill="1" applyBorder="1" applyAlignment="1">
      <alignment horizontal="left" vertical="center" wrapText="1"/>
    </xf>
    <xf numFmtId="49" fontId="22" fillId="0" borderId="117" xfId="0" applyNumberFormat="1" applyFont="1" applyFill="1" applyBorder="1" applyAlignment="1">
      <alignment horizontal="left" vertical="center" wrapText="1"/>
    </xf>
    <xf numFmtId="0" fontId="22" fillId="0" borderId="11" xfId="0" applyFont="1" applyFill="1" applyBorder="1" applyAlignment="1">
      <alignment horizontal="left" vertical="center" wrapText="1"/>
    </xf>
    <xf numFmtId="0" fontId="22" fillId="0" borderId="117"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2" fillId="0" borderId="119" xfId="0" applyFont="1" applyFill="1" applyBorder="1" applyAlignment="1">
      <alignment horizontal="left" vertical="center" wrapText="1"/>
    </xf>
    <xf numFmtId="0" fontId="95" fillId="82" borderId="46" xfId="0" applyFont="1" applyFill="1" applyBorder="1" applyAlignment="1">
      <alignment horizontal="left" vertical="center" wrapText="1"/>
    </xf>
    <xf numFmtId="0" fontId="148" fillId="82" borderId="46" xfId="0" applyFont="1" applyFill="1" applyBorder="1" applyAlignment="1">
      <alignment horizontal="left" vertical="center" wrapText="1"/>
    </xf>
    <xf numFmtId="0" fontId="22" fillId="0" borderId="17"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22" fillId="0" borderId="126" xfId="0" applyFont="1" applyFill="1" applyBorder="1" applyAlignment="1">
      <alignment horizontal="left" vertical="center" wrapText="1"/>
    </xf>
    <xf numFmtId="0" fontId="0" fillId="0" borderId="112" xfId="0" applyBorder="1" applyAlignment="1">
      <alignment horizontal="left" vertical="top" wrapText="1"/>
    </xf>
    <xf numFmtId="0" fontId="0" fillId="0" borderId="0" xfId="0" applyAlignment="1">
      <alignment horizontal="left" vertical="top"/>
    </xf>
    <xf numFmtId="0" fontId="95" fillId="0" borderId="113" xfId="0" applyFont="1" applyFill="1" applyBorder="1" applyAlignment="1">
      <alignment horizontal="left" vertical="center" wrapText="1"/>
    </xf>
    <xf numFmtId="0" fontId="95" fillId="0" borderId="114" xfId="0" applyFont="1" applyFill="1" applyBorder="1" applyAlignment="1">
      <alignment horizontal="left" vertical="center" wrapText="1"/>
    </xf>
    <xf numFmtId="0" fontId="95" fillId="0" borderId="116" xfId="0" applyFont="1" applyFill="1" applyBorder="1" applyAlignment="1">
      <alignment horizontal="left" vertical="center" wrapText="1"/>
    </xf>
    <xf numFmtId="0" fontId="95" fillId="0" borderId="11" xfId="0" applyFont="1" applyFill="1" applyBorder="1" applyAlignment="1">
      <alignment horizontal="left" vertical="center" wrapText="1"/>
    </xf>
    <xf numFmtId="0" fontId="95" fillId="0" borderId="118" xfId="0" applyFont="1" applyFill="1" applyBorder="1" applyAlignment="1">
      <alignment horizontal="left" vertical="center" wrapText="1"/>
    </xf>
    <xf numFmtId="0" fontId="95" fillId="0" borderId="36" xfId="0" applyFont="1" applyFill="1" applyBorder="1" applyAlignment="1">
      <alignment horizontal="left" vertical="center" wrapText="1"/>
    </xf>
    <xf numFmtId="164" fontId="18" fillId="27" borderId="89" xfId="187" applyNumberFormat="1" applyFont="1" applyFill="1" applyBorder="1" applyAlignment="1" applyProtection="1">
      <alignment horizontal="center" vertical="center"/>
    </xf>
    <xf numFmtId="164" fontId="18" fillId="27" borderId="52" xfId="187" applyNumberFormat="1" applyFont="1" applyFill="1" applyBorder="1" applyAlignment="1" applyProtection="1">
      <alignment horizontal="center" vertical="center"/>
    </xf>
    <xf numFmtId="0" fontId="18" fillId="0" borderId="90" xfId="0" applyFont="1" applyBorder="1" applyAlignment="1" applyProtection="1">
      <alignment horizontal="center"/>
    </xf>
    <xf numFmtId="0" fontId="18" fillId="0" borderId="91" xfId="0" applyFont="1" applyBorder="1" applyAlignment="1" applyProtection="1">
      <alignment horizontal="center"/>
    </xf>
    <xf numFmtId="0" fontId="17" fillId="62" borderId="20" xfId="0" applyFont="1" applyFill="1" applyBorder="1" applyAlignment="1" applyProtection="1">
      <alignment horizontal="left" vertical="top" wrapText="1"/>
    </xf>
    <xf numFmtId="0" fontId="17" fillId="62" borderId="22" xfId="0" applyFont="1" applyFill="1" applyBorder="1" applyAlignment="1" applyProtection="1">
      <alignment horizontal="left" vertical="top" wrapText="1"/>
    </xf>
    <xf numFmtId="0" fontId="17" fillId="62" borderId="31" xfId="0" applyFont="1" applyFill="1" applyBorder="1" applyAlignment="1" applyProtection="1">
      <alignment horizontal="left" vertical="top" wrapText="1"/>
    </xf>
    <xf numFmtId="0" fontId="17" fillId="62" borderId="10" xfId="0" applyFont="1" applyFill="1" applyBorder="1" applyAlignment="1" applyProtection="1">
      <alignment horizontal="left" vertical="top" wrapText="1"/>
    </xf>
    <xf numFmtId="0" fontId="17" fillId="62" borderId="0" xfId="0" applyFont="1" applyFill="1" applyBorder="1" applyAlignment="1" applyProtection="1">
      <alignment horizontal="left" vertical="top" wrapText="1"/>
    </xf>
    <xf numFmtId="0" fontId="17" fillId="62" borderId="32" xfId="0" applyFont="1" applyFill="1" applyBorder="1" applyAlignment="1" applyProtection="1">
      <alignment horizontal="left" vertical="top" wrapText="1"/>
    </xf>
    <xf numFmtId="0" fontId="2" fillId="65" borderId="20" xfId="0" applyFont="1" applyFill="1" applyBorder="1" applyAlignment="1" applyProtection="1">
      <alignment horizontal="left" vertical="top" wrapText="1"/>
    </xf>
    <xf numFmtId="0" fontId="98" fillId="65" borderId="22" xfId="0" applyFont="1" applyFill="1" applyBorder="1" applyAlignment="1" applyProtection="1">
      <alignment horizontal="left" vertical="top" wrapText="1"/>
    </xf>
    <xf numFmtId="0" fontId="98" fillId="65" borderId="31" xfId="0" applyFont="1" applyFill="1" applyBorder="1" applyAlignment="1" applyProtection="1">
      <alignment horizontal="left" vertical="top" wrapText="1"/>
    </xf>
    <xf numFmtId="0" fontId="98" fillId="65" borderId="33" xfId="0" applyFont="1" applyFill="1" applyBorder="1" applyAlignment="1" applyProtection="1">
      <alignment horizontal="left" vertical="top" wrapText="1"/>
    </xf>
    <xf numFmtId="0" fontId="98" fillId="65" borderId="21" xfId="0" applyFont="1" applyFill="1" applyBorder="1" applyAlignment="1" applyProtection="1">
      <alignment horizontal="left" vertical="top" wrapText="1"/>
    </xf>
    <xf numFmtId="0" fontId="98" fillId="65" borderId="55" xfId="0" applyFont="1" applyFill="1" applyBorder="1" applyAlignment="1" applyProtection="1">
      <alignment horizontal="left" vertical="top" wrapText="1"/>
    </xf>
    <xf numFmtId="0" fontId="18" fillId="0" borderId="106" xfId="0" applyFont="1" applyBorder="1" applyAlignment="1" applyProtection="1">
      <alignment horizontal="center" textRotation="90" wrapText="1"/>
    </xf>
    <xf numFmtId="0" fontId="17" fillId="23" borderId="23" xfId="0" applyFont="1" applyFill="1" applyBorder="1" applyAlignment="1" applyProtection="1">
      <alignment horizontal="center" textRotation="90" wrapText="1"/>
    </xf>
    <xf numFmtId="0" fontId="17" fillId="23" borderId="25" xfId="0" applyFont="1" applyFill="1" applyBorder="1" applyAlignment="1" applyProtection="1">
      <alignment horizontal="center" textRotation="90" wrapText="1"/>
    </xf>
    <xf numFmtId="0" fontId="17" fillId="23" borderId="12" xfId="0" applyFont="1" applyFill="1" applyBorder="1" applyAlignment="1" applyProtection="1">
      <alignment horizontal="center" textRotation="90" wrapText="1"/>
    </xf>
    <xf numFmtId="0" fontId="18" fillId="93" borderId="20" xfId="0" applyFont="1" applyFill="1" applyBorder="1" applyAlignment="1" applyProtection="1">
      <alignment horizontal="left" vertical="top" wrapText="1"/>
    </xf>
    <xf numFmtId="0" fontId="18" fillId="93" borderId="22" xfId="0" applyFont="1" applyFill="1" applyBorder="1" applyAlignment="1" applyProtection="1">
      <alignment horizontal="left" vertical="top" wrapText="1"/>
    </xf>
    <xf numFmtId="0" fontId="18" fillId="93" borderId="31" xfId="0" applyFont="1" applyFill="1" applyBorder="1" applyAlignment="1" applyProtection="1">
      <alignment horizontal="left" vertical="top" wrapText="1"/>
    </xf>
    <xf numFmtId="0" fontId="18" fillId="93" borderId="10" xfId="0" applyFont="1" applyFill="1" applyBorder="1" applyAlignment="1" applyProtection="1">
      <alignment horizontal="left" vertical="top" wrapText="1"/>
    </xf>
    <xf numFmtId="0" fontId="18" fillId="93" borderId="0" xfId="0" applyFont="1" applyFill="1" applyBorder="1" applyAlignment="1" applyProtection="1">
      <alignment horizontal="left" vertical="top" wrapText="1"/>
    </xf>
    <xf numFmtId="0" fontId="18" fillId="93" borderId="32" xfId="0" applyFont="1" applyFill="1" applyBorder="1" applyAlignment="1" applyProtection="1">
      <alignment horizontal="left" vertical="top" wrapText="1"/>
    </xf>
    <xf numFmtId="0" fontId="18" fillId="93" borderId="33" xfId="0" applyFont="1" applyFill="1" applyBorder="1" applyAlignment="1" applyProtection="1">
      <alignment horizontal="left" vertical="top" wrapText="1"/>
    </xf>
    <xf numFmtId="0" fontId="18" fillId="93" borderId="21" xfId="0" applyFont="1" applyFill="1" applyBorder="1" applyAlignment="1" applyProtection="1">
      <alignment horizontal="left" vertical="top" wrapText="1"/>
    </xf>
    <xf numFmtId="0" fontId="18" fillId="93" borderId="55" xfId="0" applyFont="1" applyFill="1" applyBorder="1" applyAlignment="1" applyProtection="1">
      <alignment horizontal="left" vertical="top" wrapText="1"/>
    </xf>
    <xf numFmtId="0" fontId="98" fillId="62" borderId="17" xfId="0" applyFont="1" applyFill="1" applyBorder="1" applyAlignment="1">
      <alignment horizontal="center" vertical="center" wrapText="1"/>
    </xf>
    <xf numFmtId="0" fontId="98" fillId="62" borderId="29" xfId="0" applyFont="1" applyFill="1" applyBorder="1" applyAlignment="1">
      <alignment horizontal="center" vertical="center" wrapText="1"/>
    </xf>
    <xf numFmtId="0" fontId="98" fillId="62" borderId="30" xfId="0" applyFont="1" applyFill="1" applyBorder="1" applyAlignment="1">
      <alignment horizontal="center" vertical="center" wrapText="1"/>
    </xf>
    <xf numFmtId="0" fontId="18" fillId="0" borderId="18"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19" xfId="0" applyFont="1" applyBorder="1" applyAlignment="1">
      <alignment horizontal="center" vertical="center" wrapText="1"/>
    </xf>
    <xf numFmtId="0" fontId="5" fillId="0" borderId="18" xfId="0" applyFont="1" applyBorder="1" applyAlignment="1">
      <alignment horizontal="center" vertical="center"/>
    </xf>
    <xf numFmtId="0" fontId="0" fillId="0" borderId="46" xfId="0" applyBorder="1" applyAlignment="1">
      <alignment vertical="center"/>
    </xf>
    <xf numFmtId="0" fontId="0" fillId="0" borderId="19" xfId="0" applyBorder="1" applyAlignment="1">
      <alignment vertical="center"/>
    </xf>
    <xf numFmtId="0" fontId="18" fillId="0" borderId="18" xfId="0" applyFont="1" applyBorder="1" applyAlignment="1">
      <alignment horizontal="center"/>
    </xf>
    <xf numFmtId="0" fontId="18" fillId="0" borderId="46" xfId="0" applyFont="1" applyBorder="1" applyAlignment="1">
      <alignment horizontal="center"/>
    </xf>
    <xf numFmtId="0" fontId="18" fillId="0" borderId="19" xfId="0" applyFont="1" applyBorder="1" applyAlignment="1">
      <alignment horizontal="center"/>
    </xf>
    <xf numFmtId="0" fontId="18" fillId="62" borderId="18" xfId="0" applyFont="1" applyFill="1" applyBorder="1" applyAlignment="1">
      <alignment horizontal="center" vertical="center" wrapText="1"/>
    </xf>
    <xf numFmtId="0" fontId="18" fillId="62" borderId="46" xfId="0" applyFont="1" applyFill="1" applyBorder="1" applyAlignment="1">
      <alignment horizontal="center" vertical="center" wrapText="1"/>
    </xf>
    <xf numFmtId="0" fontId="18" fillId="62" borderId="19" xfId="0" applyFont="1" applyFill="1" applyBorder="1" applyAlignment="1">
      <alignment horizontal="center" vertical="center" wrapText="1"/>
    </xf>
    <xf numFmtId="0" fontId="99" fillId="0" borderId="0" xfId="0" applyFont="1" applyAlignment="1">
      <alignment horizontal="left"/>
    </xf>
    <xf numFmtId="0" fontId="18" fillId="0" borderId="46"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10" xfId="0" applyFill="1" applyBorder="1" applyAlignment="1">
      <alignment horizontal="center" vertical="center"/>
    </xf>
    <xf numFmtId="0" fontId="122" fillId="0" borderId="11" xfId="0" applyFont="1" applyBorder="1" applyAlignment="1" applyProtection="1">
      <alignment horizontal="left" vertical="top" wrapText="1"/>
    </xf>
    <xf numFmtId="0" fontId="0" fillId="0" borderId="11" xfId="0" applyBorder="1" applyAlignment="1" applyProtection="1">
      <alignment horizontal="left" vertical="top"/>
    </xf>
    <xf numFmtId="0" fontId="154" fillId="0" borderId="11" xfId="0" applyFont="1" applyFill="1" applyBorder="1" applyAlignment="1" applyProtection="1">
      <alignment horizontal="left" vertical="top" wrapText="1"/>
    </xf>
    <xf numFmtId="0" fontId="103" fillId="0" borderId="11" xfId="0" applyFont="1" applyFill="1" applyBorder="1" applyAlignment="1" applyProtection="1">
      <alignment horizontal="left" vertical="top"/>
    </xf>
    <xf numFmtId="0" fontId="18" fillId="73" borderId="11" xfId="0" applyFont="1" applyFill="1" applyBorder="1" applyAlignment="1" applyProtection="1">
      <alignment horizontal="left" vertical="top" wrapText="1"/>
    </xf>
    <xf numFmtId="0" fontId="103" fillId="73" borderId="11" xfId="0" applyFont="1" applyFill="1" applyBorder="1" applyAlignment="1" applyProtection="1">
      <alignment horizontal="left" vertical="top"/>
    </xf>
    <xf numFmtId="0" fontId="18" fillId="80" borderId="11" xfId="0" applyFont="1" applyFill="1" applyBorder="1" applyAlignment="1" applyProtection="1">
      <alignment horizontal="left" vertical="top" wrapText="1"/>
    </xf>
    <xf numFmtId="0" fontId="18" fillId="80" borderId="11" xfId="0" applyFont="1" applyFill="1" applyBorder="1" applyAlignment="1" applyProtection="1">
      <alignment horizontal="left" vertical="top"/>
    </xf>
    <xf numFmtId="0" fontId="18" fillId="0" borderId="11" xfId="0" applyFont="1" applyFill="1" applyBorder="1" applyAlignment="1" applyProtection="1">
      <alignment horizontal="left" vertical="top" wrapText="1"/>
    </xf>
    <xf numFmtId="0" fontId="18" fillId="0" borderId="11" xfId="0" applyFont="1" applyFill="1" applyBorder="1" applyAlignment="1" applyProtection="1">
      <alignment horizontal="left" vertical="top"/>
    </xf>
    <xf numFmtId="0" fontId="98" fillId="82" borderId="11" xfId="0" applyFont="1" applyFill="1" applyBorder="1" applyAlignment="1" applyProtection="1">
      <alignment horizontal="left" vertical="top" wrapText="1"/>
    </xf>
    <xf numFmtId="0" fontId="0" fillId="82" borderId="11" xfId="0" applyFont="1" applyFill="1" applyBorder="1" applyAlignment="1" applyProtection="1">
      <alignment horizontal="left" vertical="top"/>
    </xf>
    <xf numFmtId="0" fontId="18" fillId="85" borderId="11" xfId="0" applyFont="1" applyFill="1" applyBorder="1" applyAlignment="1" applyProtection="1">
      <alignment horizontal="left" vertical="top" wrapText="1"/>
    </xf>
    <xf numFmtId="0" fontId="103" fillId="0" borderId="11" xfId="0" applyFont="1" applyBorder="1" applyAlignment="1" applyProtection="1">
      <alignment horizontal="left" vertical="top"/>
    </xf>
    <xf numFmtId="0" fontId="95" fillId="0" borderId="11" xfId="0" quotePrefix="1" applyFont="1" applyFill="1" applyBorder="1" applyAlignment="1" applyProtection="1">
      <alignment horizontal="left" vertical="top" wrapText="1"/>
    </xf>
    <xf numFmtId="0" fontId="95" fillId="0" borderId="11" xfId="0" applyFont="1" applyFill="1" applyBorder="1" applyAlignment="1" applyProtection="1">
      <alignment horizontal="left" vertical="top"/>
    </xf>
    <xf numFmtId="0" fontId="98" fillId="72" borderId="11" xfId="0" applyFont="1" applyFill="1" applyBorder="1" applyAlignment="1" applyProtection="1">
      <alignment horizontal="left" vertical="top" wrapText="1"/>
    </xf>
    <xf numFmtId="0" fontId="0" fillId="72" borderId="11" xfId="0" applyFont="1" applyFill="1" applyBorder="1" applyAlignment="1" applyProtection="1">
      <alignment horizontal="left" vertical="top"/>
    </xf>
    <xf numFmtId="0" fontId="98" fillId="0" borderId="31" xfId="0" applyFont="1" applyBorder="1" applyAlignment="1" applyProtection="1">
      <alignment horizontal="left" vertical="top"/>
    </xf>
    <xf numFmtId="0" fontId="98" fillId="0" borderId="32" xfId="0" applyFont="1" applyBorder="1" applyAlignment="1" applyProtection="1">
      <alignment horizontal="left" vertical="top"/>
    </xf>
    <xf numFmtId="0" fontId="98" fillId="0" borderId="55" xfId="0" applyFont="1" applyBorder="1" applyAlignment="1" applyProtection="1">
      <alignment horizontal="left" vertical="top"/>
    </xf>
    <xf numFmtId="0" fontId="112" fillId="0" borderId="0" xfId="0" applyFont="1" applyAlignment="1" applyProtection="1">
      <alignment horizontal="center" vertical="center" textRotation="90"/>
    </xf>
    <xf numFmtId="165" fontId="112" fillId="0" borderId="18" xfId="0" applyNumberFormat="1" applyFont="1" applyFill="1" applyBorder="1" applyAlignment="1" applyProtection="1">
      <alignment horizontal="center" vertical="center"/>
    </xf>
    <xf numFmtId="165" fontId="112" fillId="0" borderId="46" xfId="0" applyNumberFormat="1" applyFont="1" applyFill="1" applyBorder="1" applyAlignment="1" applyProtection="1">
      <alignment horizontal="center" vertical="center"/>
    </xf>
    <xf numFmtId="165" fontId="112" fillId="0" borderId="19"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112" fillId="0" borderId="20" xfId="0" applyFont="1" applyBorder="1" applyAlignment="1" applyProtection="1">
      <alignment horizontal="left" vertical="center"/>
    </xf>
    <xf numFmtId="0" fontId="112" fillId="0" borderId="22" xfId="0" applyFont="1" applyBorder="1" applyAlignment="1" applyProtection="1">
      <alignment horizontal="left" vertical="center"/>
    </xf>
    <xf numFmtId="0" fontId="112" fillId="0" borderId="31" xfId="0" applyFont="1" applyBorder="1" applyAlignment="1" applyProtection="1">
      <alignment horizontal="left" vertical="center"/>
    </xf>
    <xf numFmtId="0" fontId="112" fillId="0" borderId="10" xfId="0" applyFont="1" applyBorder="1" applyAlignment="1" applyProtection="1">
      <alignment horizontal="left" vertical="center"/>
    </xf>
    <xf numFmtId="0" fontId="112" fillId="0" borderId="0" xfId="0" applyFont="1" applyBorder="1" applyAlignment="1" applyProtection="1">
      <alignment horizontal="left" vertical="center"/>
    </xf>
    <xf numFmtId="0" fontId="112" fillId="0" borderId="32" xfId="0" applyFont="1" applyBorder="1" applyAlignment="1" applyProtection="1">
      <alignment horizontal="left" vertical="center"/>
    </xf>
    <xf numFmtId="0" fontId="112" fillId="0" borderId="33" xfId="0" applyFont="1" applyBorder="1" applyAlignment="1" applyProtection="1">
      <alignment horizontal="left" vertical="center"/>
    </xf>
    <xf numFmtId="0" fontId="112" fillId="0" borderId="21" xfId="0" applyFont="1" applyBorder="1" applyAlignment="1" applyProtection="1">
      <alignment horizontal="left" vertical="center"/>
    </xf>
    <xf numFmtId="0" fontId="112" fillId="0" borderId="55" xfId="0" applyFont="1" applyBorder="1" applyAlignment="1" applyProtection="1">
      <alignment horizontal="left" vertical="center"/>
    </xf>
    <xf numFmtId="165" fontId="112" fillId="0" borderId="20" xfId="0" applyNumberFormat="1" applyFont="1" applyFill="1" applyBorder="1" applyAlignment="1" applyProtection="1">
      <alignment horizontal="center" vertical="center"/>
    </xf>
    <xf numFmtId="165" fontId="112" fillId="0" borderId="22" xfId="0" applyNumberFormat="1" applyFont="1" applyFill="1" applyBorder="1" applyAlignment="1" applyProtection="1">
      <alignment horizontal="center" vertical="center"/>
    </xf>
    <xf numFmtId="165" fontId="112" fillId="0" borderId="31" xfId="0" applyNumberFormat="1" applyFont="1" applyFill="1" applyBorder="1" applyAlignment="1" applyProtection="1">
      <alignment horizontal="center" vertical="center"/>
    </xf>
    <xf numFmtId="165" fontId="112" fillId="0" borderId="10" xfId="0" applyNumberFormat="1" applyFont="1" applyFill="1" applyBorder="1" applyAlignment="1" applyProtection="1">
      <alignment horizontal="center" vertical="center"/>
    </xf>
    <xf numFmtId="165" fontId="112" fillId="0" borderId="0" xfId="0" applyNumberFormat="1" applyFont="1" applyFill="1" applyBorder="1" applyAlignment="1" applyProtection="1">
      <alignment horizontal="center" vertical="center"/>
    </xf>
    <xf numFmtId="165" fontId="112" fillId="0" borderId="32" xfId="0" applyNumberFormat="1" applyFont="1" applyFill="1" applyBorder="1" applyAlignment="1" applyProtection="1">
      <alignment horizontal="center" vertical="center"/>
    </xf>
    <xf numFmtId="165" fontId="112" fillId="0" borderId="33" xfId="0" applyNumberFormat="1" applyFont="1" applyFill="1" applyBorder="1" applyAlignment="1" applyProtection="1">
      <alignment horizontal="center" vertical="center"/>
    </xf>
    <xf numFmtId="165" fontId="112" fillId="0" borderId="21" xfId="0" applyNumberFormat="1" applyFont="1" applyFill="1" applyBorder="1" applyAlignment="1" applyProtection="1">
      <alignment horizontal="center" vertical="center"/>
    </xf>
    <xf numFmtId="165" fontId="112" fillId="0" borderId="55" xfId="0" applyNumberFormat="1" applyFont="1" applyFill="1" applyBorder="1" applyAlignment="1" applyProtection="1">
      <alignment horizontal="center" vertical="center"/>
    </xf>
    <xf numFmtId="0" fontId="101" fillId="0" borderId="0" xfId="0" applyFont="1" applyAlignment="1" applyProtection="1"/>
    <xf numFmtId="0" fontId="112" fillId="0" borderId="18" xfId="0" applyFont="1" applyBorder="1" applyAlignment="1" applyProtection="1">
      <alignment horizontal="left" vertical="center"/>
    </xf>
    <xf numFmtId="0" fontId="112" fillId="0" borderId="46" xfId="0" applyFont="1" applyBorder="1" applyAlignment="1" applyProtection="1">
      <alignment horizontal="left" vertical="center"/>
    </xf>
    <xf numFmtId="0" fontId="112" fillId="0" borderId="19" xfId="0" applyFont="1" applyBorder="1" applyAlignment="1" applyProtection="1">
      <alignment horizontal="left" vertical="center"/>
    </xf>
    <xf numFmtId="0" fontId="99" fillId="0" borderId="0" xfId="0" applyFont="1" applyAlignment="1" applyProtection="1">
      <alignment horizontal="left"/>
    </xf>
    <xf numFmtId="0" fontId="98" fillId="0" borderId="20" xfId="0" applyFont="1" applyBorder="1" applyAlignment="1" applyProtection="1">
      <alignment horizontal="right"/>
    </xf>
    <xf numFmtId="0" fontId="98" fillId="0" borderId="22" xfId="0" applyFont="1" applyBorder="1" applyAlignment="1" applyProtection="1">
      <alignment horizontal="right"/>
    </xf>
    <xf numFmtId="0" fontId="98" fillId="0" borderId="31" xfId="0" applyFont="1" applyBorder="1" applyAlignment="1" applyProtection="1">
      <alignment horizontal="right"/>
    </xf>
    <xf numFmtId="165" fontId="98" fillId="0" borderId="22" xfId="0" applyNumberFormat="1" applyFont="1" applyBorder="1" applyAlignment="1" applyProtection="1">
      <alignment horizontal="right"/>
    </xf>
    <xf numFmtId="165" fontId="98" fillId="0" borderId="31" xfId="0" applyNumberFormat="1" applyFont="1" applyBorder="1" applyAlignment="1" applyProtection="1">
      <alignment horizontal="right"/>
    </xf>
    <xf numFmtId="0" fontId="42" fillId="62" borderId="18" xfId="0" applyFont="1" applyFill="1" applyBorder="1" applyAlignment="1" applyProtection="1">
      <alignment horizontal="left" vertical="center"/>
    </xf>
    <xf numFmtId="0" fontId="42" fillId="62" borderId="46" xfId="0" applyFont="1" applyFill="1" applyBorder="1" applyAlignment="1" applyProtection="1">
      <alignment horizontal="left" vertical="center"/>
    </xf>
    <xf numFmtId="0" fontId="42" fillId="62" borderId="19" xfId="0" applyFont="1" applyFill="1" applyBorder="1" applyAlignment="1" applyProtection="1">
      <alignment horizontal="left" vertical="center"/>
    </xf>
    <xf numFmtId="165" fontId="42" fillId="62" borderId="18" xfId="0" applyNumberFormat="1" applyFont="1" applyFill="1" applyBorder="1" applyAlignment="1" applyProtection="1">
      <alignment horizontal="center" vertical="center"/>
    </xf>
    <xf numFmtId="165" fontId="42" fillId="62" borderId="46" xfId="0" applyNumberFormat="1" applyFont="1" applyFill="1" applyBorder="1" applyAlignment="1" applyProtection="1">
      <alignment horizontal="center" vertical="center"/>
    </xf>
    <xf numFmtId="165" fontId="42" fillId="62" borderId="19" xfId="0" applyNumberFormat="1" applyFont="1" applyFill="1" applyBorder="1" applyAlignment="1" applyProtection="1">
      <alignment horizontal="center" vertical="center"/>
    </xf>
    <xf numFmtId="164" fontId="98" fillId="0" borderId="17" xfId="0" applyNumberFormat="1" applyFont="1" applyBorder="1" applyAlignment="1" applyProtection="1">
      <alignment horizontal="center" vertical="center"/>
    </xf>
    <xf numFmtId="164" fontId="98" fillId="0" borderId="29" xfId="0" applyNumberFormat="1" applyFont="1" applyBorder="1" applyAlignment="1" applyProtection="1">
      <alignment horizontal="center" vertical="center"/>
    </xf>
    <xf numFmtId="164" fontId="98" fillId="0" borderId="30" xfId="0" applyNumberFormat="1" applyFont="1" applyBorder="1" applyAlignment="1" applyProtection="1">
      <alignment horizontal="center" vertical="center"/>
    </xf>
    <xf numFmtId="1" fontId="98" fillId="0" borderId="17" xfId="0" applyNumberFormat="1" applyFont="1" applyBorder="1" applyAlignment="1" applyProtection="1">
      <alignment horizontal="center" vertical="center"/>
    </xf>
    <xf numFmtId="1" fontId="98" fillId="0" borderId="29" xfId="0" applyNumberFormat="1" applyFont="1" applyBorder="1" applyAlignment="1" applyProtection="1">
      <alignment horizontal="center" vertical="center"/>
    </xf>
    <xf numFmtId="1" fontId="98" fillId="0" borderId="30" xfId="0" applyNumberFormat="1" applyFont="1" applyBorder="1" applyAlignment="1" applyProtection="1">
      <alignment horizontal="center" vertical="center"/>
    </xf>
    <xf numFmtId="0" fontId="98" fillId="0" borderId="30" xfId="0" applyFont="1" applyBorder="1" applyAlignment="1" applyProtection="1">
      <alignment horizontal="center" vertical="center"/>
    </xf>
    <xf numFmtId="0" fontId="98" fillId="0" borderId="11" xfId="0" applyFont="1" applyBorder="1" applyAlignment="1" applyProtection="1">
      <alignment horizontal="center" vertical="center"/>
    </xf>
    <xf numFmtId="165" fontId="98" fillId="0" borderId="20" xfId="0" applyNumberFormat="1" applyFont="1" applyBorder="1" applyAlignment="1" applyProtection="1">
      <alignment horizontal="right"/>
    </xf>
    <xf numFmtId="0" fontId="98" fillId="0" borderId="0" xfId="0" applyFont="1" applyAlignment="1" applyProtection="1">
      <alignment horizontal="center"/>
    </xf>
    <xf numFmtId="0" fontId="98" fillId="0" borderId="11" xfId="0" applyFont="1" applyFill="1" applyBorder="1" applyAlignment="1" applyProtection="1">
      <alignment horizontal="left" vertical="center"/>
    </xf>
    <xf numFmtId="0" fontId="18" fillId="81" borderId="17" xfId="0" applyFont="1" applyFill="1" applyBorder="1" applyAlignment="1" applyProtection="1">
      <alignment horizontal="left" vertical="top" wrapText="1"/>
    </xf>
    <xf numFmtId="0" fontId="18" fillId="81" borderId="29" xfId="0" applyFont="1" applyFill="1" applyBorder="1" applyAlignment="1" applyProtection="1">
      <alignment horizontal="left" vertical="top"/>
    </xf>
    <xf numFmtId="0" fontId="18" fillId="81" borderId="30" xfId="0" applyFont="1" applyFill="1" applyBorder="1" applyAlignment="1" applyProtection="1">
      <alignment horizontal="left" vertical="top"/>
    </xf>
    <xf numFmtId="0" fontId="98" fillId="0" borderId="11" xfId="0" quotePrefix="1" applyFont="1" applyBorder="1" applyAlignment="1" applyProtection="1">
      <alignment horizontal="left" vertical="center"/>
    </xf>
    <xf numFmtId="0" fontId="98" fillId="66" borderId="11" xfId="0" applyFont="1" applyFill="1" applyBorder="1" applyAlignment="1" applyProtection="1">
      <alignment horizontal="center" vertical="center"/>
    </xf>
    <xf numFmtId="0" fontId="98" fillId="66" borderId="11" xfId="0" quotePrefix="1" applyFont="1" applyFill="1" applyBorder="1" applyAlignment="1" applyProtection="1">
      <alignment horizontal="left" vertical="center"/>
    </xf>
    <xf numFmtId="0" fontId="98" fillId="80" borderId="17" xfId="0" applyFont="1" applyFill="1" applyBorder="1" applyAlignment="1" applyProtection="1">
      <alignment horizontal="left" vertical="center"/>
    </xf>
    <xf numFmtId="0" fontId="98" fillId="80" borderId="29" xfId="0" applyFont="1" applyFill="1" applyBorder="1" applyAlignment="1" applyProtection="1">
      <alignment horizontal="left" vertical="center"/>
    </xf>
    <xf numFmtId="0" fontId="98" fillId="80" borderId="30" xfId="0" applyFont="1" applyFill="1" applyBorder="1" applyAlignment="1" applyProtection="1">
      <alignment horizontal="left" vertical="center"/>
    </xf>
    <xf numFmtId="0" fontId="98" fillId="66" borderId="17" xfId="0" quotePrefix="1" applyFont="1" applyFill="1" applyBorder="1" applyAlignment="1" applyProtection="1">
      <alignment vertical="center"/>
    </xf>
    <xf numFmtId="0" fontId="98" fillId="66" borderId="29" xfId="0" quotePrefix="1" applyFont="1" applyFill="1" applyBorder="1" applyAlignment="1" applyProtection="1">
      <alignment vertical="center"/>
    </xf>
    <xf numFmtId="0" fontId="98" fillId="66" borderId="30" xfId="0" quotePrefix="1" applyFont="1" applyFill="1" applyBorder="1" applyAlignment="1" applyProtection="1">
      <alignment vertical="center"/>
    </xf>
    <xf numFmtId="164" fontId="98" fillId="0" borderId="11" xfId="0" applyNumberFormat="1" applyFont="1" applyBorder="1" applyAlignment="1" applyProtection="1">
      <alignment horizontal="center" vertical="center"/>
    </xf>
    <xf numFmtId="164" fontId="98" fillId="66" borderId="11" xfId="0" applyNumberFormat="1" applyFont="1" applyFill="1" applyBorder="1" applyAlignment="1" applyProtection="1">
      <alignment horizontal="center" vertical="center"/>
    </xf>
    <xf numFmtId="0" fontId="17" fillId="66" borderId="11" xfId="0" applyFont="1" applyFill="1" applyBorder="1" applyAlignment="1" applyProtection="1">
      <alignment horizontal="left" vertical="top"/>
    </xf>
    <xf numFmtId="0" fontId="17" fillId="66" borderId="11" xfId="0" applyFont="1" applyFill="1" applyBorder="1" applyAlignment="1" applyProtection="1">
      <alignment horizontal="left" vertical="top" wrapText="1"/>
    </xf>
    <xf numFmtId="0" fontId="18" fillId="66" borderId="11" xfId="0" applyFont="1" applyFill="1" applyBorder="1" applyAlignment="1" applyProtection="1">
      <alignment horizontal="left" vertical="top"/>
    </xf>
    <xf numFmtId="0" fontId="0" fillId="0" borderId="0" xfId="0" applyBorder="1" applyAlignment="1" applyProtection="1">
      <alignment horizontal="center"/>
    </xf>
    <xf numFmtId="0" fontId="98" fillId="81" borderId="11" xfId="0" applyFont="1" applyFill="1" applyBorder="1" applyAlignment="1" applyProtection="1">
      <alignment horizontal="center" vertical="center"/>
    </xf>
    <xf numFmtId="0" fontId="98" fillId="0" borderId="11" xfId="0" quotePrefix="1" applyFont="1" applyBorder="1" applyAlignment="1" applyProtection="1">
      <alignment horizontal="left" vertical="center" wrapText="1"/>
    </xf>
    <xf numFmtId="0" fontId="18" fillId="66" borderId="17" xfId="0" applyFont="1" applyFill="1" applyBorder="1" applyAlignment="1" applyProtection="1">
      <alignment horizontal="left" vertical="top" wrapText="1"/>
    </xf>
    <xf numFmtId="0" fontId="18" fillId="66" borderId="29" xfId="0" applyFont="1" applyFill="1" applyBorder="1" applyAlignment="1" applyProtection="1">
      <alignment horizontal="left" vertical="top"/>
    </xf>
    <xf numFmtId="0" fontId="18" fillId="66" borderId="30" xfId="0" applyFont="1" applyFill="1" applyBorder="1" applyAlignment="1" applyProtection="1">
      <alignment horizontal="left" vertical="top"/>
    </xf>
    <xf numFmtId="0" fontId="98" fillId="81" borderId="17" xfId="0" applyFont="1" applyFill="1" applyBorder="1" applyAlignment="1" applyProtection="1">
      <alignment horizontal="left" vertical="center"/>
    </xf>
    <xf numFmtId="0" fontId="98" fillId="81" borderId="29" xfId="0" applyFont="1" applyFill="1" applyBorder="1" applyAlignment="1" applyProtection="1">
      <alignment horizontal="left" vertical="center"/>
    </xf>
    <xf numFmtId="0" fontId="98" fillId="81" borderId="30" xfId="0" applyFont="1" applyFill="1" applyBorder="1" applyAlignment="1" applyProtection="1">
      <alignment horizontal="left" vertical="center"/>
    </xf>
    <xf numFmtId="0" fontId="98" fillId="66" borderId="17" xfId="0" applyFont="1" applyFill="1" applyBorder="1" applyAlignment="1" applyProtection="1">
      <alignment horizontal="left" vertical="center"/>
    </xf>
    <xf numFmtId="0" fontId="98" fillId="66" borderId="29" xfId="0" applyFont="1" applyFill="1" applyBorder="1" applyAlignment="1" applyProtection="1">
      <alignment horizontal="left" vertical="center"/>
    </xf>
    <xf numFmtId="0" fontId="98" fillId="66" borderId="30" xfId="0" applyFont="1" applyFill="1" applyBorder="1" applyAlignment="1" applyProtection="1">
      <alignment horizontal="left" vertical="center"/>
    </xf>
    <xf numFmtId="0" fontId="98" fillId="0" borderId="11" xfId="0" quotePrefix="1" applyFont="1" applyFill="1" applyBorder="1" applyAlignment="1" applyProtection="1">
      <alignment horizontal="left" vertical="center" wrapText="1"/>
    </xf>
    <xf numFmtId="0" fontId="98" fillId="86" borderId="11" xfId="0" applyFont="1" applyFill="1" applyBorder="1" applyAlignment="1">
      <alignment horizontal="left" vertical="top" wrapText="1"/>
    </xf>
    <xf numFmtId="0" fontId="0" fillId="0" borderId="11" xfId="0" applyBorder="1" applyAlignment="1">
      <alignment horizontal="left" vertical="top"/>
    </xf>
    <xf numFmtId="0" fontId="98" fillId="86" borderId="11" xfId="0" applyFont="1" applyFill="1" applyBorder="1" applyAlignment="1" applyProtection="1">
      <alignment horizontal="left" vertical="top" wrapText="1"/>
    </xf>
    <xf numFmtId="0" fontId="0" fillId="86" borderId="11" xfId="0" applyFont="1" applyFill="1" applyBorder="1" applyAlignment="1" applyProtection="1">
      <alignment horizontal="left" vertical="top"/>
    </xf>
    <xf numFmtId="0" fontId="98" fillId="72" borderId="11" xfId="0" applyFont="1" applyFill="1" applyBorder="1" applyAlignment="1">
      <alignment horizontal="left" vertical="top" wrapText="1"/>
    </xf>
    <xf numFmtId="0" fontId="98" fillId="85" borderId="11" xfId="0" applyFont="1" applyFill="1" applyBorder="1" applyAlignment="1" applyProtection="1">
      <alignment horizontal="left" vertical="top" wrapText="1"/>
    </xf>
    <xf numFmtId="0" fontId="0" fillId="85" borderId="11" xfId="0" applyFont="1" applyFill="1" applyBorder="1" applyAlignment="1" applyProtection="1">
      <alignment horizontal="left" vertical="top"/>
    </xf>
    <xf numFmtId="0" fontId="98" fillId="70" borderId="11" xfId="0" applyFont="1" applyFill="1" applyBorder="1" applyAlignment="1">
      <alignment horizontal="left" vertical="top" wrapText="1"/>
    </xf>
    <xf numFmtId="0" fontId="98" fillId="82" borderId="11" xfId="0" applyFont="1" applyFill="1" applyBorder="1" applyAlignment="1">
      <alignment horizontal="left" vertical="top" wrapText="1"/>
    </xf>
    <xf numFmtId="0" fontId="122" fillId="87" borderId="11" xfId="0" applyFont="1" applyFill="1" applyBorder="1" applyAlignment="1" applyProtection="1">
      <alignment horizontal="left" vertical="top" wrapText="1"/>
    </xf>
    <xf numFmtId="0" fontId="0" fillId="87" borderId="11" xfId="0" applyFill="1" applyBorder="1" applyAlignment="1" applyProtection="1">
      <alignment horizontal="left" vertical="top"/>
    </xf>
    <xf numFmtId="0" fontId="98" fillId="76" borderId="11" xfId="0" applyFont="1" applyFill="1" applyBorder="1" applyAlignment="1">
      <alignment horizontal="left" vertical="top" wrapText="1"/>
    </xf>
    <xf numFmtId="0" fontId="154" fillId="0" borderId="11" xfId="0" applyFont="1" applyFill="1" applyBorder="1" applyAlignment="1">
      <alignment horizontal="left" vertical="top" wrapText="1"/>
    </xf>
    <xf numFmtId="0" fontId="103" fillId="0" borderId="11" xfId="0" applyFont="1" applyFill="1" applyBorder="1" applyAlignment="1">
      <alignment horizontal="left" vertical="top"/>
    </xf>
    <xf numFmtId="0" fontId="98" fillId="73" borderId="11" xfId="0" applyFont="1" applyFill="1" applyBorder="1" applyAlignment="1" applyProtection="1">
      <alignment horizontal="left" vertical="top" wrapText="1"/>
    </xf>
    <xf numFmtId="0" fontId="0" fillId="73" borderId="11" xfId="0" applyFont="1" applyFill="1" applyBorder="1" applyAlignment="1" applyProtection="1">
      <alignment horizontal="left" vertical="top"/>
    </xf>
    <xf numFmtId="0" fontId="98" fillId="73" borderId="11" xfId="0" applyFont="1" applyFill="1" applyBorder="1" applyAlignment="1">
      <alignment horizontal="left" vertical="top" wrapText="1"/>
    </xf>
    <xf numFmtId="0" fontId="18" fillId="62" borderId="0" xfId="0" applyFont="1" applyFill="1" applyBorder="1" applyAlignment="1">
      <alignment horizontal="left" vertical="top"/>
    </xf>
    <xf numFmtId="0" fontId="18" fillId="62" borderId="11" xfId="0" applyFont="1" applyFill="1" applyBorder="1" applyAlignment="1" applyProtection="1">
      <alignment horizontal="left" vertical="top" wrapText="1"/>
    </xf>
    <xf numFmtId="0" fontId="18" fillId="62" borderId="11" xfId="0" applyFont="1" applyFill="1" applyBorder="1" applyAlignment="1" applyProtection="1">
      <alignment horizontal="left" vertical="top"/>
    </xf>
    <xf numFmtId="0" fontId="98" fillId="0" borderId="0" xfId="0" applyFont="1" applyAlignment="1">
      <alignment horizontal="left"/>
    </xf>
    <xf numFmtId="0" fontId="18" fillId="0" borderId="20" xfId="0" applyFont="1" applyFill="1" applyBorder="1" applyAlignment="1">
      <alignment horizontal="center" vertical="center" wrapText="1"/>
    </xf>
    <xf numFmtId="0" fontId="18" fillId="0" borderId="33" xfId="0" applyFont="1" applyFill="1" applyBorder="1" applyAlignment="1">
      <alignment horizontal="center" vertical="center" wrapText="1"/>
    </xf>
    <xf numFmtId="165" fontId="18" fillId="0" borderId="0" xfId="0" applyNumberFormat="1" applyFont="1" applyFill="1" applyBorder="1" applyAlignment="1">
      <alignment horizontal="left" vertical="top" wrapText="1"/>
    </xf>
    <xf numFmtId="0" fontId="0" fillId="0" borderId="0" xfId="0" applyFill="1" applyBorder="1" applyAlignment="1"/>
    <xf numFmtId="0" fontId="25" fillId="62" borderId="11" xfId="0" quotePrefix="1" applyFont="1" applyFill="1" applyBorder="1" applyAlignment="1" applyProtection="1">
      <alignment horizontal="left" vertical="top" wrapText="1"/>
    </xf>
    <xf numFmtId="0" fontId="25" fillId="62" borderId="11" xfId="0" applyFont="1" applyFill="1" applyBorder="1" applyAlignment="1" applyProtection="1">
      <alignment horizontal="left" vertical="top"/>
    </xf>
    <xf numFmtId="0" fontId="92" fillId="0" borderId="0" xfId="0" applyFont="1" applyFill="1" applyBorder="1" applyAlignment="1">
      <alignment horizontal="left" vertical="top" wrapText="1"/>
    </xf>
    <xf numFmtId="0" fontId="22" fillId="0" borderId="17" xfId="0" applyFont="1" applyBorder="1" applyAlignment="1">
      <alignment horizontal="left" vertical="top" wrapText="1"/>
    </xf>
    <xf numFmtId="0" fontId="22" fillId="0" borderId="29" xfId="0" applyFont="1" applyBorder="1" applyAlignment="1">
      <alignment horizontal="left" vertical="top" wrapText="1"/>
    </xf>
    <xf numFmtId="0" fontId="22" fillId="0" borderId="30" xfId="0" applyFont="1" applyBorder="1" applyAlignment="1">
      <alignment horizontal="left" vertical="top" wrapText="1"/>
    </xf>
    <xf numFmtId="0" fontId="3" fillId="0" borderId="18" xfId="0" applyFont="1" applyBorder="1" applyAlignment="1">
      <alignment vertical="top" wrapText="1"/>
    </xf>
    <xf numFmtId="0" fontId="3" fillId="0" borderId="19" xfId="0" applyFont="1" applyBorder="1" applyAlignment="1">
      <alignment vertical="top" wrapText="1"/>
    </xf>
    <xf numFmtId="0" fontId="92" fillId="0" borderId="18" xfId="0" applyFont="1" applyBorder="1" applyAlignment="1">
      <alignment horizontal="left" vertical="top" wrapText="1"/>
    </xf>
    <xf numFmtId="0" fontId="92" fillId="0" borderId="19" xfId="0" applyFont="1" applyBorder="1" applyAlignment="1">
      <alignment horizontal="left" vertical="top" wrapText="1"/>
    </xf>
    <xf numFmtId="0" fontId="98" fillId="81" borderId="11" xfId="0" applyFont="1" applyFill="1" applyBorder="1" applyAlignment="1" applyProtection="1">
      <alignment horizontal="left" vertical="top" wrapText="1"/>
    </xf>
    <xf numFmtId="0" fontId="98" fillId="81" borderId="11" xfId="0" applyFont="1" applyFill="1" applyBorder="1" applyAlignment="1" applyProtection="1">
      <alignment horizontal="left" vertical="top"/>
    </xf>
    <xf numFmtId="0" fontId="98" fillId="0" borderId="11" xfId="0" applyFont="1" applyBorder="1" applyAlignment="1" applyProtection="1">
      <alignment vertical="top"/>
    </xf>
    <xf numFmtId="0" fontId="98" fillId="80" borderId="11" xfId="0" applyFont="1" applyFill="1" applyBorder="1" applyAlignment="1" applyProtection="1">
      <alignment horizontal="left" vertical="top"/>
    </xf>
    <xf numFmtId="0" fontId="0" fillId="0" borderId="20" xfId="0" applyBorder="1" applyAlignment="1" applyProtection="1">
      <alignment horizontal="right"/>
    </xf>
    <xf numFmtId="0" fontId="0" fillId="0" borderId="22" xfId="0" applyBorder="1" applyAlignment="1" applyProtection="1">
      <alignment horizontal="right"/>
    </xf>
    <xf numFmtId="0" fontId="0" fillId="0" borderId="31" xfId="0" applyBorder="1" applyAlignment="1" applyProtection="1">
      <alignment horizontal="right"/>
    </xf>
    <xf numFmtId="0" fontId="0" fillId="0" borderId="0" xfId="0" applyFont="1" applyAlignment="1" applyProtection="1">
      <alignment horizontal="center"/>
    </xf>
    <xf numFmtId="165" fontId="0" fillId="0" borderId="22" xfId="0" applyNumberFormat="1" applyFont="1" applyBorder="1" applyAlignment="1" applyProtection="1">
      <alignment horizontal="right"/>
    </xf>
    <xf numFmtId="165" fontId="0" fillId="0" borderId="31" xfId="0" applyNumberFormat="1" applyFont="1" applyBorder="1" applyAlignment="1" applyProtection="1">
      <alignment horizontal="right"/>
    </xf>
    <xf numFmtId="49" fontId="0" fillId="0" borderId="20" xfId="0" applyNumberFormat="1" applyFont="1" applyBorder="1" applyAlignment="1" applyProtection="1">
      <alignment horizontal="right"/>
    </xf>
    <xf numFmtId="49" fontId="0" fillId="0" borderId="22" xfId="0" applyNumberFormat="1" applyFont="1" applyBorder="1" applyAlignment="1" applyProtection="1">
      <alignment horizontal="right"/>
    </xf>
    <xf numFmtId="49" fontId="0" fillId="0" borderId="31" xfId="0" applyNumberFormat="1" applyFont="1" applyBorder="1" applyAlignment="1" applyProtection="1">
      <alignment horizontal="right"/>
    </xf>
    <xf numFmtId="0" fontId="123" fillId="0" borderId="0" xfId="0" applyFont="1" applyAlignment="1" applyProtection="1">
      <alignment horizontal="left" vertical="center"/>
    </xf>
    <xf numFmtId="165" fontId="98" fillId="62" borderId="20" xfId="0" applyNumberFormat="1" applyFont="1" applyFill="1" applyBorder="1" applyAlignment="1" applyProtection="1">
      <alignment horizontal="center" vertical="center"/>
    </xf>
    <xf numFmtId="165" fontId="98" fillId="62" borderId="22" xfId="0" applyNumberFormat="1" applyFont="1" applyFill="1" applyBorder="1" applyAlignment="1" applyProtection="1">
      <alignment horizontal="center" vertical="center"/>
    </xf>
    <xf numFmtId="165" fontId="98" fillId="62" borderId="31" xfId="0" applyNumberFormat="1" applyFont="1" applyFill="1" applyBorder="1" applyAlignment="1" applyProtection="1">
      <alignment horizontal="center" vertical="center"/>
    </xf>
    <xf numFmtId="165" fontId="98" fillId="62" borderId="10" xfId="0" applyNumberFormat="1" applyFont="1" applyFill="1" applyBorder="1" applyAlignment="1" applyProtection="1">
      <alignment horizontal="center" vertical="center"/>
    </xf>
    <xf numFmtId="165" fontId="98" fillId="62" borderId="0" xfId="0" applyNumberFormat="1" applyFont="1" applyFill="1" applyBorder="1" applyAlignment="1" applyProtection="1">
      <alignment horizontal="center" vertical="center"/>
    </xf>
    <xf numFmtId="165" fontId="98" fillId="62" borderId="32" xfId="0" applyNumberFormat="1" applyFont="1" applyFill="1" applyBorder="1" applyAlignment="1" applyProtection="1">
      <alignment horizontal="center" vertical="center"/>
    </xf>
    <xf numFmtId="165" fontId="98" fillId="62" borderId="33" xfId="0" applyNumberFormat="1" applyFont="1" applyFill="1" applyBorder="1" applyAlignment="1" applyProtection="1">
      <alignment horizontal="center" vertical="center"/>
    </xf>
    <xf numFmtId="165" fontId="98" fillId="62" borderId="21" xfId="0" applyNumberFormat="1" applyFont="1" applyFill="1" applyBorder="1" applyAlignment="1" applyProtection="1">
      <alignment horizontal="center" vertical="center"/>
    </xf>
    <xf numFmtId="165" fontId="98" fillId="62" borderId="55" xfId="0" applyNumberFormat="1" applyFont="1" applyFill="1" applyBorder="1" applyAlignment="1" applyProtection="1">
      <alignment horizontal="center" vertical="center"/>
    </xf>
    <xf numFmtId="0" fontId="98" fillId="0" borderId="18" xfId="0" applyFont="1" applyBorder="1" applyAlignment="1" applyProtection="1">
      <alignment horizontal="left" vertical="center"/>
    </xf>
    <xf numFmtId="0" fontId="98" fillId="0" borderId="46" xfId="0" applyFont="1" applyBorder="1" applyAlignment="1" applyProtection="1">
      <alignment horizontal="left" vertical="center"/>
    </xf>
    <xf numFmtId="0" fontId="98" fillId="0" borderId="19" xfId="0" applyFont="1" applyBorder="1" applyAlignment="1" applyProtection="1">
      <alignment horizontal="left" vertical="center"/>
    </xf>
    <xf numFmtId="165" fontId="98" fillId="62" borderId="18" xfId="0" applyNumberFormat="1" applyFont="1" applyFill="1" applyBorder="1" applyAlignment="1" applyProtection="1">
      <alignment horizontal="center" vertical="center"/>
    </xf>
    <xf numFmtId="165" fontId="98" fillId="62" borderId="46" xfId="0" applyNumberFormat="1" applyFont="1" applyFill="1" applyBorder="1" applyAlignment="1" applyProtection="1">
      <alignment horizontal="center" vertical="center"/>
    </xf>
    <xf numFmtId="165" fontId="98" fillId="62" borderId="19" xfId="0" applyNumberFormat="1" applyFont="1" applyFill="1" applyBorder="1" applyAlignment="1" applyProtection="1">
      <alignment horizontal="center" vertical="center"/>
    </xf>
    <xf numFmtId="0" fontId="98" fillId="0" borderId="20" xfId="0" applyFont="1" applyBorder="1" applyAlignment="1" applyProtection="1">
      <alignment horizontal="left" vertical="center"/>
    </xf>
    <xf numFmtId="0" fontId="98" fillId="0" borderId="22" xfId="0" applyFont="1" applyBorder="1" applyAlignment="1" applyProtection="1">
      <alignment horizontal="left" vertical="center"/>
    </xf>
    <xf numFmtId="0" fontId="98" fillId="0" borderId="31" xfId="0" applyFont="1" applyBorder="1" applyAlignment="1" applyProtection="1">
      <alignment horizontal="left" vertical="center"/>
    </xf>
    <xf numFmtId="0" fontId="98" fillId="0" borderId="10" xfId="0" applyFont="1" applyBorder="1" applyAlignment="1" applyProtection="1">
      <alignment horizontal="left" vertical="center"/>
    </xf>
    <xf numFmtId="0" fontId="98" fillId="0" borderId="0" xfId="0" applyFont="1" applyBorder="1" applyAlignment="1" applyProtection="1">
      <alignment horizontal="left" vertical="center"/>
    </xf>
    <xf numFmtId="0" fontId="98" fillId="0" borderId="32" xfId="0" applyFont="1" applyBorder="1" applyAlignment="1" applyProtection="1">
      <alignment horizontal="left" vertical="center"/>
    </xf>
    <xf numFmtId="0" fontId="98" fillId="0" borderId="33" xfId="0" applyFont="1" applyBorder="1" applyAlignment="1" applyProtection="1">
      <alignment horizontal="left" vertical="center"/>
    </xf>
    <xf numFmtId="0" fontId="98" fillId="0" borderId="21" xfId="0" applyFont="1" applyBorder="1" applyAlignment="1" applyProtection="1">
      <alignment horizontal="left" vertical="center"/>
    </xf>
    <xf numFmtId="0" fontId="98" fillId="0" borderId="55" xfId="0" applyFont="1" applyBorder="1" applyAlignment="1" applyProtection="1">
      <alignment horizontal="left" vertical="center"/>
    </xf>
    <xf numFmtId="165" fontId="0" fillId="0" borderId="20" xfId="0" applyNumberFormat="1" applyFont="1" applyBorder="1" applyAlignment="1" applyProtection="1">
      <alignment horizontal="right"/>
    </xf>
    <xf numFmtId="0" fontId="98" fillId="0" borderId="17" xfId="0" quotePrefix="1" applyFont="1" applyBorder="1" applyAlignment="1" applyProtection="1">
      <alignment vertical="center"/>
    </xf>
    <xf numFmtId="0" fontId="98" fillId="0" borderId="29" xfId="0" quotePrefix="1" applyFont="1" applyBorder="1" applyAlignment="1" applyProtection="1">
      <alignment vertical="center"/>
    </xf>
    <xf numFmtId="0" fontId="98" fillId="0" borderId="30" xfId="0" quotePrefix="1" applyFont="1" applyBorder="1" applyAlignment="1" applyProtection="1">
      <alignment vertical="center"/>
    </xf>
    <xf numFmtId="0" fontId="18" fillId="0" borderId="11" xfId="0" quotePrefix="1" applyFont="1" applyFill="1" applyBorder="1" applyAlignment="1" applyProtection="1">
      <alignment horizontal="left" vertical="center"/>
    </xf>
    <xf numFmtId="0" fontId="98" fillId="0" borderId="17" xfId="0" applyFont="1" applyBorder="1" applyAlignment="1" applyProtection="1">
      <alignment horizontal="left" vertical="center"/>
    </xf>
    <xf numFmtId="0" fontId="98" fillId="0" borderId="29" xfId="0" applyFont="1" applyBorder="1" applyAlignment="1" applyProtection="1">
      <alignment horizontal="left" vertical="center"/>
    </xf>
    <xf numFmtId="0" fontId="98" fillId="0" borderId="30" xfId="0" applyFont="1" applyBorder="1" applyAlignment="1" applyProtection="1">
      <alignment horizontal="left" vertical="center"/>
    </xf>
    <xf numFmtId="0" fontId="17" fillId="66" borderId="17" xfId="0" applyFont="1" applyFill="1" applyBorder="1" applyAlignment="1" applyProtection="1">
      <alignment horizontal="left" vertical="top"/>
    </xf>
    <xf numFmtId="0" fontId="17" fillId="66" borderId="29" xfId="0" applyFont="1" applyFill="1" applyBorder="1" applyAlignment="1" applyProtection="1">
      <alignment horizontal="left" vertical="top"/>
    </xf>
    <xf numFmtId="0" fontId="17" fillId="66" borderId="30" xfId="0" applyFont="1" applyFill="1" applyBorder="1" applyAlignment="1" applyProtection="1">
      <alignment horizontal="left" vertical="top"/>
    </xf>
    <xf numFmtId="0" fontId="17" fillId="66" borderId="29" xfId="0" applyFont="1" applyFill="1" applyBorder="1" applyAlignment="1" applyProtection="1">
      <alignment horizontal="left" vertical="top" wrapText="1"/>
    </xf>
    <xf numFmtId="0" fontId="17" fillId="66" borderId="30" xfId="0" applyFont="1" applyFill="1" applyBorder="1" applyAlignment="1" applyProtection="1">
      <alignment horizontal="left" vertical="top" wrapText="1"/>
    </xf>
    <xf numFmtId="0" fontId="98" fillId="62" borderId="18" xfId="0" applyFont="1" applyFill="1" applyBorder="1" applyAlignment="1" applyProtection="1">
      <alignment horizontal="left" vertical="center"/>
    </xf>
    <xf numFmtId="0" fontId="98" fillId="62" borderId="46" xfId="0" applyFont="1" applyFill="1" applyBorder="1" applyAlignment="1" applyProtection="1">
      <alignment horizontal="left" vertical="center"/>
    </xf>
    <xf numFmtId="0" fontId="98" fillId="62" borderId="19" xfId="0" applyFont="1" applyFill="1" applyBorder="1" applyAlignment="1" applyProtection="1">
      <alignment horizontal="left" vertical="center"/>
    </xf>
    <xf numFmtId="165" fontId="98" fillId="62" borderId="18" xfId="0" quotePrefix="1" applyNumberFormat="1" applyFont="1" applyFill="1" applyBorder="1" applyAlignment="1" applyProtection="1">
      <alignment horizontal="center" vertical="center"/>
    </xf>
    <xf numFmtId="0" fontId="18" fillId="80" borderId="17" xfId="0" applyFont="1" applyFill="1" applyBorder="1" applyAlignment="1">
      <alignment horizontal="left" vertical="top" wrapText="1"/>
    </xf>
    <xf numFmtId="0" fontId="18" fillId="80" borderId="29" xfId="0" applyFont="1" applyFill="1" applyBorder="1" applyAlignment="1">
      <alignment horizontal="left" vertical="top" wrapText="1"/>
    </xf>
    <xf numFmtId="0" fontId="18" fillId="80" borderId="29" xfId="0" applyFont="1" applyFill="1" applyBorder="1" applyAlignment="1">
      <alignment horizontal="left" vertical="top"/>
    </xf>
    <xf numFmtId="0" fontId="18" fillId="80" borderId="30" xfId="0" applyFont="1" applyFill="1" applyBorder="1" applyAlignment="1">
      <alignment horizontal="left" vertical="top"/>
    </xf>
    <xf numFmtId="0" fontId="18" fillId="0" borderId="30" xfId="0" applyFont="1" applyFill="1" applyBorder="1" applyAlignment="1">
      <alignment horizontal="left" vertical="top" wrapText="1"/>
    </xf>
    <xf numFmtId="0" fontId="18" fillId="0" borderId="11" xfId="0" applyFont="1" applyFill="1" applyBorder="1" applyAlignment="1">
      <alignment horizontal="left" vertical="top"/>
    </xf>
    <xf numFmtId="0" fontId="18" fillId="0" borderId="17" xfId="0" applyFont="1" applyFill="1" applyBorder="1" applyAlignment="1">
      <alignment vertical="top"/>
    </xf>
    <xf numFmtId="0" fontId="18" fillId="0" borderId="29" xfId="0" applyFont="1" applyFill="1" applyBorder="1" applyAlignment="1">
      <alignment vertical="top"/>
    </xf>
    <xf numFmtId="0" fontId="18" fillId="0" borderId="30" xfId="0" applyFont="1" applyFill="1" applyBorder="1" applyAlignment="1">
      <alignment vertical="top"/>
    </xf>
    <xf numFmtId="0" fontId="18" fillId="0" borderId="29" xfId="0" quotePrefix="1" applyFont="1" applyFill="1" applyBorder="1" applyAlignment="1">
      <alignment horizontal="left" vertical="top" wrapText="1"/>
    </xf>
    <xf numFmtId="0" fontId="18" fillId="0" borderId="30" xfId="0" quotePrefix="1" applyFont="1" applyFill="1" applyBorder="1" applyAlignment="1">
      <alignment horizontal="left" vertical="top" wrapText="1"/>
    </xf>
    <xf numFmtId="0" fontId="95" fillId="0" borderId="11" xfId="0" applyFont="1" applyFill="1" applyBorder="1" applyAlignment="1">
      <alignment horizontal="left" vertical="top"/>
    </xf>
    <xf numFmtId="0" fontId="18" fillId="0" borderId="29" xfId="0" applyFont="1" applyFill="1" applyBorder="1" applyAlignment="1">
      <alignment horizontal="left" vertical="top"/>
    </xf>
    <xf numFmtId="0" fontId="18" fillId="0" borderId="30" xfId="0" applyFont="1" applyFill="1" applyBorder="1" applyAlignment="1">
      <alignment horizontal="left" vertical="top"/>
    </xf>
    <xf numFmtId="0" fontId="122" fillId="0" borderId="17" xfId="0" applyFont="1" applyBorder="1" applyAlignment="1" applyProtection="1">
      <alignment horizontal="left" vertical="top" wrapText="1"/>
    </xf>
    <xf numFmtId="0" fontId="0" fillId="0" borderId="29" xfId="0" applyBorder="1" applyAlignment="1" applyProtection="1">
      <alignment horizontal="left" vertical="top"/>
    </xf>
    <xf numFmtId="0" fontId="0" fillId="0" borderId="30" xfId="0" applyBorder="1" applyAlignment="1" applyProtection="1">
      <alignment horizontal="left" vertical="top"/>
    </xf>
    <xf numFmtId="0" fontId="18" fillId="0" borderId="17" xfId="0" applyFont="1" applyFill="1" applyBorder="1" applyAlignment="1" applyProtection="1">
      <alignment horizontal="left" vertical="top" wrapText="1"/>
    </xf>
    <xf numFmtId="0" fontId="103" fillId="0" borderId="29" xfId="0" applyFont="1" applyFill="1" applyBorder="1" applyAlignment="1" applyProtection="1">
      <alignment horizontal="left" vertical="top"/>
    </xf>
    <xf numFmtId="0" fontId="103" fillId="0" borderId="30" xfId="0" applyFont="1" applyFill="1" applyBorder="1" applyAlignment="1" applyProtection="1">
      <alignment horizontal="left" vertical="top"/>
    </xf>
    <xf numFmtId="0" fontId="122" fillId="0" borderId="17" xfId="0" applyFont="1"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95" fillId="0" borderId="17" xfId="0" quotePrefix="1" applyFont="1" applyFill="1" applyBorder="1" applyAlignment="1">
      <alignment horizontal="left" vertical="top" wrapText="1"/>
    </xf>
    <xf numFmtId="0" fontId="95" fillId="0" borderId="29" xfId="0" quotePrefix="1" applyFont="1" applyFill="1" applyBorder="1" applyAlignment="1">
      <alignment horizontal="left" vertical="top" wrapText="1"/>
    </xf>
    <xf numFmtId="0" fontId="95" fillId="0" borderId="30" xfId="0" quotePrefix="1" applyFont="1" applyFill="1" applyBorder="1" applyAlignment="1">
      <alignment horizontal="left" vertical="top" wrapText="1"/>
    </xf>
    <xf numFmtId="0" fontId="103" fillId="0" borderId="29" xfId="0" applyFont="1" applyFill="1" applyBorder="1" applyAlignment="1">
      <alignment horizontal="left" vertical="top"/>
    </xf>
    <xf numFmtId="0" fontId="103" fillId="0" borderId="30" xfId="0" applyFont="1" applyFill="1" applyBorder="1" applyAlignment="1">
      <alignment horizontal="left" vertical="top"/>
    </xf>
    <xf numFmtId="0" fontId="96" fillId="0" borderId="0" xfId="0" applyFont="1" applyFill="1" applyBorder="1" applyAlignment="1">
      <alignment horizontal="left" vertical="top"/>
    </xf>
    <xf numFmtId="0" fontId="0" fillId="0" borderId="0" xfId="0" applyFont="1" applyFill="1" applyBorder="1" applyAlignment="1">
      <alignment horizontal="center" vertical="top"/>
    </xf>
    <xf numFmtId="0" fontId="0" fillId="0" borderId="0" xfId="0" applyFill="1" applyBorder="1" applyAlignment="1">
      <alignment horizontal="left" vertical="top"/>
    </xf>
    <xf numFmtId="0" fontId="0" fillId="0" borderId="0" xfId="0" applyFont="1" applyFill="1" applyBorder="1" applyAlignment="1">
      <alignment horizontal="left" vertical="top"/>
    </xf>
    <xf numFmtId="0" fontId="101" fillId="0" borderId="0" xfId="0" applyFont="1" applyAlignment="1" applyProtection="1">
      <protection locked="0"/>
    </xf>
    <xf numFmtId="0" fontId="101" fillId="0" borderId="0" xfId="0" applyFont="1" applyAlignment="1"/>
    <xf numFmtId="0" fontId="123" fillId="0" borderId="0" xfId="0" applyFont="1" applyFill="1" applyBorder="1" applyAlignment="1">
      <alignment horizontal="left" vertical="center"/>
    </xf>
    <xf numFmtId="0" fontId="123" fillId="0" borderId="0" xfId="0" applyFont="1" applyFill="1" applyBorder="1" applyAlignment="1">
      <alignment horizontal="center" vertical="center"/>
    </xf>
    <xf numFmtId="0" fontId="0" fillId="0" borderId="0" xfId="0" applyFill="1" applyBorder="1" applyAlignment="1">
      <alignment horizontal="center" vertical="top"/>
    </xf>
    <xf numFmtId="0" fontId="76" fillId="0" borderId="0" xfId="0" applyFont="1" applyFill="1" applyBorder="1" applyAlignment="1">
      <alignment horizontal="center" vertical="top"/>
    </xf>
    <xf numFmtId="0" fontId="0" fillId="0" borderId="0" xfId="0" applyFill="1" applyBorder="1" applyAlignment="1">
      <alignment horizontal="center" vertical="center" textRotation="90"/>
    </xf>
    <xf numFmtId="0" fontId="98" fillId="81" borderId="17" xfId="0" applyFont="1" applyFill="1" applyBorder="1" applyAlignment="1">
      <alignment horizontal="left" vertical="center"/>
    </xf>
    <xf numFmtId="0" fontId="98" fillId="81" borderId="29" xfId="0" applyFont="1" applyFill="1" applyBorder="1" applyAlignment="1">
      <alignment horizontal="left" vertical="center"/>
    </xf>
    <xf numFmtId="0" fontId="98" fillId="81" borderId="30" xfId="0" applyFont="1" applyFill="1" applyBorder="1" applyAlignment="1">
      <alignment horizontal="left" vertical="center"/>
    </xf>
    <xf numFmtId="0" fontId="98" fillId="81" borderId="11" xfId="0" applyFont="1" applyFill="1" applyBorder="1" applyAlignment="1">
      <alignment horizontal="center" vertical="center"/>
    </xf>
    <xf numFmtId="0" fontId="98" fillId="0" borderId="11" xfId="0" quotePrefix="1" applyFont="1" applyBorder="1" applyAlignment="1">
      <alignment horizontal="left" vertical="center"/>
    </xf>
    <xf numFmtId="0" fontId="98" fillId="0" borderId="17" xfId="0" applyFont="1" applyBorder="1" applyAlignment="1">
      <alignment horizontal="center" vertical="center"/>
    </xf>
    <xf numFmtId="0" fontId="98" fillId="0" borderId="29" xfId="0" applyFont="1" applyBorder="1" applyAlignment="1">
      <alignment horizontal="center" vertical="center"/>
    </xf>
    <xf numFmtId="0" fontId="98" fillId="0" borderId="30" xfId="0" applyFont="1" applyBorder="1" applyAlignment="1">
      <alignment horizontal="center" vertical="center"/>
    </xf>
    <xf numFmtId="164" fontId="98" fillId="0" borderId="11" xfId="0" applyNumberFormat="1" applyFont="1" applyBorder="1" applyAlignment="1">
      <alignment horizontal="center" vertical="center"/>
    </xf>
    <xf numFmtId="0" fontId="98" fillId="88" borderId="17" xfId="0" applyFont="1" applyFill="1" applyBorder="1" applyAlignment="1">
      <alignment horizontal="left" vertical="center"/>
    </xf>
    <xf numFmtId="0" fontId="98" fillId="88" borderId="29" xfId="0" applyFont="1" applyFill="1" applyBorder="1" applyAlignment="1">
      <alignment horizontal="left" vertical="center"/>
    </xf>
    <xf numFmtId="0" fontId="98" fillId="88" borderId="30" xfId="0" applyFont="1" applyFill="1" applyBorder="1" applyAlignment="1">
      <alignment horizontal="left" vertical="center"/>
    </xf>
    <xf numFmtId="0" fontId="98" fillId="88" borderId="17" xfId="0" applyFont="1" applyFill="1" applyBorder="1" applyAlignment="1">
      <alignment horizontal="center" vertical="center"/>
    </xf>
    <xf numFmtId="0" fontId="98" fillId="88" borderId="29" xfId="0" applyFont="1" applyFill="1" applyBorder="1" applyAlignment="1">
      <alignment horizontal="center" vertical="center"/>
    </xf>
    <xf numFmtId="0" fontId="98" fillId="88" borderId="30" xfId="0" applyFont="1" applyFill="1" applyBorder="1" applyAlignment="1">
      <alignment horizontal="center" vertical="center"/>
    </xf>
    <xf numFmtId="9" fontId="98" fillId="88" borderId="11" xfId="0" applyNumberFormat="1" applyFont="1" applyFill="1" applyBorder="1" applyAlignment="1">
      <alignment horizontal="center" vertical="center"/>
    </xf>
    <xf numFmtId="0" fontId="98" fillId="88" borderId="11" xfId="0" applyFont="1" applyFill="1" applyBorder="1" applyAlignment="1">
      <alignment horizontal="center" vertical="center"/>
    </xf>
    <xf numFmtId="0" fontId="98" fillId="88" borderId="11" xfId="0" quotePrefix="1" applyFont="1" applyFill="1" applyBorder="1" applyAlignment="1">
      <alignment horizontal="left" vertical="center"/>
    </xf>
    <xf numFmtId="164" fontId="98" fillId="88" borderId="11" xfId="0" applyNumberFormat="1" applyFont="1" applyFill="1" applyBorder="1" applyAlignment="1">
      <alignment horizontal="center" vertical="center"/>
    </xf>
    <xf numFmtId="0" fontId="98" fillId="0" borderId="11" xfId="0" applyFont="1" applyBorder="1" applyAlignment="1">
      <alignment horizontal="center" vertical="center"/>
    </xf>
    <xf numFmtId="0" fontId="98" fillId="80" borderId="11" xfId="0" applyFont="1" applyFill="1" applyBorder="1" applyAlignment="1">
      <alignment horizontal="left" vertical="center"/>
    </xf>
    <xf numFmtId="0" fontId="98" fillId="81" borderId="17" xfId="0" applyFont="1" applyFill="1" applyBorder="1" applyAlignment="1">
      <alignment horizontal="left" vertical="center" wrapText="1"/>
    </xf>
    <xf numFmtId="0" fontId="98" fillId="0" borderId="11" xfId="0" quotePrefix="1" applyFont="1" applyBorder="1" applyAlignment="1">
      <alignment horizontal="left" vertical="center" wrapText="1"/>
    </xf>
    <xf numFmtId="0" fontId="98" fillId="88" borderId="17" xfId="0" quotePrefix="1" applyFont="1" applyFill="1" applyBorder="1" applyAlignment="1">
      <alignment vertical="center"/>
    </xf>
    <xf numFmtId="0" fontId="98" fillId="88" borderId="29" xfId="0" quotePrefix="1" applyFont="1" applyFill="1" applyBorder="1" applyAlignment="1">
      <alignment vertical="center"/>
    </xf>
    <xf numFmtId="0" fontId="98" fillId="88" borderId="30" xfId="0" quotePrefix="1" applyFont="1" applyFill="1" applyBorder="1" applyAlignment="1">
      <alignment vertical="center"/>
    </xf>
    <xf numFmtId="0" fontId="98" fillId="62" borderId="11" xfId="0" applyFont="1" applyFill="1" applyBorder="1" applyAlignment="1" applyProtection="1">
      <alignment horizontal="left" vertical="center"/>
    </xf>
    <xf numFmtId="0" fontId="98" fillId="80" borderId="17" xfId="0" applyFont="1" applyFill="1" applyBorder="1" applyAlignment="1">
      <alignment horizontal="left" vertical="center"/>
    </xf>
    <xf numFmtId="0" fontId="98" fillId="80" borderId="29" xfId="0" applyFont="1" applyFill="1" applyBorder="1" applyAlignment="1">
      <alignment horizontal="left" vertical="center"/>
    </xf>
    <xf numFmtId="0" fontId="98" fillId="80" borderId="30" xfId="0" applyFont="1" applyFill="1" applyBorder="1" applyAlignment="1">
      <alignment horizontal="left" vertical="center"/>
    </xf>
    <xf numFmtId="0" fontId="18" fillId="80" borderId="17" xfId="0" applyFont="1" applyFill="1" applyBorder="1" applyAlignment="1" applyProtection="1">
      <alignment horizontal="left" vertical="top" wrapText="1"/>
    </xf>
    <xf numFmtId="0" fontId="18" fillId="80" borderId="29" xfId="0" applyFont="1" applyFill="1" applyBorder="1" applyAlignment="1" applyProtection="1">
      <alignment horizontal="left" vertical="top" wrapText="1"/>
    </xf>
    <xf numFmtId="0" fontId="18" fillId="0" borderId="29" xfId="0" applyFont="1" applyFill="1" applyBorder="1" applyAlignment="1" applyProtection="1">
      <alignment horizontal="left" vertical="top" wrapText="1"/>
    </xf>
    <xf numFmtId="0" fontId="18" fillId="0" borderId="30" xfId="0" applyFont="1" applyFill="1" applyBorder="1" applyAlignment="1" applyProtection="1">
      <alignment horizontal="left" vertical="top" wrapText="1"/>
    </xf>
    <xf numFmtId="0" fontId="108" fillId="0" borderId="11" xfId="0" applyFont="1" applyFill="1" applyBorder="1" applyAlignment="1">
      <alignment horizontal="left" vertical="top" wrapText="1"/>
    </xf>
    <xf numFmtId="0" fontId="108" fillId="0" borderId="11" xfId="0" applyFont="1" applyFill="1" applyBorder="1" applyAlignment="1">
      <alignment horizontal="left" vertical="top"/>
    </xf>
    <xf numFmtId="0" fontId="95" fillId="0" borderId="17" xfId="0" quotePrefix="1" applyFont="1" applyFill="1" applyBorder="1" applyAlignment="1" applyProtection="1">
      <alignment horizontal="left" vertical="top" wrapText="1"/>
    </xf>
    <xf numFmtId="0" fontId="95" fillId="0" borderId="29" xfId="0" quotePrefix="1" applyFont="1" applyFill="1" applyBorder="1" applyAlignment="1" applyProtection="1">
      <alignment horizontal="left" vertical="top" wrapText="1"/>
    </xf>
    <xf numFmtId="0" fontId="95" fillId="0" borderId="30" xfId="0" quotePrefix="1" applyFont="1" applyFill="1" applyBorder="1" applyAlignment="1" applyProtection="1">
      <alignment horizontal="left" vertical="top" wrapText="1"/>
    </xf>
    <xf numFmtId="0" fontId="18" fillId="0" borderId="11" xfId="0" applyFont="1" applyBorder="1" applyAlignment="1" applyProtection="1">
      <alignment horizontal="center" vertical="center" wrapText="1"/>
    </xf>
    <xf numFmtId="16" fontId="98" fillId="72" borderId="17" xfId="0" applyNumberFormat="1" applyFont="1" applyFill="1" applyBorder="1" applyAlignment="1" applyProtection="1">
      <alignment horizontal="left" vertical="top" wrapText="1"/>
    </xf>
    <xf numFmtId="0" fontId="0" fillId="0" borderId="29" xfId="0" applyBorder="1" applyAlignment="1" applyProtection="1">
      <alignment horizontal="left" vertical="top" wrapText="1"/>
    </xf>
    <xf numFmtId="0" fontId="0" fillId="0" borderId="30" xfId="0" applyBorder="1" applyAlignment="1" applyProtection="1">
      <alignment horizontal="left" vertical="top" wrapText="1"/>
    </xf>
    <xf numFmtId="0" fontId="98" fillId="72" borderId="17" xfId="0" applyFont="1" applyFill="1" applyBorder="1" applyAlignment="1" applyProtection="1">
      <alignment horizontal="left" vertical="top" wrapText="1"/>
    </xf>
    <xf numFmtId="0" fontId="122" fillId="0" borderId="17" xfId="0" applyFont="1" applyBorder="1" applyAlignment="1" applyProtection="1">
      <alignment horizontal="left" vertical="top"/>
    </xf>
    <xf numFmtId="0" fontId="98" fillId="73" borderId="17" xfId="0" applyFont="1" applyFill="1" applyBorder="1" applyAlignment="1" applyProtection="1">
      <alignment horizontal="left" vertical="top" wrapText="1"/>
    </xf>
    <xf numFmtId="0" fontId="112" fillId="0" borderId="11" xfId="0" applyFont="1" applyBorder="1" applyAlignment="1" applyProtection="1">
      <alignment horizontal="center" vertical="center"/>
    </xf>
    <xf numFmtId="0" fontId="0" fillId="0" borderId="0" xfId="0" applyFill="1" applyBorder="1" applyAlignment="1" applyProtection="1">
      <alignment horizontal="center" vertical="center" textRotation="90"/>
    </xf>
    <xf numFmtId="0" fontId="96" fillId="0" borderId="0" xfId="0" applyFont="1" applyFill="1" applyBorder="1" applyAlignment="1" applyProtection="1">
      <alignment horizontal="left" vertical="top"/>
    </xf>
    <xf numFmtId="165" fontId="0" fillId="0" borderId="0" xfId="0" applyNumberFormat="1" applyFont="1" applyFill="1" applyBorder="1" applyAlignment="1" applyProtection="1">
      <alignment horizontal="right"/>
    </xf>
    <xf numFmtId="0" fontId="111" fillId="0" borderId="0" xfId="0" applyFont="1" applyAlignment="1" applyProtection="1">
      <alignment horizontal="left"/>
      <protection locked="0"/>
    </xf>
    <xf numFmtId="0" fontId="0" fillId="0" borderId="0" xfId="0" applyFont="1" applyFill="1" applyBorder="1" applyAlignment="1" applyProtection="1">
      <alignment horizontal="left" vertical="top"/>
    </xf>
    <xf numFmtId="0" fontId="0" fillId="0" borderId="0" xfId="0" applyFill="1" applyBorder="1" applyAlignment="1" applyProtection="1">
      <alignment horizontal="center" vertical="top"/>
    </xf>
    <xf numFmtId="0" fontId="0" fillId="0" borderId="0" xfId="0" applyFont="1" applyFill="1" applyBorder="1" applyAlignment="1" applyProtection="1">
      <alignment horizontal="center" vertical="top"/>
    </xf>
    <xf numFmtId="0" fontId="0" fillId="0" borderId="0" xfId="0" applyFill="1" applyBorder="1" applyAlignment="1" applyProtection="1">
      <alignment horizontal="left" vertical="top"/>
    </xf>
    <xf numFmtId="1" fontId="0" fillId="0" borderId="0" xfId="0" applyNumberFormat="1" applyFont="1" applyFill="1" applyBorder="1" applyAlignment="1" applyProtection="1">
      <alignment horizontal="center" vertical="center"/>
    </xf>
    <xf numFmtId="0" fontId="0" fillId="0" borderId="0" xfId="0" applyAlignment="1"/>
    <xf numFmtId="0" fontId="123" fillId="0" borderId="0" xfId="0" applyFont="1" applyFill="1" applyBorder="1" applyAlignment="1" applyProtection="1">
      <alignment horizontal="center" vertical="center"/>
    </xf>
    <xf numFmtId="0" fontId="76" fillId="0" borderId="0" xfId="0" applyFont="1" applyFill="1" applyBorder="1" applyAlignment="1" applyProtection="1">
      <alignment horizontal="center" vertical="top"/>
    </xf>
    <xf numFmtId="0" fontId="123" fillId="0" borderId="0" xfId="0" applyFont="1" applyFill="1" applyBorder="1" applyAlignment="1" applyProtection="1">
      <alignment horizontal="left" vertical="center"/>
    </xf>
    <xf numFmtId="0" fontId="0" fillId="0" borderId="0" xfId="0" applyFont="1" applyFill="1" applyBorder="1" applyAlignment="1" applyProtection="1">
      <alignment horizontal="center"/>
    </xf>
    <xf numFmtId="0" fontId="98" fillId="88" borderId="17" xfId="0" applyFont="1" applyFill="1" applyBorder="1" applyAlignment="1" applyProtection="1">
      <alignment horizontal="left" vertical="center"/>
    </xf>
    <xf numFmtId="0" fontId="98" fillId="88" borderId="29" xfId="0" applyFont="1" applyFill="1" applyBorder="1" applyAlignment="1" applyProtection="1">
      <alignment horizontal="left" vertical="center"/>
    </xf>
    <xf numFmtId="0" fontId="98" fillId="88" borderId="30" xfId="0" applyFont="1" applyFill="1" applyBorder="1" applyAlignment="1" applyProtection="1">
      <alignment horizontal="left" vertical="center"/>
    </xf>
    <xf numFmtId="0" fontId="98" fillId="88" borderId="17" xfId="0" applyFont="1" applyFill="1" applyBorder="1" applyAlignment="1" applyProtection="1">
      <alignment horizontal="center" vertical="center"/>
    </xf>
    <xf numFmtId="164" fontId="98" fillId="88" borderId="29" xfId="0" applyNumberFormat="1" applyFont="1" applyFill="1" applyBorder="1" applyAlignment="1" applyProtection="1">
      <alignment horizontal="center" vertical="center"/>
    </xf>
    <xf numFmtId="0" fontId="98" fillId="88" borderId="29" xfId="0" applyFont="1" applyFill="1" applyBorder="1" applyAlignment="1" applyProtection="1">
      <alignment horizontal="center" vertical="center"/>
    </xf>
    <xf numFmtId="164" fontId="98" fillId="88" borderId="30" xfId="0" applyNumberFormat="1" applyFont="1" applyFill="1" applyBorder="1" applyAlignment="1" applyProtection="1">
      <alignment horizontal="center" vertical="center"/>
    </xf>
    <xf numFmtId="164" fontId="98" fillId="88" borderId="11" xfId="0" applyNumberFormat="1"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9" fontId="98" fillId="88" borderId="11" xfId="0" applyNumberFormat="1" applyFont="1" applyFill="1" applyBorder="1" applyAlignment="1" applyProtection="1">
      <alignment horizontal="center" vertical="center"/>
    </xf>
    <xf numFmtId="0" fontId="98" fillId="88" borderId="11" xfId="0" applyFont="1" applyFill="1" applyBorder="1" applyAlignment="1" applyProtection="1">
      <alignment horizontal="center" vertical="center"/>
    </xf>
    <xf numFmtId="0" fontId="98" fillId="81" borderId="17" xfId="0" applyFont="1" applyFill="1" applyBorder="1" applyAlignment="1" applyProtection="1">
      <alignment horizontal="left" vertical="top" wrapText="1"/>
    </xf>
    <xf numFmtId="0" fontId="98" fillId="81" borderId="29" xfId="0" applyFont="1" applyFill="1" applyBorder="1" applyAlignment="1" applyProtection="1">
      <alignment horizontal="left" vertical="top"/>
    </xf>
    <xf numFmtId="0" fontId="98" fillId="81" borderId="30" xfId="0" applyFont="1" applyFill="1" applyBorder="1" applyAlignment="1" applyProtection="1">
      <alignment horizontal="left" vertical="top"/>
    </xf>
    <xf numFmtId="0" fontId="98" fillId="80" borderId="17" xfId="0" applyFont="1" applyFill="1" applyBorder="1" applyAlignment="1" applyProtection="1">
      <alignment horizontal="left" vertical="top"/>
    </xf>
    <xf numFmtId="0" fontId="98" fillId="80" borderId="29" xfId="0" applyFont="1" applyFill="1" applyBorder="1" applyAlignment="1" applyProtection="1">
      <alignment horizontal="left" vertical="top"/>
    </xf>
    <xf numFmtId="0" fontId="98" fillId="80" borderId="30" xfId="0" applyFont="1" applyFill="1" applyBorder="1" applyAlignment="1" applyProtection="1">
      <alignment horizontal="left" vertical="top"/>
    </xf>
    <xf numFmtId="0" fontId="98" fillId="88" borderId="17" xfId="0" quotePrefix="1" applyFont="1" applyFill="1" applyBorder="1" applyAlignment="1" applyProtection="1">
      <alignment vertical="center"/>
    </xf>
    <xf numFmtId="0" fontId="98" fillId="88" borderId="29" xfId="0" quotePrefix="1" applyFont="1" applyFill="1" applyBorder="1" applyAlignment="1" applyProtection="1">
      <alignment vertical="center"/>
    </xf>
    <xf numFmtId="0" fontId="98" fillId="88" borderId="30" xfId="0" quotePrefix="1" applyFont="1" applyFill="1" applyBorder="1" applyAlignment="1" applyProtection="1">
      <alignment vertical="center"/>
    </xf>
    <xf numFmtId="0" fontId="107" fillId="0" borderId="0" xfId="147" applyFont="1" applyAlignment="1" applyProtection="1">
      <alignment horizontal="left" wrapText="1" indent="30"/>
      <protection locked="0"/>
    </xf>
    <xf numFmtId="0" fontId="0" fillId="0" borderId="0" xfId="0" applyAlignment="1" applyProtection="1">
      <alignment horizontal="left"/>
      <protection locked="0"/>
    </xf>
    <xf numFmtId="0" fontId="112" fillId="0" borderId="11" xfId="0" applyFont="1" applyFill="1" applyBorder="1" applyAlignment="1">
      <alignment horizontal="center" vertical="center" wrapText="1"/>
    </xf>
    <xf numFmtId="0" fontId="112" fillId="0" borderId="11" xfId="0" applyFont="1" applyFill="1" applyBorder="1" applyAlignment="1">
      <alignment horizontal="center" vertical="center"/>
    </xf>
    <xf numFmtId="0" fontId="112" fillId="0" borderId="11" xfId="0" applyFont="1" applyFill="1" applyBorder="1" applyAlignment="1">
      <alignment horizontal="left" vertical="center" wrapText="1"/>
    </xf>
    <xf numFmtId="0" fontId="112" fillId="0" borderId="11" xfId="0" applyFont="1" applyFill="1" applyBorder="1" applyAlignment="1">
      <alignment horizontal="left" vertical="center"/>
    </xf>
    <xf numFmtId="0" fontId="145" fillId="0" borderId="11" xfId="0" applyFont="1" applyFill="1" applyBorder="1" applyAlignment="1">
      <alignment horizontal="center" vertical="center" wrapText="1"/>
    </xf>
    <xf numFmtId="0" fontId="112" fillId="68" borderId="11"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12" fillId="0" borderId="0" xfId="0" applyFont="1" applyBorder="1" applyAlignment="1">
      <alignment horizontal="left" vertical="center" wrapText="1"/>
    </xf>
    <xf numFmtId="0" fontId="0" fillId="65" borderId="11" xfId="0" applyFill="1" applyBorder="1" applyAlignment="1">
      <alignment horizontal="center" wrapText="1"/>
    </xf>
    <xf numFmtId="0" fontId="0" fillId="65" borderId="11" xfId="0" applyFill="1" applyBorder="1" applyAlignment="1">
      <alignment horizontal="center"/>
    </xf>
    <xf numFmtId="0" fontId="0" fillId="68" borderId="11" xfId="0" applyFill="1" applyBorder="1" applyAlignment="1">
      <alignment horizontal="center" wrapText="1"/>
    </xf>
    <xf numFmtId="0" fontId="0" fillId="68" borderId="11" xfId="0" applyFill="1" applyBorder="1" applyAlignment="1">
      <alignment horizontal="center"/>
    </xf>
    <xf numFmtId="0" fontId="112" fillId="0" borderId="0" xfId="0" applyFont="1" applyBorder="1" applyAlignment="1">
      <alignment horizontal="center" vertical="center" wrapText="1"/>
    </xf>
    <xf numFmtId="0" fontId="145" fillId="68" borderId="11" xfId="0" applyFont="1" applyFill="1" applyBorder="1" applyAlignment="1">
      <alignment horizontal="center" vertical="center" wrapText="1"/>
    </xf>
    <xf numFmtId="0" fontId="112" fillId="0" borderId="0" xfId="0" applyFont="1" applyBorder="1" applyAlignment="1">
      <alignment horizontal="left" vertical="center"/>
    </xf>
    <xf numFmtId="0" fontId="98" fillId="0" borderId="0" xfId="0" applyFont="1" applyBorder="1" applyAlignment="1">
      <alignment horizontal="left" vertical="top" wrapText="1"/>
    </xf>
    <xf numFmtId="0" fontId="112" fillId="0" borderId="11" xfId="0" applyFont="1" applyBorder="1" applyAlignment="1">
      <alignment horizontal="center" vertical="center" wrapText="1"/>
    </xf>
    <xf numFmtId="0" fontId="42" fillId="68" borderId="11" xfId="0" applyFont="1" applyFill="1" applyBorder="1" applyAlignment="1">
      <alignment horizontal="center" vertical="center" wrapText="1"/>
    </xf>
    <xf numFmtId="0" fontId="33" fillId="0" borderId="0" xfId="0" applyFont="1" applyAlignment="1" applyProtection="1">
      <alignment horizontal="left"/>
    </xf>
    <xf numFmtId="0" fontId="25" fillId="0" borderId="0" xfId="0" applyFont="1" applyAlignment="1" applyProtection="1">
      <alignment horizontal="left" wrapText="1"/>
    </xf>
    <xf numFmtId="0" fontId="25" fillId="0" borderId="0" xfId="0" applyFont="1" applyAlignment="1" applyProtection="1">
      <alignment horizontal="left"/>
    </xf>
    <xf numFmtId="0" fontId="11" fillId="0" borderId="0" xfId="0" applyFont="1" applyFill="1" applyAlignment="1">
      <alignment horizontal="left" vertical="center" wrapText="1"/>
    </xf>
    <xf numFmtId="0" fontId="11" fillId="0" borderId="0" xfId="0" applyFont="1" applyFill="1" applyAlignment="1">
      <alignment horizontal="left" vertical="center"/>
    </xf>
    <xf numFmtId="0" fontId="3" fillId="0" borderId="113" xfId="0" applyFont="1" applyFill="1" applyBorder="1" applyAlignment="1">
      <alignment horizontal="left" vertical="top" wrapText="1"/>
    </xf>
    <xf numFmtId="0" fontId="3" fillId="0" borderId="114" xfId="0" applyFont="1" applyFill="1" applyBorder="1" applyAlignment="1">
      <alignment horizontal="left" vertical="top" wrapText="1"/>
    </xf>
    <xf numFmtId="0" fontId="3" fillId="0" borderId="115" xfId="0" applyFont="1" applyFill="1" applyBorder="1" applyAlignment="1">
      <alignment horizontal="left" vertical="top" wrapText="1"/>
    </xf>
    <xf numFmtId="0" fontId="3" fillId="0" borderId="116"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17" xfId="0" applyFont="1" applyFill="1" applyBorder="1" applyAlignment="1">
      <alignment horizontal="left" vertical="top" wrapText="1"/>
    </xf>
    <xf numFmtId="0" fontId="3" fillId="0" borderId="118" xfId="0" applyFont="1" applyFill="1" applyBorder="1" applyAlignment="1">
      <alignment horizontal="left" vertical="top" wrapText="1"/>
    </xf>
    <xf numFmtId="0" fontId="3" fillId="0" borderId="36" xfId="0" applyFont="1" applyFill="1" applyBorder="1" applyAlignment="1">
      <alignment horizontal="left" vertical="top" wrapText="1"/>
    </xf>
    <xf numFmtId="0" fontId="3" fillId="0" borderId="119" xfId="0" applyFont="1" applyFill="1" applyBorder="1" applyAlignment="1">
      <alignment horizontal="left" vertical="top" wrapText="1"/>
    </xf>
    <xf numFmtId="0" fontId="112" fillId="65" borderId="11" xfId="0" applyFont="1" applyFill="1" applyBorder="1" applyAlignment="1">
      <alignment horizontal="center" vertical="center" wrapText="1"/>
    </xf>
    <xf numFmtId="0" fontId="2" fillId="95" borderId="17" xfId="0" applyFont="1" applyFill="1" applyBorder="1" applyAlignment="1">
      <alignment horizontal="center" vertical="center" wrapText="1"/>
    </xf>
    <xf numFmtId="0" fontId="2" fillId="95" borderId="29" xfId="0" applyFont="1" applyFill="1" applyBorder="1" applyAlignment="1">
      <alignment horizontal="center" vertical="center" wrapText="1"/>
    </xf>
    <xf numFmtId="0" fontId="2" fillId="95" borderId="30" xfId="0" applyFont="1" applyFill="1" applyBorder="1" applyAlignment="1">
      <alignment horizontal="center" vertical="center" wrapText="1"/>
    </xf>
    <xf numFmtId="0" fontId="96" fillId="84" borderId="17" xfId="0" applyFont="1" applyFill="1" applyBorder="1" applyAlignment="1">
      <alignment horizontal="center" vertical="center" wrapText="1"/>
    </xf>
    <xf numFmtId="0" fontId="96" fillId="84" borderId="29" xfId="0" applyFont="1" applyFill="1" applyBorder="1" applyAlignment="1">
      <alignment horizontal="center" vertical="center"/>
    </xf>
    <xf numFmtId="0" fontId="96" fillId="84" borderId="30" xfId="0" applyFont="1" applyFill="1" applyBorder="1" applyAlignment="1">
      <alignment horizontal="center" vertical="center"/>
    </xf>
    <xf numFmtId="0" fontId="18" fillId="67" borderId="11"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67" borderId="11" xfId="0" applyFont="1" applyFill="1" applyBorder="1" applyAlignment="1">
      <alignment horizontal="center" vertical="center" wrapText="1"/>
    </xf>
    <xf numFmtId="0" fontId="2" fillId="0" borderId="31"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20" xfId="0" applyFont="1" applyBorder="1" applyAlignment="1">
      <alignment horizontal="center" vertical="center" wrapText="1"/>
    </xf>
    <xf numFmtId="0" fontId="2" fillId="67" borderId="17" xfId="0" applyFont="1" applyFill="1" applyBorder="1" applyAlignment="1">
      <alignment horizontal="center" vertical="center" wrapText="1"/>
    </xf>
    <xf numFmtId="0" fontId="2" fillId="67" borderId="29" xfId="0" applyFont="1" applyFill="1" applyBorder="1" applyAlignment="1">
      <alignment horizontal="center" vertical="center" wrapText="1"/>
    </xf>
    <xf numFmtId="0" fontId="2" fillId="67" borderId="30" xfId="0" applyFont="1" applyFill="1" applyBorder="1" applyAlignment="1">
      <alignment horizontal="center" vertical="center" wrapText="1"/>
    </xf>
    <xf numFmtId="0" fontId="2" fillId="25" borderId="17" xfId="0" applyFont="1" applyFill="1" applyBorder="1" applyAlignment="1">
      <alignment horizontal="center" vertical="center" wrapText="1"/>
    </xf>
    <xf numFmtId="0" fontId="2" fillId="25" borderId="29" xfId="0" applyFont="1" applyFill="1" applyBorder="1" applyAlignment="1">
      <alignment horizontal="center" vertical="center" wrapText="1"/>
    </xf>
    <xf numFmtId="0" fontId="2" fillId="25" borderId="30"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0" xfId="0" applyFont="1" applyFill="1" applyBorder="1" applyAlignment="1">
      <alignment horizontal="center" vertical="center"/>
    </xf>
    <xf numFmtId="0" fontId="2" fillId="26" borderId="29" xfId="0" applyFont="1" applyFill="1" applyBorder="1" applyAlignment="1">
      <alignment horizontal="center" vertical="center" wrapText="1"/>
    </xf>
    <xf numFmtId="0" fontId="0" fillId="0" borderId="11" xfId="0" applyBorder="1" applyAlignment="1">
      <alignment horizontal="center" vertical="center" wrapText="1"/>
    </xf>
    <xf numFmtId="0" fontId="191" fillId="67" borderId="11" xfId="0" applyFont="1" applyFill="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26" borderId="17" xfId="0" applyFont="1" applyFill="1" applyBorder="1" applyAlignment="1">
      <alignment horizontal="center" vertical="center" wrapText="1"/>
    </xf>
    <xf numFmtId="0" fontId="2" fillId="26" borderId="3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26" borderId="11" xfId="0" applyFont="1" applyFill="1" applyBorder="1" applyAlignment="1">
      <alignment horizontal="center" vertical="center" wrapText="1"/>
    </xf>
    <xf numFmtId="0" fontId="0" fillId="0" borderId="11" xfId="0" applyBorder="1" applyAlignment="1">
      <alignment horizontal="center" vertical="center"/>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2"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55" xfId="0" applyFont="1" applyBorder="1" applyAlignment="1">
      <alignment horizontal="center" vertical="center" wrapText="1"/>
    </xf>
    <xf numFmtId="0" fontId="2" fillId="84" borderId="18" xfId="0" applyFont="1" applyFill="1" applyBorder="1" applyAlignment="1">
      <alignment horizontal="center" vertical="center" wrapText="1"/>
    </xf>
    <xf numFmtId="0" fontId="2" fillId="67" borderId="18" xfId="0" applyFont="1" applyFill="1" applyBorder="1" applyAlignment="1">
      <alignment horizontal="center" vertical="center" wrapText="1"/>
    </xf>
    <xf numFmtId="0" fontId="2" fillId="69" borderId="18" xfId="0" applyFont="1" applyFill="1" applyBorder="1" applyAlignment="1">
      <alignment horizontal="center" vertical="center" wrapText="1"/>
    </xf>
    <xf numFmtId="0" fontId="191" fillId="26" borderId="17" xfId="0" applyFont="1" applyFill="1" applyBorder="1" applyAlignment="1">
      <alignment horizontal="center" vertical="center" wrapText="1"/>
    </xf>
    <xf numFmtId="0" fontId="0" fillId="0" borderId="30" xfId="0" applyBorder="1" applyAlignment="1">
      <alignment horizontal="center" vertical="center"/>
    </xf>
    <xf numFmtId="0" fontId="2" fillId="62" borderId="11"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25" borderId="11" xfId="0" applyFont="1" applyFill="1" applyBorder="1" applyAlignment="1">
      <alignment horizontal="center" vertical="center" wrapText="1"/>
    </xf>
    <xf numFmtId="0" fontId="2" fillId="62" borderId="17" xfId="0" applyFont="1" applyFill="1" applyBorder="1" applyAlignment="1">
      <alignment horizontal="center" vertical="center" wrapText="1"/>
    </xf>
    <xf numFmtId="0" fontId="2" fillId="62" borderId="29" xfId="0" applyFont="1" applyFill="1" applyBorder="1" applyAlignment="1">
      <alignment horizontal="center" vertical="center" wrapText="1"/>
    </xf>
    <xf numFmtId="0" fontId="2" fillId="62" borderId="30" xfId="0" applyFont="1" applyFill="1" applyBorder="1" applyAlignment="1">
      <alignment horizontal="center" vertical="center" wrapText="1"/>
    </xf>
    <xf numFmtId="0" fontId="2" fillId="62" borderId="29" xfId="0" applyFont="1" applyFill="1" applyBorder="1" applyAlignment="1">
      <alignment horizontal="center" vertical="center"/>
    </xf>
    <xf numFmtId="0" fontId="18" fillId="67" borderId="17" xfId="0" applyFont="1" applyFill="1" applyBorder="1" applyAlignment="1">
      <alignment horizontal="center" vertical="center" wrapText="1"/>
    </xf>
    <xf numFmtId="0" fontId="18" fillId="67" borderId="29" xfId="0" applyFont="1" applyFill="1" applyBorder="1" applyAlignment="1">
      <alignment horizontal="center" vertical="center" wrapText="1"/>
    </xf>
    <xf numFmtId="0" fontId="18" fillId="67" borderId="30" xfId="0" applyFont="1" applyFill="1" applyBorder="1" applyAlignment="1">
      <alignment horizontal="center" vertical="center" wrapText="1"/>
    </xf>
    <xf numFmtId="0" fontId="98" fillId="0" borderId="11" xfId="0" applyFont="1" applyBorder="1" applyAlignment="1">
      <alignment horizontal="center" vertical="center" wrapText="1"/>
    </xf>
    <xf numFmtId="0" fontId="18" fillId="84" borderId="11" xfId="0" applyFont="1" applyFill="1" applyBorder="1" applyAlignment="1">
      <alignment horizontal="center" vertical="center" wrapText="1"/>
    </xf>
    <xf numFmtId="0" fontId="18" fillId="62" borderId="17" xfId="0" applyFont="1" applyFill="1" applyBorder="1" applyAlignment="1">
      <alignment horizontal="center" vertical="center" wrapText="1"/>
    </xf>
    <xf numFmtId="0" fontId="18" fillId="62" borderId="29" xfId="0" applyFont="1" applyFill="1" applyBorder="1" applyAlignment="1">
      <alignment horizontal="center" vertical="center"/>
    </xf>
    <xf numFmtId="0" fontId="18" fillId="62" borderId="30" xfId="0" applyFont="1" applyFill="1" applyBorder="1" applyAlignment="1">
      <alignment horizontal="center" vertical="center"/>
    </xf>
    <xf numFmtId="0" fontId="98" fillId="0" borderId="19" xfId="0" applyFont="1" applyBorder="1" applyAlignment="1">
      <alignment horizontal="center" vertical="center" wrapText="1"/>
    </xf>
    <xf numFmtId="0" fontId="18" fillId="84" borderId="17" xfId="0" applyFont="1" applyFill="1" applyBorder="1" applyAlignment="1">
      <alignment horizontal="center" vertical="center" wrapText="1"/>
    </xf>
    <xf numFmtId="0" fontId="18" fillId="84" borderId="29" xfId="0" applyFont="1" applyFill="1" applyBorder="1" applyAlignment="1">
      <alignment horizontal="center" vertical="center" wrapText="1"/>
    </xf>
    <xf numFmtId="0" fontId="18" fillId="84" borderId="30" xfId="0" applyFont="1" applyFill="1" applyBorder="1" applyAlignment="1">
      <alignment horizontal="center" vertical="center" wrapText="1"/>
    </xf>
    <xf numFmtId="0" fontId="17" fillId="67" borderId="17" xfId="0" applyFont="1" applyFill="1" applyBorder="1" applyAlignment="1">
      <alignment horizontal="center" vertical="center" wrapText="1"/>
    </xf>
    <xf numFmtId="0" fontId="17" fillId="67" borderId="29" xfId="0" applyFont="1" applyFill="1" applyBorder="1" applyAlignment="1">
      <alignment horizontal="center" vertical="center" wrapText="1"/>
    </xf>
    <xf numFmtId="0" fontId="17" fillId="67" borderId="30" xfId="0" applyFont="1" applyFill="1" applyBorder="1" applyAlignment="1">
      <alignment horizontal="center" vertical="center" wrapText="1"/>
    </xf>
    <xf numFmtId="0" fontId="2" fillId="0" borderId="11" xfId="0" applyFont="1" applyBorder="1" applyAlignment="1">
      <alignment horizontal="center" vertical="center"/>
    </xf>
    <xf numFmtId="0" fontId="2" fillId="24" borderId="11" xfId="0" applyFont="1" applyFill="1" applyBorder="1" applyAlignment="1">
      <alignment horizontal="center" vertical="center" wrapText="1"/>
    </xf>
    <xf numFmtId="0" fontId="2" fillId="24" borderId="11" xfId="0" applyFont="1" applyFill="1" applyBorder="1" applyAlignment="1">
      <alignment horizontal="center" vertical="center"/>
    </xf>
    <xf numFmtId="0" fontId="2" fillId="24" borderId="17" xfId="0" applyFont="1" applyFill="1" applyBorder="1" applyAlignment="1">
      <alignment horizontal="center" vertical="center" wrapText="1"/>
    </xf>
    <xf numFmtId="0" fontId="2" fillId="24" borderId="29" xfId="0" applyFont="1" applyFill="1" applyBorder="1" applyAlignment="1">
      <alignment horizontal="center" vertical="center"/>
    </xf>
    <xf numFmtId="0" fontId="2" fillId="24" borderId="30" xfId="0" applyFont="1" applyFill="1" applyBorder="1" applyAlignment="1">
      <alignment horizontal="center" vertical="center"/>
    </xf>
    <xf numFmtId="0" fontId="2" fillId="25" borderId="20" xfId="0" applyFont="1" applyFill="1" applyBorder="1" applyAlignment="1">
      <alignment horizontal="center" vertical="center" wrapText="1"/>
    </xf>
    <xf numFmtId="0" fontId="2" fillId="25" borderId="22" xfId="0" applyFont="1" applyFill="1" applyBorder="1" applyAlignment="1">
      <alignment horizontal="center" vertical="center" wrapText="1"/>
    </xf>
    <xf numFmtId="0" fontId="2" fillId="25" borderId="31" xfId="0" applyFont="1" applyFill="1" applyBorder="1" applyAlignment="1">
      <alignment horizontal="center" vertical="center" wrapText="1"/>
    </xf>
    <xf numFmtId="0" fontId="2" fillId="24" borderId="19" xfId="0" applyFont="1" applyFill="1" applyBorder="1" applyAlignment="1">
      <alignment horizontal="center" vertical="center" wrapText="1"/>
    </xf>
    <xf numFmtId="0" fontId="124" fillId="66" borderId="17" xfId="0" applyFont="1" applyFill="1" applyBorder="1" applyAlignment="1">
      <alignment horizontal="center" vertical="center" wrapText="1"/>
    </xf>
    <xf numFmtId="0" fontId="124" fillId="66" borderId="29" xfId="0" applyFont="1" applyFill="1" applyBorder="1" applyAlignment="1">
      <alignment horizontal="center" vertical="center" wrapText="1"/>
    </xf>
    <xf numFmtId="0" fontId="124" fillId="66" borderId="30" xfId="0" applyFont="1" applyFill="1" applyBorder="1" applyAlignment="1">
      <alignment horizontal="center" vertical="center" wrapText="1"/>
    </xf>
    <xf numFmtId="0" fontId="2" fillId="69" borderId="17" xfId="0" applyFont="1" applyFill="1" applyBorder="1" applyAlignment="1">
      <alignment horizontal="center" vertical="center" wrapText="1"/>
    </xf>
    <xf numFmtId="0" fontId="2" fillId="69" borderId="29" xfId="0" applyFont="1" applyFill="1" applyBorder="1" applyAlignment="1">
      <alignment horizontal="center" vertical="center"/>
    </xf>
    <xf numFmtId="0" fontId="2" fillId="69" borderId="30" xfId="0" applyFont="1" applyFill="1" applyBorder="1" applyAlignment="1">
      <alignment horizontal="center" vertical="center"/>
    </xf>
    <xf numFmtId="0" fontId="124" fillId="66" borderId="11" xfId="0" applyFont="1" applyFill="1" applyBorder="1" applyAlignment="1">
      <alignment horizontal="center" vertical="center" wrapText="1"/>
    </xf>
    <xf numFmtId="0" fontId="124" fillId="66" borderId="17" xfId="0" applyFont="1" applyFill="1" applyBorder="1" applyAlignment="1">
      <alignment horizontal="center" vertical="center"/>
    </xf>
    <xf numFmtId="0" fontId="124" fillId="66" borderId="29" xfId="0" applyFont="1" applyFill="1" applyBorder="1" applyAlignment="1">
      <alignment horizontal="center" vertical="center"/>
    </xf>
    <xf numFmtId="0" fontId="124" fillId="66" borderId="30" xfId="0" applyFont="1" applyFill="1" applyBorder="1" applyAlignment="1">
      <alignment horizontal="center" vertical="center"/>
    </xf>
    <xf numFmtId="0" fontId="2" fillId="0" borderId="20" xfId="0" applyFont="1" applyBorder="1" applyAlignment="1">
      <alignment horizontal="center" vertical="center"/>
    </xf>
    <xf numFmtId="0" fontId="2" fillId="0" borderId="0" xfId="0" applyFont="1" applyBorder="1" applyAlignment="1">
      <alignment horizontal="center" vertical="center"/>
    </xf>
    <xf numFmtId="0" fontId="16" fillId="67" borderId="17" xfId="0" applyFont="1" applyFill="1" applyBorder="1" applyAlignment="1">
      <alignment horizontal="center" vertical="center" wrapText="1"/>
    </xf>
    <xf numFmtId="0" fontId="16" fillId="67" borderId="29" xfId="0" applyFont="1" applyFill="1" applyBorder="1" applyAlignment="1">
      <alignment horizontal="center" vertical="center" wrapText="1"/>
    </xf>
    <xf numFmtId="0" fontId="16" fillId="67" borderId="30" xfId="0" applyFont="1" applyFill="1" applyBorder="1" applyAlignment="1">
      <alignment horizontal="center" vertical="center" wrapText="1"/>
    </xf>
    <xf numFmtId="0" fontId="18" fillId="24" borderId="17" xfId="0" applyFont="1" applyFill="1" applyBorder="1" applyAlignment="1">
      <alignment horizontal="center" vertical="center" wrapText="1"/>
    </xf>
    <xf numFmtId="0" fontId="18" fillId="24" borderId="29" xfId="0" applyFont="1" applyFill="1" applyBorder="1" applyAlignment="1">
      <alignment horizontal="center" vertical="center" wrapText="1"/>
    </xf>
    <xf numFmtId="0" fontId="18" fillId="24" borderId="30" xfId="0" applyFont="1" applyFill="1" applyBorder="1" applyAlignment="1">
      <alignment horizontal="center" vertical="center" wrapText="1"/>
    </xf>
    <xf numFmtId="0" fontId="22" fillId="0" borderId="0" xfId="0" applyFont="1" applyBorder="1" applyAlignment="1">
      <alignment horizontal="left" vertical="center" wrapText="1"/>
    </xf>
    <xf numFmtId="0" fontId="22" fillId="0" borderId="0" xfId="0" applyFont="1" applyBorder="1" applyAlignment="1">
      <alignment horizontal="left" vertical="center"/>
    </xf>
    <xf numFmtId="0" fontId="3" fillId="62" borderId="0" xfId="0" applyFont="1" applyFill="1" applyBorder="1" applyAlignment="1">
      <alignment horizontal="left" vertical="center" wrapText="1"/>
    </xf>
    <xf numFmtId="0" fontId="3" fillId="62" borderId="0" xfId="0" applyFont="1" applyFill="1" applyBorder="1" applyAlignment="1">
      <alignment horizontal="left" vertical="center"/>
    </xf>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176" fillId="95" borderId="116" xfId="0" applyFont="1" applyFill="1" applyBorder="1" applyAlignment="1">
      <alignment horizontal="left" vertical="top" wrapText="1"/>
    </xf>
    <xf numFmtId="0" fontId="108" fillId="66" borderId="46" xfId="0" applyFont="1" applyFill="1" applyBorder="1" applyAlignment="1">
      <alignment horizontal="left" vertical="top" wrapText="1"/>
    </xf>
    <xf numFmtId="0" fontId="18" fillId="66" borderId="11" xfId="0" applyFont="1" applyFill="1" applyBorder="1" applyAlignment="1">
      <alignment vertical="center" wrapText="1"/>
    </xf>
    <xf numFmtId="0" fontId="18" fillId="0" borderId="0" xfId="0" applyFont="1" applyFill="1" applyAlignment="1" applyProtection="1">
      <alignment horizontal="left" vertical="center" wrapText="1"/>
    </xf>
  </cellXfs>
  <cellStyles count="645">
    <cellStyle name="20 % - Akzent1 2" xfId="1"/>
    <cellStyle name="20 % - Akzent1 2 2" xfId="2"/>
    <cellStyle name="20 % - Akzent1 2 3" xfId="3"/>
    <cellStyle name="20 % - Akzent1 2 3 2" xfId="325"/>
    <cellStyle name="20 % - Akzent1 2 3 2 2" xfId="326"/>
    <cellStyle name="20 % - Akzent1 2 3 3" xfId="327"/>
    <cellStyle name="20 % - Akzent1 2 4" xfId="328"/>
    <cellStyle name="20 % - Akzent1 3" xfId="4"/>
    <cellStyle name="20 % - Akzent1 3 2" xfId="329"/>
    <cellStyle name="20 % - Akzent1 3 3" xfId="330"/>
    <cellStyle name="20 % - Akzent1 4" xfId="5"/>
    <cellStyle name="20 % - Akzent1 4 2" xfId="331"/>
    <cellStyle name="20 % - Akzent1 4 3" xfId="332"/>
    <cellStyle name="20 % - Akzent1 5" xfId="6"/>
    <cellStyle name="20 % - Akzent1 6" xfId="333"/>
    <cellStyle name="20 % - Akzent1 7" xfId="334"/>
    <cellStyle name="20 % - Akzent2 2" xfId="7"/>
    <cellStyle name="20 % - Akzent2 2 2" xfId="8"/>
    <cellStyle name="20 % - Akzent2 2 3" xfId="9"/>
    <cellStyle name="20 % - Akzent2 2 3 2" xfId="335"/>
    <cellStyle name="20 % - Akzent2 2 3 2 2" xfId="336"/>
    <cellStyle name="20 % - Akzent2 2 3 3" xfId="337"/>
    <cellStyle name="20 % - Akzent2 2 4" xfId="338"/>
    <cellStyle name="20 % - Akzent2 3" xfId="10"/>
    <cellStyle name="20 % - Akzent2 3 2" xfId="339"/>
    <cellStyle name="20 % - Akzent2 3 3" xfId="340"/>
    <cellStyle name="20 % - Akzent2 4" xfId="11"/>
    <cellStyle name="20 % - Akzent2 4 2" xfId="341"/>
    <cellStyle name="20 % - Akzent2 4 3" xfId="342"/>
    <cellStyle name="20 % - Akzent2 5" xfId="12"/>
    <cellStyle name="20 % - Akzent2 6" xfId="343"/>
    <cellStyle name="20 % - Akzent2 7" xfId="344"/>
    <cellStyle name="20 % - Akzent3 2" xfId="13"/>
    <cellStyle name="20 % - Akzent3 2 2" xfId="14"/>
    <cellStyle name="20 % - Akzent3 2 3" xfId="15"/>
    <cellStyle name="20 % - Akzent3 2 3 2" xfId="345"/>
    <cellStyle name="20 % - Akzent3 2 3 2 2" xfId="346"/>
    <cellStyle name="20 % - Akzent3 2 3 3" xfId="347"/>
    <cellStyle name="20 % - Akzent3 2 4" xfId="348"/>
    <cellStyle name="20 % - Akzent3 3" xfId="16"/>
    <cellStyle name="20 % - Akzent3 3 2" xfId="349"/>
    <cellStyle name="20 % - Akzent3 3 3" xfId="350"/>
    <cellStyle name="20 % - Akzent3 4" xfId="17"/>
    <cellStyle name="20 % - Akzent3 4 2" xfId="351"/>
    <cellStyle name="20 % - Akzent3 4 3" xfId="352"/>
    <cellStyle name="20 % - Akzent3 5" xfId="18"/>
    <cellStyle name="20 % - Akzent3 6" xfId="353"/>
    <cellStyle name="20 % - Akzent3 7" xfId="354"/>
    <cellStyle name="20 % - Akzent4 2" xfId="19"/>
    <cellStyle name="20 % - Akzent4 2 2" xfId="20"/>
    <cellStyle name="20 % - Akzent4 2 3" xfId="21"/>
    <cellStyle name="20 % - Akzent4 2 3 2" xfId="355"/>
    <cellStyle name="20 % - Akzent4 2 3 2 2" xfId="356"/>
    <cellStyle name="20 % - Akzent4 2 3 3" xfId="357"/>
    <cellStyle name="20 % - Akzent4 2 4" xfId="358"/>
    <cellStyle name="20 % - Akzent4 3" xfId="22"/>
    <cellStyle name="20 % - Akzent4 3 2" xfId="359"/>
    <cellStyle name="20 % - Akzent4 3 3" xfId="360"/>
    <cellStyle name="20 % - Akzent4 4" xfId="23"/>
    <cellStyle name="20 % - Akzent4 4 2" xfId="361"/>
    <cellStyle name="20 % - Akzent4 4 3" xfId="362"/>
    <cellStyle name="20 % - Akzent4 5" xfId="24"/>
    <cellStyle name="20 % - Akzent4 6" xfId="363"/>
    <cellStyle name="20 % - Akzent4 7" xfId="364"/>
    <cellStyle name="20 % - Akzent5 2" xfId="25"/>
    <cellStyle name="20 % - Akzent5 2 2" xfId="365"/>
    <cellStyle name="20 % - Akzent5 2 2 2" xfId="366"/>
    <cellStyle name="20 % - Akzent5 2 3" xfId="367"/>
    <cellStyle name="20 % - Akzent5 3" xfId="26"/>
    <cellStyle name="20 % - Akzent5 3 2" xfId="368"/>
    <cellStyle name="20 % - Akzent5 3 3" xfId="369"/>
    <cellStyle name="20 % - Akzent5 4" xfId="27"/>
    <cellStyle name="20 % - Akzent5 4 2" xfId="370"/>
    <cellStyle name="20 % - Akzent5 4 3" xfId="371"/>
    <cellStyle name="20 % - Akzent5 5" xfId="28"/>
    <cellStyle name="20 % - Akzent5 6" xfId="372"/>
    <cellStyle name="20 % - Akzent5 7" xfId="373"/>
    <cellStyle name="20 % - Akzent6 2" xfId="29"/>
    <cellStyle name="20 % - Akzent6 3" xfId="30"/>
    <cellStyle name="20 % - Akzent6 3 2" xfId="374"/>
    <cellStyle name="20 % - Akzent6 3 3" xfId="375"/>
    <cellStyle name="20 % - Akzent6 4" xfId="31"/>
    <cellStyle name="20 % - Akzent6 4 2" xfId="376"/>
    <cellStyle name="20 % - Akzent6 4 3" xfId="377"/>
    <cellStyle name="20 % - Akzent6 5" xfId="32"/>
    <cellStyle name="20 % - Akzent6 6" xfId="378"/>
    <cellStyle name="20 % - Akzent6 7" xfId="379"/>
    <cellStyle name="40 % - Akzent1 2" xfId="33"/>
    <cellStyle name="40 % - Akzent1 2 2" xfId="380"/>
    <cellStyle name="40 % - Akzent1 2 3" xfId="381"/>
    <cellStyle name="40 % - Akzent1 3" xfId="34"/>
    <cellStyle name="40 % - Akzent1 3 2" xfId="382"/>
    <cellStyle name="40 % - Akzent1 3 3" xfId="383"/>
    <cellStyle name="40 % - Akzent1 4" xfId="35"/>
    <cellStyle name="40 % - Akzent1 4 2" xfId="384"/>
    <cellStyle name="40 % - Akzent1 4 3" xfId="385"/>
    <cellStyle name="40 % - Akzent1 5" xfId="36"/>
    <cellStyle name="40 % - Akzent1 6" xfId="386"/>
    <cellStyle name="40 % - Akzent1 7" xfId="387"/>
    <cellStyle name="40 % - Akzent2 2" xfId="37"/>
    <cellStyle name="40 % - Akzent2 3" xfId="38"/>
    <cellStyle name="40 % - Akzent2 3 2" xfId="388"/>
    <cellStyle name="40 % - Akzent2 3 3" xfId="389"/>
    <cellStyle name="40 % - Akzent2 4" xfId="39"/>
    <cellStyle name="40 % - Akzent2 4 2" xfId="390"/>
    <cellStyle name="40 % - Akzent2 4 3" xfId="391"/>
    <cellStyle name="40 % - Akzent2 5" xfId="40"/>
    <cellStyle name="40 % - Akzent2 6" xfId="392"/>
    <cellStyle name="40 % - Akzent2 7" xfId="393"/>
    <cellStyle name="40 % - Akzent3 2" xfId="41"/>
    <cellStyle name="40 % - Akzent3 2 2" xfId="42"/>
    <cellStyle name="40 % - Akzent3 2 3" xfId="43"/>
    <cellStyle name="40 % - Akzent3 2 3 2" xfId="394"/>
    <cellStyle name="40 % - Akzent3 2 3 2 2" xfId="395"/>
    <cellStyle name="40 % - Akzent3 2 3 3" xfId="396"/>
    <cellStyle name="40 % - Akzent3 2 4" xfId="397"/>
    <cellStyle name="40 % - Akzent3 3" xfId="44"/>
    <cellStyle name="40 % - Akzent3 3 2" xfId="398"/>
    <cellStyle name="40 % - Akzent3 3 3" xfId="399"/>
    <cellStyle name="40 % - Akzent3 4" xfId="45"/>
    <cellStyle name="40 % - Akzent3 4 2" xfId="400"/>
    <cellStyle name="40 % - Akzent3 4 3" xfId="401"/>
    <cellStyle name="40 % - Akzent3 5" xfId="46"/>
    <cellStyle name="40 % - Akzent3 6" xfId="402"/>
    <cellStyle name="40 % - Akzent3 7" xfId="403"/>
    <cellStyle name="40 % - Akzent4 2" xfId="47"/>
    <cellStyle name="40 % - Akzent4 2 2" xfId="404"/>
    <cellStyle name="40 % - Akzent4 2 2 2" xfId="405"/>
    <cellStyle name="40 % - Akzent4 2 3" xfId="406"/>
    <cellStyle name="40 % - Akzent4 3" xfId="48"/>
    <cellStyle name="40 % - Akzent4 3 2" xfId="407"/>
    <cellStyle name="40 % - Akzent4 3 3" xfId="408"/>
    <cellStyle name="40 % - Akzent4 4" xfId="49"/>
    <cellStyle name="40 % - Akzent4 4 2" xfId="409"/>
    <cellStyle name="40 % - Akzent4 4 3" xfId="410"/>
    <cellStyle name="40 % - Akzent4 5" xfId="50"/>
    <cellStyle name="40 % - Akzent4 6" xfId="411"/>
    <cellStyle name="40 % - Akzent4 7" xfId="412"/>
    <cellStyle name="40 % - Akzent5 2" xfId="51"/>
    <cellStyle name="40 % - Akzent5 2 2" xfId="413"/>
    <cellStyle name="40 % - Akzent5 2 3" xfId="414"/>
    <cellStyle name="40 % - Akzent5 3" xfId="52"/>
    <cellStyle name="40 % - Akzent5 3 2" xfId="415"/>
    <cellStyle name="40 % - Akzent5 3 3" xfId="416"/>
    <cellStyle name="40 % - Akzent5 4" xfId="53"/>
    <cellStyle name="40 % - Akzent5 4 2" xfId="417"/>
    <cellStyle name="40 % - Akzent5 4 3" xfId="418"/>
    <cellStyle name="40 % - Akzent5 5" xfId="54"/>
    <cellStyle name="40 % - Akzent5 6" xfId="419"/>
    <cellStyle name="40 % - Akzent5 7" xfId="420"/>
    <cellStyle name="40 % - Akzent6 2" xfId="55"/>
    <cellStyle name="40 % - Akzent6 2 2" xfId="421"/>
    <cellStyle name="40 % - Akzent6 2 2 2" xfId="422"/>
    <cellStyle name="40 % - Akzent6 2 3" xfId="423"/>
    <cellStyle name="40 % - Akzent6 3" xfId="56"/>
    <cellStyle name="40 % - Akzent6 3 2" xfId="424"/>
    <cellStyle name="40 % - Akzent6 3 3" xfId="425"/>
    <cellStyle name="40 % - Akzent6 4" xfId="57"/>
    <cellStyle name="40 % - Akzent6 4 2" xfId="426"/>
    <cellStyle name="40 % - Akzent6 4 3" xfId="427"/>
    <cellStyle name="40 % - Akzent6 5" xfId="58"/>
    <cellStyle name="40 % - Akzent6 6" xfId="428"/>
    <cellStyle name="40 % - Akzent6 7" xfId="429"/>
    <cellStyle name="60 % - Akzent1 2" xfId="59"/>
    <cellStyle name="60 % - Akzent1 2 2" xfId="430"/>
    <cellStyle name="60 % - Akzent1 2 2 2" xfId="431"/>
    <cellStyle name="60 % - Akzent1 2 3" xfId="432"/>
    <cellStyle name="60 % - Akzent1 3" xfId="60"/>
    <cellStyle name="60 % - Akzent1 4" xfId="61"/>
    <cellStyle name="60 % - Akzent1 5" xfId="433"/>
    <cellStyle name="60 % - Akzent1 6" xfId="434"/>
    <cellStyle name="60 % - Akzent2 2" xfId="62"/>
    <cellStyle name="60 % - Akzent2 3" xfId="63"/>
    <cellStyle name="60 % - Akzent2 4" xfId="64"/>
    <cellStyle name="60 % - Akzent2 5" xfId="435"/>
    <cellStyle name="60 % - Akzent2 6" xfId="436"/>
    <cellStyle name="60 % - Akzent3 2" xfId="65"/>
    <cellStyle name="60 % - Akzent3 3" xfId="66"/>
    <cellStyle name="60 % - Akzent3 4" xfId="67"/>
    <cellStyle name="60 % - Akzent3 5" xfId="437"/>
    <cellStyle name="60 % - Akzent3 6" xfId="438"/>
    <cellStyle name="60 % - Akzent4 2" xfId="68"/>
    <cellStyle name="60 % - Akzent4 2 2" xfId="69"/>
    <cellStyle name="60 % - Akzent4 2 3" xfId="70"/>
    <cellStyle name="60 % - Akzent4 2 3 2" xfId="439"/>
    <cellStyle name="60 % - Akzent4 2 3 2 2" xfId="440"/>
    <cellStyle name="60 % - Akzent4 2 3 3" xfId="441"/>
    <cellStyle name="60 % - Akzent4 2 4" xfId="442"/>
    <cellStyle name="60 % - Akzent4 3" xfId="71"/>
    <cellStyle name="60 % - Akzent4 4" xfId="72"/>
    <cellStyle name="60 % - Akzent4 5" xfId="443"/>
    <cellStyle name="60 % - Akzent4 6" xfId="444"/>
    <cellStyle name="60 % - Akzent5 2" xfId="73"/>
    <cellStyle name="60 % - Akzent5 2 2" xfId="445"/>
    <cellStyle name="60 % - Akzent5 2 2 2" xfId="446"/>
    <cellStyle name="60 % - Akzent5 2 3" xfId="447"/>
    <cellStyle name="60 % - Akzent5 3" xfId="74"/>
    <cellStyle name="60 % - Akzent5 4" xfId="75"/>
    <cellStyle name="60 % - Akzent5 5" xfId="448"/>
    <cellStyle name="60 % - Akzent5 6" xfId="449"/>
    <cellStyle name="60 % - Akzent6 2" xfId="76"/>
    <cellStyle name="60 % - Akzent6 2 2" xfId="77"/>
    <cellStyle name="60 % - Akzent6 2 3" xfId="78"/>
    <cellStyle name="60 % - Akzent6 2 3 2" xfId="450"/>
    <cellStyle name="60 % - Akzent6 2 3 2 2" xfId="451"/>
    <cellStyle name="60 % - Akzent6 2 3 3" xfId="452"/>
    <cellStyle name="60 % - Akzent6 2 4" xfId="453"/>
    <cellStyle name="60 % - Akzent6 3" xfId="79"/>
    <cellStyle name="60 % - Akzent6 4" xfId="80"/>
    <cellStyle name="60 % - Akzent6 5" xfId="454"/>
    <cellStyle name="60 % - Akzent6 6" xfId="455"/>
    <cellStyle name="Accent1" xfId="287" hidden="1"/>
    <cellStyle name="Accent1" xfId="293" hidden="1"/>
    <cellStyle name="Accent1" xfId="309" hidden="1"/>
    <cellStyle name="Accent1" xfId="613" hidden="1"/>
    <cellStyle name="Accent1" xfId="629"/>
    <cellStyle name="Accent1 2" xfId="81"/>
    <cellStyle name="Accent1 3" xfId="456"/>
    <cellStyle name="Accent1 3 2" xfId="457"/>
    <cellStyle name="Accent1 4" xfId="458"/>
    <cellStyle name="Accent2" xfId="288" hidden="1"/>
    <cellStyle name="Accent2" xfId="294" hidden="1"/>
    <cellStyle name="Accent2" xfId="310" hidden="1"/>
    <cellStyle name="Accent2" xfId="614" hidden="1"/>
    <cellStyle name="Accent2" xfId="630"/>
    <cellStyle name="Accent2 2" xfId="82"/>
    <cellStyle name="Accent2 3" xfId="459"/>
    <cellStyle name="Accent3" xfId="289" hidden="1"/>
    <cellStyle name="Accent3" xfId="295" hidden="1"/>
    <cellStyle name="Accent3" xfId="311" hidden="1"/>
    <cellStyle name="Accent3" xfId="615" hidden="1"/>
    <cellStyle name="Accent3" xfId="631"/>
    <cellStyle name="Accent3 2" xfId="83"/>
    <cellStyle name="Accent4" xfId="290" hidden="1"/>
    <cellStyle name="Accent4" xfId="296" hidden="1"/>
    <cellStyle name="Accent4" xfId="312" hidden="1"/>
    <cellStyle name="Accent4" xfId="616" hidden="1"/>
    <cellStyle name="Accent4" xfId="632"/>
    <cellStyle name="Accent4 2" xfId="84"/>
    <cellStyle name="Accent4 3" xfId="460"/>
    <cellStyle name="Accent4 3 2" xfId="461"/>
    <cellStyle name="Accent4 4" xfId="462"/>
    <cellStyle name="Accent5" xfId="291" hidden="1"/>
    <cellStyle name="Accent5" xfId="297" hidden="1"/>
    <cellStyle name="Accent5" xfId="313" hidden="1"/>
    <cellStyle name="Accent5" xfId="617" hidden="1"/>
    <cellStyle name="Accent5" xfId="633"/>
    <cellStyle name="Accent5 2" xfId="85"/>
    <cellStyle name="Accent6" xfId="292" hidden="1"/>
    <cellStyle name="Accent6" xfId="298" hidden="1"/>
    <cellStyle name="Accent6" xfId="314" hidden="1"/>
    <cellStyle name="Accent6" xfId="618" hidden="1"/>
    <cellStyle name="Accent6" xfId="634"/>
    <cellStyle name="Accent6 2" xfId="86"/>
    <cellStyle name="Akzent1 2" xfId="87"/>
    <cellStyle name="Akzent1 3" xfId="463"/>
    <cellStyle name="Akzent2 2" xfId="88"/>
    <cellStyle name="Akzent2 3" xfId="464"/>
    <cellStyle name="Akzent3 2" xfId="465"/>
    <cellStyle name="Akzent3 3" xfId="466"/>
    <cellStyle name="Akzent4 2" xfId="89"/>
    <cellStyle name="Akzent4 3" xfId="467"/>
    <cellStyle name="Akzent5 2" xfId="468"/>
    <cellStyle name="Akzent5 3" xfId="469"/>
    <cellStyle name="Akzent6 2" xfId="470"/>
    <cellStyle name="Akzent6 3" xfId="471"/>
    <cellStyle name="Ausgabe 2" xfId="90"/>
    <cellStyle name="Ausgabe 2 2" xfId="91"/>
    <cellStyle name="Ausgabe 2 2 2" xfId="472"/>
    <cellStyle name="Ausgabe 2 2 3" xfId="473"/>
    <cellStyle name="Ausgabe 2 3" xfId="92"/>
    <cellStyle name="Ausgabe 2 3 2" xfId="474"/>
    <cellStyle name="Ausgabe 2 3 2 2" xfId="475"/>
    <cellStyle name="Ausgabe 2 3 3" xfId="476"/>
    <cellStyle name="Ausgabe 2 4" xfId="477"/>
    <cellStyle name="Ausgabe 2 5" xfId="478"/>
    <cellStyle name="Ausgabe 3" xfId="93"/>
    <cellStyle name="Ausgabe 3 2" xfId="479"/>
    <cellStyle name="Ausgabe 3 3" xfId="480"/>
    <cellStyle name="Ausgabe 4" xfId="94"/>
    <cellStyle name="Ausgabe 4 2" xfId="95"/>
    <cellStyle name="Ausgabe 5" xfId="96"/>
    <cellStyle name="Ausgabe 5 2" xfId="97"/>
    <cellStyle name="Ausgabe 6" xfId="98"/>
    <cellStyle name="Ausgabe 6 2" xfId="99"/>
    <cellStyle name="Ausgabe 7" xfId="481"/>
    <cellStyle name="Ausgabe 7 2" xfId="482"/>
    <cellStyle name="Ausgabe 7 3" xfId="483"/>
    <cellStyle name="Ausgabe 7 3 2" xfId="484"/>
    <cellStyle name="Ausgabe 7 4" xfId="485"/>
    <cellStyle name="Ausgabe 8" xfId="486"/>
    <cellStyle name="Ausgabe 8 2" xfId="487"/>
    <cellStyle name="Bad" xfId="283" hidden="1"/>
    <cellStyle name="Bad" xfId="299" hidden="1"/>
    <cellStyle name="Bad" xfId="315" hidden="1"/>
    <cellStyle name="Bad" xfId="619" hidden="1"/>
    <cellStyle name="Bad" xfId="635"/>
    <cellStyle name="Bad 2" xfId="100"/>
    <cellStyle name="Berechnung 2" xfId="101"/>
    <cellStyle name="Berechnung 2 2" xfId="102"/>
    <cellStyle name="Berechnung 2 3" xfId="103"/>
    <cellStyle name="Berechnung 2 3 2" xfId="488"/>
    <cellStyle name="Berechnung 2 3 2 2" xfId="489"/>
    <cellStyle name="Berechnung 2 3 3" xfId="490"/>
    <cellStyle name="Berechnung 2 4" xfId="491"/>
    <cellStyle name="Berechnung 3" xfId="104"/>
    <cellStyle name="Berechnung 4" xfId="105"/>
    <cellStyle name="Berechnung 4 2" xfId="106"/>
    <cellStyle name="Berechnung 5" xfId="107"/>
    <cellStyle name="Berechnung 5 2" xfId="108"/>
    <cellStyle name="Berechnung 6" xfId="109"/>
    <cellStyle name="Berechnung 6 2" xfId="110"/>
    <cellStyle name="Berechnung 7" xfId="492"/>
    <cellStyle name="Berechnung 7 2" xfId="493"/>
    <cellStyle name="Berechnung 7 3" xfId="494"/>
    <cellStyle name="Berechnung 8" xfId="495"/>
    <cellStyle name="Calculation 2" xfId="111"/>
    <cellStyle name="Calculation 2 2" xfId="112"/>
    <cellStyle name="Check Cell" xfId="285" hidden="1"/>
    <cellStyle name="Check Cell" xfId="300" hidden="1"/>
    <cellStyle name="Check Cell" xfId="316" hidden="1"/>
    <cellStyle name="Check Cell" xfId="620" hidden="1"/>
    <cellStyle name="Check Cell" xfId="636"/>
    <cellStyle name="Check Cell 2" xfId="113"/>
    <cellStyle name="Check Cell 3" xfId="496"/>
    <cellStyle name="Check Cell 4" xfId="497"/>
    <cellStyle name="Eingabe 2" xfId="114"/>
    <cellStyle name="Eingabe 3" xfId="115"/>
    <cellStyle name="Eingabe 3 2" xfId="116"/>
    <cellStyle name="Eingabe 4" xfId="117"/>
    <cellStyle name="Eingabe 4 2" xfId="118"/>
    <cellStyle name="Eingabe 5" xfId="119"/>
    <cellStyle name="Eingabe 5 2" xfId="120"/>
    <cellStyle name="Eingabe 6" xfId="498"/>
    <cellStyle name="Eingabe 7" xfId="499"/>
    <cellStyle name="Ergebnis 2" xfId="121"/>
    <cellStyle name="Ergebnis 2 2" xfId="122"/>
    <cellStyle name="Ergebnis 2 2 2" xfId="123"/>
    <cellStyle name="Ergebnis 2 2 2 2" xfId="124"/>
    <cellStyle name="Ergebnis 2 2 3" xfId="125"/>
    <cellStyle name="Ergebnis 2 3" xfId="126"/>
    <cellStyle name="Ergebnis 2 3 2" xfId="127"/>
    <cellStyle name="Ergebnis 2 4" xfId="128"/>
    <cellStyle name="Ergebnis 2 4 2" xfId="500"/>
    <cellStyle name="Ergebnis 2 4 2 2" xfId="501"/>
    <cellStyle name="Ergebnis 2 4 3" xfId="502"/>
    <cellStyle name="Ergebnis 2 5" xfId="503"/>
    <cellStyle name="Ergebnis 3" xfId="129"/>
    <cellStyle name="Ergebnis 3 2" xfId="130"/>
    <cellStyle name="Ergebnis 3 2 2" xfId="131"/>
    <cellStyle name="Ergebnis 3 3" xfId="132"/>
    <cellStyle name="Ergebnis 4" xfId="133"/>
    <cellStyle name="Ergebnis 4 2" xfId="134"/>
    <cellStyle name="Ergebnis 4 2 2" xfId="135"/>
    <cellStyle name="Ergebnis 4 3" xfId="136"/>
    <cellStyle name="Ergebnis 5" xfId="137"/>
    <cellStyle name="Ergebnis 5 2" xfId="138"/>
    <cellStyle name="Ergebnis 6" xfId="139"/>
    <cellStyle name="Ergebnis 6 2" xfId="140"/>
    <cellStyle name="Ergebnis 7" xfId="141"/>
    <cellStyle name="Ergebnis 7 2" xfId="142"/>
    <cellStyle name="Ergebnis 8" xfId="504"/>
    <cellStyle name="Ergebnis 8 2" xfId="505"/>
    <cellStyle name="Ergebnis 8 3" xfId="506"/>
    <cellStyle name="Ergebnis 9" xfId="507"/>
    <cellStyle name="Erklärender Text 2" xfId="143"/>
    <cellStyle name="Erklärender Text 3" xfId="144"/>
    <cellStyle name="Erklärender Text 4" xfId="145"/>
    <cellStyle name="Erklärender Text 5" xfId="508"/>
    <cellStyle name="Erklärender Text 6" xfId="509"/>
    <cellStyle name="Good" xfId="282" hidden="1"/>
    <cellStyle name="Good" xfId="301" hidden="1"/>
    <cellStyle name="Good" xfId="317" hidden="1"/>
    <cellStyle name="Good" xfId="621" hidden="1"/>
    <cellStyle name="Good" xfId="637"/>
    <cellStyle name="Good 2" xfId="146"/>
    <cellStyle name="Gut 2" xfId="510"/>
    <cellStyle name="Gut 3" xfId="511"/>
    <cellStyle name="Heading 1" xfId="278" hidden="1"/>
    <cellStyle name="Heading 1" xfId="302" hidden="1"/>
    <cellStyle name="Heading 1" xfId="318" hidden="1"/>
    <cellStyle name="Heading 1" xfId="622" hidden="1"/>
    <cellStyle name="Heading 1" xfId="638"/>
    <cellStyle name="Heading 1 2" xfId="512"/>
    <cellStyle name="Heading 1 2 2" xfId="513"/>
    <cellStyle name="Heading 1 3" xfId="514"/>
    <cellStyle name="Heading 2" xfId="279" hidden="1"/>
    <cellStyle name="Heading 2" xfId="303" hidden="1"/>
    <cellStyle name="Heading 2" xfId="319" hidden="1"/>
    <cellStyle name="Heading 2" xfId="623" hidden="1"/>
    <cellStyle name="Heading 2" xfId="639"/>
    <cellStyle name="Heading 2 2" xfId="515"/>
    <cellStyle name="Heading 2 2 2" xfId="516"/>
    <cellStyle name="Heading 2 3" xfId="517"/>
    <cellStyle name="Heading 3" xfId="280" hidden="1"/>
    <cellStyle name="Heading 3" xfId="304" hidden="1"/>
    <cellStyle name="Heading 3" xfId="320" hidden="1"/>
    <cellStyle name="Heading 3" xfId="624" hidden="1"/>
    <cellStyle name="Heading 3" xfId="640"/>
    <cellStyle name="Heading 3 2" xfId="518"/>
    <cellStyle name="Heading 3 2 2" xfId="519"/>
    <cellStyle name="Heading 3 3" xfId="520"/>
    <cellStyle name="Heading 4" xfId="281" hidden="1"/>
    <cellStyle name="Heading 4" xfId="305" hidden="1"/>
    <cellStyle name="Heading 4" xfId="321" hidden="1"/>
    <cellStyle name="Heading 4" xfId="625" hidden="1"/>
    <cellStyle name="Heading 4" xfId="641"/>
    <cellStyle name="Heading 4 2" xfId="521"/>
    <cellStyle name="Heading 4 2 2" xfId="522"/>
    <cellStyle name="Heading 4 3" xfId="523"/>
    <cellStyle name="Input 2" xfId="148"/>
    <cellStyle name="Input 2 2" xfId="149"/>
    <cellStyle name="Link" xfId="147" builtinId="8"/>
    <cellStyle name="Linked Cell" xfId="284" hidden="1"/>
    <cellStyle name="Linked Cell" xfId="306" hidden="1"/>
    <cellStyle name="Linked Cell" xfId="322" hidden="1"/>
    <cellStyle name="Linked Cell" xfId="626" hidden="1"/>
    <cellStyle name="Linked Cell" xfId="642"/>
    <cellStyle name="Linked Cell 2" xfId="150"/>
    <cellStyle name="Normal 2" xfId="151"/>
    <cellStyle name="Note" xfId="286" hidden="1"/>
    <cellStyle name="Note" xfId="307" hidden="1"/>
    <cellStyle name="Note" xfId="323" hidden="1"/>
    <cellStyle name="Note" xfId="627" hidden="1"/>
    <cellStyle name="Note" xfId="643"/>
    <cellStyle name="Note 2" xfId="152"/>
    <cellStyle name="Note 2 2" xfId="153"/>
    <cellStyle name="Note 2 2 2" xfId="154"/>
    <cellStyle name="Note 2 3" xfId="155"/>
    <cellStyle name="Note 3" xfId="524"/>
    <cellStyle name="Note 4" xfId="525"/>
    <cellStyle name="Note 5" xfId="526"/>
    <cellStyle name="Notiz 2" xfId="156"/>
    <cellStyle name="Notiz 2 2" xfId="157"/>
    <cellStyle name="Notiz 2 2 2" xfId="158"/>
    <cellStyle name="Notiz 2 2 2 2" xfId="159"/>
    <cellStyle name="Notiz 2 2 2 2 2" xfId="527"/>
    <cellStyle name="Notiz 2 2 2 3" xfId="160"/>
    <cellStyle name="Notiz 2 2 3" xfId="161"/>
    <cellStyle name="Notiz 2 2 3 2" xfId="528"/>
    <cellStyle name="Notiz 2 2 4" xfId="162"/>
    <cellStyle name="Notiz 2 2 4 2" xfId="529"/>
    <cellStyle name="Notiz 2 2 4 3" xfId="530"/>
    <cellStyle name="Notiz 2 2 4 3 2" xfId="531"/>
    <cellStyle name="Notiz 2 2 4 3 3" xfId="532"/>
    <cellStyle name="Notiz 2 2 4 4" xfId="533"/>
    <cellStyle name="Notiz 2 2 5" xfId="163"/>
    <cellStyle name="Notiz 2 2 5 2" xfId="534"/>
    <cellStyle name="Notiz 2 2 5 3" xfId="535"/>
    <cellStyle name="Notiz 2 2 5 4" xfId="536"/>
    <cellStyle name="Notiz 2 3" xfId="164"/>
    <cellStyle name="Notiz 2 3 2" xfId="165"/>
    <cellStyle name="Notiz 2 3 2 2" xfId="537"/>
    <cellStyle name="Notiz 2 3 3" xfId="166"/>
    <cellStyle name="Notiz 2 4" xfId="167"/>
    <cellStyle name="Notiz 2 4 2" xfId="538"/>
    <cellStyle name="Notiz 2 5" xfId="168"/>
    <cellStyle name="Notiz 3" xfId="169"/>
    <cellStyle name="Notiz 3 2" xfId="170"/>
    <cellStyle name="Notiz 3 2 2" xfId="171"/>
    <cellStyle name="Notiz 3 2 2 2" xfId="539"/>
    <cellStyle name="Notiz 3 2 3" xfId="172"/>
    <cellStyle name="Notiz 3 3" xfId="173"/>
    <cellStyle name="Notiz 3 3 2" xfId="540"/>
    <cellStyle name="Notiz 3 4" xfId="174"/>
    <cellStyle name="Notiz 4" xfId="175"/>
    <cellStyle name="Notiz 4 2" xfId="176"/>
    <cellStyle name="Notiz 4 2 2" xfId="541"/>
    <cellStyle name="Notiz 4 3" xfId="177"/>
    <cellStyle name="Notiz 5" xfId="178"/>
    <cellStyle name="Notiz 5 2" xfId="179"/>
    <cellStyle name="Notiz 5 2 2" xfId="542"/>
    <cellStyle name="Notiz 5 3" xfId="180"/>
    <cellStyle name="Notiz 6" xfId="181"/>
    <cellStyle name="Notiz 6 2" xfId="543"/>
    <cellStyle name="Notiz 7" xfId="182"/>
    <cellStyle name="Notiz 8" xfId="544"/>
    <cellStyle name="Output 2" xfId="183"/>
    <cellStyle name="Output 2 2" xfId="184"/>
    <cellStyle name="Prozent 10" xfId="185"/>
    <cellStyle name="Prozent 10 2" xfId="545"/>
    <cellStyle name="Prozent 10 3" xfId="546"/>
    <cellStyle name="Prozent 10 4" xfId="547"/>
    <cellStyle name="Prozent 11" xfId="548"/>
    <cellStyle name="Prozent 12" xfId="549"/>
    <cellStyle name="Prozent 2" xfId="186"/>
    <cellStyle name="Prozent 3" xfId="187"/>
    <cellStyle name="Prozent 3 2" xfId="188"/>
    <cellStyle name="Prozent 3 2 2" xfId="189"/>
    <cellStyle name="Prozent 3 2 2 2" xfId="190"/>
    <cellStyle name="Prozent 3 2 2 2 2" xfId="550"/>
    <cellStyle name="Prozent 3 2 2 3" xfId="191"/>
    <cellStyle name="Prozent 3 2 3" xfId="192"/>
    <cellStyle name="Prozent 3 2 3 2" xfId="551"/>
    <cellStyle name="Prozent 3 2 4" xfId="193"/>
    <cellStyle name="Prozent 3 2 4 2" xfId="552"/>
    <cellStyle name="Prozent 3 2 4 3" xfId="553"/>
    <cellStyle name="Prozent 3 2 5" xfId="194"/>
    <cellStyle name="Prozent 3 3" xfId="195"/>
    <cellStyle name="Prozent 3 3 2" xfId="196"/>
    <cellStyle name="Prozent 3 3 2 2" xfId="554"/>
    <cellStyle name="Prozent 3 3 3" xfId="197"/>
    <cellStyle name="Prozent 3 4" xfId="198"/>
    <cellStyle name="Prozent 3 4 2" xfId="555"/>
    <cellStyle name="Prozent 3 5" xfId="199"/>
    <cellStyle name="Prozent 4" xfId="200"/>
    <cellStyle name="Prozent 4 2" xfId="201"/>
    <cellStyle name="Prozent 4 2 2" xfId="202"/>
    <cellStyle name="Prozent 4 2 2 2" xfId="203"/>
    <cellStyle name="Prozent 4 2 2 2 2" xfId="556"/>
    <cellStyle name="Prozent 4 2 2 3" xfId="204"/>
    <cellStyle name="Prozent 4 2 3" xfId="205"/>
    <cellStyle name="Prozent 4 2 3 2" xfId="557"/>
    <cellStyle name="Prozent 4 2 4" xfId="206"/>
    <cellStyle name="Prozent 4 3" xfId="207"/>
    <cellStyle name="Prozent 4 3 2" xfId="208"/>
    <cellStyle name="Prozent 4 3 2 2" xfId="209"/>
    <cellStyle name="Prozent 4 3 3" xfId="210"/>
    <cellStyle name="Prozent 4 3 3 2" xfId="558"/>
    <cellStyle name="Prozent 4 3 4" xfId="211"/>
    <cellStyle name="Prozent 4 3 4 2" xfId="559"/>
    <cellStyle name="Prozent 4 3 4 3" xfId="560"/>
    <cellStyle name="Prozent 4 3 4 4" xfId="561"/>
    <cellStyle name="Prozent 4 4" xfId="212"/>
    <cellStyle name="Prozent 4 4 2" xfId="562"/>
    <cellStyle name="Prozent 4 5" xfId="213"/>
    <cellStyle name="Prozent 5" xfId="214"/>
    <cellStyle name="Prozent 5 2" xfId="215"/>
    <cellStyle name="Prozent 5 2 2" xfId="216"/>
    <cellStyle name="Prozent 5 2 2 2" xfId="563"/>
    <cellStyle name="Prozent 5 2 3" xfId="217"/>
    <cellStyle name="Prozent 5 3" xfId="218"/>
    <cellStyle name="Prozent 5 3 2" xfId="564"/>
    <cellStyle name="Prozent 5 4" xfId="219"/>
    <cellStyle name="Prozent 5 4 2" xfId="565"/>
    <cellStyle name="Prozent 5 4 3" xfId="566"/>
    <cellStyle name="Prozent 5 4 3 2" xfId="567"/>
    <cellStyle name="Prozent 5 4 3 3" xfId="568"/>
    <cellStyle name="Prozent 5 4 4" xfId="569"/>
    <cellStyle name="Prozent 5 5" xfId="220"/>
    <cellStyle name="Prozent 5 5 2" xfId="570"/>
    <cellStyle name="Prozent 5 5 3" xfId="571"/>
    <cellStyle name="Prozent 5 5 4" xfId="572"/>
    <cellStyle name="Prozent 6" xfId="221"/>
    <cellStyle name="Prozent 6 2" xfId="222"/>
    <cellStyle name="Prozent 6 2 2" xfId="573"/>
    <cellStyle name="Prozent 6 3" xfId="223"/>
    <cellStyle name="Prozent 7" xfId="224"/>
    <cellStyle name="Prozent 7 2" xfId="225"/>
    <cellStyle name="Prozent 7 2 2" xfId="574"/>
    <cellStyle name="Prozent 7 3" xfId="226"/>
    <cellStyle name="Prozent 8" xfId="227"/>
    <cellStyle name="Prozent 8 2" xfId="228"/>
    <cellStyle name="Prozent 8 2 2" xfId="575"/>
    <cellStyle name="Prozent 8 2 3" xfId="576"/>
    <cellStyle name="Prozent 8 3" xfId="229"/>
    <cellStyle name="Prozent 8 3 2" xfId="577"/>
    <cellStyle name="Prozent 8 3 2 2" xfId="578"/>
    <cellStyle name="Prozent 8 3 2 3" xfId="579"/>
    <cellStyle name="Prozent 8 3 3" xfId="580"/>
    <cellStyle name="Prozent 8 3 3 2" xfId="581"/>
    <cellStyle name="Prozent 8 3 3 3" xfId="582"/>
    <cellStyle name="Prozent 9" xfId="230"/>
    <cellStyle name="Schlecht 2" xfId="583"/>
    <cellStyle name="Schlecht 3" xfId="584"/>
    <cellStyle name="Standard" xfId="0" builtinId="0"/>
    <cellStyle name="Standard 2" xfId="231"/>
    <cellStyle name="Standard 2 2" xfId="232"/>
    <cellStyle name="Standard 2 2 2" xfId="233"/>
    <cellStyle name="Standard 2 2 3" xfId="585"/>
    <cellStyle name="Standard 2 3" xfId="234"/>
    <cellStyle name="Standard 2 4" xfId="235"/>
    <cellStyle name="Standard 2 5" xfId="236"/>
    <cellStyle name="Standard 2 6" xfId="586"/>
    <cellStyle name="Standard 3" xfId="237"/>
    <cellStyle name="Standard 3 2" xfId="238"/>
    <cellStyle name="Standard 3 2 2" xfId="239"/>
    <cellStyle name="Standard 3 2 2 2" xfId="240"/>
    <cellStyle name="Standard 3 2 2 2 2" xfId="587"/>
    <cellStyle name="Standard 3 2 2 3" xfId="241"/>
    <cellStyle name="Standard 3 2 3" xfId="242"/>
    <cellStyle name="Standard 3 2 3 2" xfId="588"/>
    <cellStyle name="Standard 3 2 4" xfId="243"/>
    <cellStyle name="Standard 3 2 4 2" xfId="589"/>
    <cellStyle name="Standard 3 2 4 3" xfId="590"/>
    <cellStyle name="Standard 3 2 5" xfId="244"/>
    <cellStyle name="Standard 3 2 6" xfId="591"/>
    <cellStyle name="Standard 3 3" xfId="245"/>
    <cellStyle name="Standard 3 3 2" xfId="246"/>
    <cellStyle name="Standard 3 3 2 2" xfId="592"/>
    <cellStyle name="Standard 3 3 3" xfId="247"/>
    <cellStyle name="Standard 3 4" xfId="248"/>
    <cellStyle name="Standard 3 4 2" xfId="593"/>
    <cellStyle name="Standard 3 5" xfId="249"/>
    <cellStyle name="Standard 3 6" xfId="594"/>
    <cellStyle name="Standard 4" xfId="250"/>
    <cellStyle name="Standard 5" xfId="251"/>
    <cellStyle name="Standard 5 2" xfId="595"/>
    <cellStyle name="Title" xfId="277" hidden="1"/>
    <cellStyle name="Title" xfId="308" hidden="1"/>
    <cellStyle name="Title" xfId="324" hidden="1"/>
    <cellStyle name="Title" xfId="628" hidden="1"/>
    <cellStyle name="Title" xfId="644"/>
    <cellStyle name="Title 2" xfId="596"/>
    <cellStyle name="Title 2 2" xfId="597"/>
    <cellStyle name="Title 3" xfId="598"/>
    <cellStyle name="Total 2" xfId="252"/>
    <cellStyle name="Total 2 2" xfId="253"/>
    <cellStyle name="Überschrift 1 2" xfId="254"/>
    <cellStyle name="Überschrift 1 2 2" xfId="255"/>
    <cellStyle name="Überschrift 1 2 2 2" xfId="256"/>
    <cellStyle name="Überschrift 1 2 2 3" xfId="257"/>
    <cellStyle name="Überschrift 1 2 3" xfId="258"/>
    <cellStyle name="Überschrift 1 2 3 2" xfId="259"/>
    <cellStyle name="Überschrift 1 2 3 3" xfId="260"/>
    <cellStyle name="Überschrift 1 2 4" xfId="261"/>
    <cellStyle name="Überschrift 1 3" xfId="599"/>
    <cellStyle name="Überschrift 2 2" xfId="262"/>
    <cellStyle name="Überschrift 2 2 2" xfId="263"/>
    <cellStyle name="Überschrift 2 2 2 2" xfId="264"/>
    <cellStyle name="Überschrift 2 2 2 3" xfId="265"/>
    <cellStyle name="Überschrift 2 2 3" xfId="266"/>
    <cellStyle name="Überschrift 2 2 3 2" xfId="267"/>
    <cellStyle name="Überschrift 2 2 4" xfId="268"/>
    <cellStyle name="Überschrift 2 3" xfId="600"/>
    <cellStyle name="Überschrift 3 2" xfId="269"/>
    <cellStyle name="Überschrift 3 3" xfId="601"/>
    <cellStyle name="Überschrift 4 2" xfId="270"/>
    <cellStyle name="Überschrift 4 3" xfId="602"/>
    <cellStyle name="Überschrift 5" xfId="271"/>
    <cellStyle name="Überschrift 6" xfId="603"/>
    <cellStyle name="Verknüpfte Zelle 2" xfId="604"/>
    <cellStyle name="Verknüpfte Zelle 3" xfId="605"/>
    <cellStyle name="Warnender Text 2" xfId="272"/>
    <cellStyle name="Warnender Text 2 2" xfId="273"/>
    <cellStyle name="Warnender Text 2 3" xfId="274"/>
    <cellStyle name="Warnender Text 2 3 2" xfId="606"/>
    <cellStyle name="Warnender Text 3" xfId="275"/>
    <cellStyle name="Warnender Text 4" xfId="276"/>
    <cellStyle name="Warnender Text 5" xfId="607"/>
    <cellStyle name="Warnender Text 6" xfId="608"/>
    <cellStyle name="Zelle überprüfen 2" xfId="609"/>
    <cellStyle name="Zelle überprüfen 2 2" xfId="610"/>
    <cellStyle name="Zelle überprüfen 3" xfId="611"/>
    <cellStyle name="Zelle überprüfen 4" xfId="612"/>
  </cellStyles>
  <dxfs count="383">
    <dxf>
      <fill>
        <patternFill>
          <bgColor rgb="FFCCFFCA"/>
        </patternFill>
      </fill>
    </dxf>
    <dxf>
      <fill>
        <patternFill>
          <bgColor indexed="23"/>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rgb="FFDAEEF3"/>
        </patternFill>
      </fill>
    </dxf>
    <dxf>
      <fill>
        <patternFill>
          <bgColor theme="0"/>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23"/>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indexed="42"/>
        </patternFill>
      </fill>
    </dxf>
    <dxf>
      <fill>
        <patternFill>
          <bgColor indexed="43"/>
        </patternFill>
      </fill>
    </dxf>
    <dxf>
      <fill>
        <patternFill>
          <bgColor theme="0"/>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10"/>
        </patternFill>
      </fill>
    </dxf>
    <dxf>
      <fill>
        <patternFill>
          <bgColor theme="0" tint="-0.24994659260841701"/>
        </patternFill>
      </fill>
    </dxf>
    <dxf>
      <fill>
        <patternFill>
          <bgColor indexed="23"/>
        </patternFill>
      </fill>
    </dxf>
    <dxf>
      <fill>
        <patternFill>
          <bgColor theme="0" tint="-0.24994659260841701"/>
        </patternFill>
      </fill>
    </dxf>
    <dxf>
      <fill>
        <patternFill>
          <bgColor indexed="23"/>
        </patternFill>
      </fill>
    </dxf>
    <dxf>
      <fill>
        <patternFill>
          <bgColor indexed="42"/>
        </patternFill>
      </fill>
    </dxf>
    <dxf>
      <fill>
        <patternFill>
          <bgColor indexed="43"/>
        </patternFill>
      </fill>
    </dxf>
    <dxf>
      <fill>
        <patternFill>
          <bgColor theme="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DAEEF3"/>
        </patternFill>
      </fill>
    </dxf>
    <dxf>
      <fill>
        <patternFill>
          <bgColor rgb="FFDAEEF3"/>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23"/>
        </patternFill>
      </fill>
    </dxf>
    <dxf>
      <fill>
        <patternFill>
          <bgColor indexed="42"/>
        </patternFill>
      </fill>
    </dxf>
    <dxf>
      <fill>
        <patternFill patternType="none">
          <bgColor indexed="65"/>
        </patternFill>
      </fill>
    </dxf>
    <dxf>
      <fill>
        <patternFill>
          <bgColor indexed="23"/>
        </patternFill>
      </fill>
    </dxf>
    <dxf>
      <fill>
        <patternFill>
          <bgColor rgb="FFDAEEF3"/>
        </patternFill>
      </fill>
    </dxf>
    <dxf>
      <fill>
        <patternFill>
          <bgColor rgb="FFDAEEF3"/>
        </patternFill>
      </fill>
    </dxf>
    <dxf>
      <fill>
        <patternFill>
          <bgColor indexed="10"/>
        </patternFill>
      </fill>
    </dxf>
    <dxf>
      <fill>
        <patternFill>
          <bgColor indexed="23"/>
        </patternFill>
      </fill>
    </dxf>
    <dxf>
      <fill>
        <patternFill>
          <bgColor indexed="10"/>
        </patternFill>
      </fill>
    </dxf>
    <dxf>
      <fill>
        <patternFill patternType="none">
          <bgColor indexed="65"/>
        </patternFill>
      </fill>
    </dxf>
    <dxf>
      <fill>
        <patternFill>
          <bgColor indexed="23"/>
        </patternFill>
      </fill>
    </dxf>
    <dxf>
      <fill>
        <patternFill>
          <bgColor theme="0" tint="-0.24994659260841701"/>
        </patternFill>
      </fill>
    </dxf>
    <dxf>
      <fill>
        <patternFill>
          <bgColor indexed="23"/>
        </patternFill>
      </fill>
    </dxf>
    <dxf>
      <fill>
        <patternFill>
          <bgColor indexed="23"/>
        </patternFill>
      </fill>
    </dxf>
    <dxf>
      <fill>
        <patternFill>
          <bgColor theme="0" tint="-0.24994659260841701"/>
        </patternFill>
      </fill>
    </dxf>
    <dxf>
      <fill>
        <patternFill>
          <bgColor theme="0" tint="-0.2499465926084170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DCE6F1"/>
        </patternFill>
      </fill>
    </dxf>
    <dxf>
      <fill>
        <patternFill>
          <bgColor theme="0" tint="-0.24994659260841701"/>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rgb="FFFFFF99"/>
        </patternFill>
      </fill>
    </dxf>
    <dxf>
      <fill>
        <patternFill>
          <bgColor rgb="FFCCFFCC"/>
        </patternFill>
      </fill>
    </dxf>
    <dxf>
      <fill>
        <patternFill>
          <bgColor rgb="FFFF7C80"/>
        </patternFill>
      </fill>
    </dxf>
    <dxf>
      <fill>
        <patternFill>
          <bgColor theme="0" tint="-0.24994659260841701"/>
        </patternFill>
      </fill>
    </dxf>
    <dxf>
      <fill>
        <patternFill>
          <bgColor theme="4" tint="0.79998168889431442"/>
        </patternFill>
      </fill>
    </dxf>
    <dxf>
      <fill>
        <patternFill>
          <bgColor rgb="FF99FF66"/>
        </patternFill>
      </fill>
    </dxf>
    <dxf>
      <fill>
        <patternFill>
          <bgColor rgb="FFFFFF99"/>
        </patternFill>
      </fill>
    </dxf>
    <dxf>
      <fill>
        <patternFill>
          <bgColor rgb="FFCCFFCC"/>
        </patternFill>
      </fill>
    </dxf>
    <dxf>
      <fill>
        <patternFill>
          <bgColor rgb="FFFF7C8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theme="0" tint="-0.24994659260841701"/>
        </patternFill>
      </fill>
    </dxf>
    <dxf>
      <fill>
        <patternFill>
          <bgColor rgb="FFDCE6F1"/>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indexed="22"/>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99FF66"/>
        </patternFill>
      </fill>
    </dxf>
    <dxf>
      <fill>
        <patternFill>
          <bgColor indexed="43"/>
        </patternFill>
      </fill>
    </dxf>
    <dxf>
      <fill>
        <patternFill>
          <bgColor indexed="42"/>
        </patternFill>
      </fill>
    </dxf>
    <dxf>
      <fill>
        <patternFill>
          <bgColor indexed="10"/>
        </patternFill>
      </fill>
    </dxf>
    <dxf>
      <fill>
        <patternFill>
          <bgColor rgb="FFC0C0C0"/>
        </patternFill>
      </fill>
    </dxf>
    <dxf>
      <fill>
        <patternFill>
          <bgColor indexed="22"/>
        </patternFill>
      </fill>
    </dxf>
    <dxf>
      <fill>
        <patternFill>
          <bgColor indexed="22"/>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indexed="22"/>
        </patternFill>
      </fill>
    </dxf>
    <dxf>
      <fill>
        <patternFill>
          <bgColor rgb="FFC0C0C0"/>
        </patternFill>
      </fill>
    </dxf>
  </dxfs>
  <tableStyles count="0" defaultTableStyle="TableStyleMedium2" defaultPivotStyle="PivotStyleLight16"/>
  <colors>
    <mruColors>
      <color rgb="FF99CCFF"/>
      <color rgb="FF494529"/>
      <color rgb="FFFFFF99"/>
      <color rgb="FF3366FF"/>
      <color rgb="FFCCFFCC"/>
      <color rgb="FFFF7C8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png"/><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8.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8.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3.png"/><Relationship Id="rId2" Type="http://schemas.openxmlformats.org/officeDocument/2006/relationships/image" Target="../media/image62.png"/><Relationship Id="rId1" Type="http://schemas.openxmlformats.org/officeDocument/2006/relationships/image" Target="../media/image8.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8.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image" Target="../media/image66.png"/><Relationship Id="rId1" Type="http://schemas.openxmlformats.org/officeDocument/2006/relationships/image" Target="../media/image8.png"/></Relationships>
</file>

<file path=xl/drawings/_rels/drawing39.xml.rels><?xml version="1.0" encoding="UTF-8" standalone="yes"?>
<Relationships xmlns="http://schemas.openxmlformats.org/package/2006/relationships"><Relationship Id="rId3" Type="http://schemas.openxmlformats.org/officeDocument/2006/relationships/image" Target="../media/image69.png"/><Relationship Id="rId2" Type="http://schemas.openxmlformats.org/officeDocument/2006/relationships/image" Target="../media/image68.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8.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5.png"/><Relationship Id="rId2" Type="http://schemas.openxmlformats.org/officeDocument/2006/relationships/image" Target="../media/image74.png"/><Relationship Id="rId1" Type="http://schemas.openxmlformats.org/officeDocument/2006/relationships/image" Target="../media/image8.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image" Target="../media/image76.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png"/><Relationship Id="rId1" Type="http://schemas.openxmlformats.org/officeDocument/2006/relationships/image" Target="../media/image8.png"/></Relationships>
</file>

<file path=xl/drawings/_rels/drawing48.xml.rels><?xml version="1.0" encoding="UTF-8" standalone="yes"?>
<Relationships xmlns="http://schemas.openxmlformats.org/package/2006/relationships"><Relationship Id="rId1" Type="http://schemas.openxmlformats.org/officeDocument/2006/relationships/image" Target="../media/image8.png"/></Relationships>
</file>

<file path=xl/drawings/_rels/drawing4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8.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6.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xdr:twoCellAnchor editAs="oneCell">
    <xdr:from>
      <xdr:col>2</xdr:col>
      <xdr:colOff>1196340</xdr:colOff>
      <xdr:row>0</xdr:row>
      <xdr:rowOff>137160</xdr:rowOff>
    </xdr:from>
    <xdr:to>
      <xdr:col>3</xdr:col>
      <xdr:colOff>1341120</xdr:colOff>
      <xdr:row>3</xdr:row>
      <xdr:rowOff>175260</xdr:rowOff>
    </xdr:to>
    <xdr:pic>
      <xdr:nvPicPr>
        <xdr:cNvPr id="510122" name="Grafik 3"/>
        <xdr:cNvPicPr>
          <a:picLocks noChangeAspect="1"/>
        </xdr:cNvPicPr>
      </xdr:nvPicPr>
      <xdr:blipFill>
        <a:blip xmlns:r="http://schemas.openxmlformats.org/officeDocument/2006/relationships" r:embed="rId1" cstate="print"/>
        <a:srcRect/>
        <a:stretch>
          <a:fillRect/>
        </a:stretch>
      </xdr:blipFill>
      <xdr:spPr bwMode="auto">
        <a:xfrm>
          <a:off x="2453640" y="137160"/>
          <a:ext cx="4168140" cy="6096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352425</xdr:colOff>
      <xdr:row>2</xdr:row>
      <xdr:rowOff>628650</xdr:rowOff>
    </xdr:to>
    <xdr:pic>
      <xdr:nvPicPr>
        <xdr:cNvPr id="13302"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25</xdr:row>
      <xdr:rowOff>95250</xdr:rowOff>
    </xdr:from>
    <xdr:to>
      <xdr:col>6</xdr:col>
      <xdr:colOff>198711</xdr:colOff>
      <xdr:row>46</xdr:row>
      <xdr:rowOff>18584</xdr:rowOff>
    </xdr:to>
    <xdr:pic>
      <xdr:nvPicPr>
        <xdr:cNvPr id="2" name="Grafik 1"/>
        <xdr:cNvPicPr>
          <a:picLocks noChangeAspect="1"/>
        </xdr:cNvPicPr>
      </xdr:nvPicPr>
      <xdr:blipFill>
        <a:blip xmlns:r="http://schemas.openxmlformats.org/officeDocument/2006/relationships" r:embed="rId2"/>
        <a:stretch>
          <a:fillRect/>
        </a:stretch>
      </xdr:blipFill>
      <xdr:spPr>
        <a:xfrm>
          <a:off x="123825" y="6677025"/>
          <a:ext cx="10514286" cy="37238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295275</xdr:colOff>
      <xdr:row>0</xdr:row>
      <xdr:rowOff>57150</xdr:rowOff>
    </xdr:from>
    <xdr:to>
      <xdr:col>15</xdr:col>
      <xdr:colOff>476250</xdr:colOff>
      <xdr:row>3</xdr:row>
      <xdr:rowOff>161925</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34275" y="5715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22</xdr:row>
      <xdr:rowOff>9525</xdr:rowOff>
    </xdr:from>
    <xdr:to>
      <xdr:col>0</xdr:col>
      <xdr:colOff>257175</xdr:colOff>
      <xdr:row>22</xdr:row>
      <xdr:rowOff>114300</xdr:rowOff>
    </xdr:to>
    <xdr:pic>
      <xdr:nvPicPr>
        <xdr:cNvPr id="3"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44862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3105150</xdr:colOff>
      <xdr:row>23</xdr:row>
      <xdr:rowOff>9525</xdr:rowOff>
    </xdr:from>
    <xdr:to>
      <xdr:col>16</xdr:col>
      <xdr:colOff>3105150</xdr:colOff>
      <xdr:row>23</xdr:row>
      <xdr:rowOff>114300</xdr:rowOff>
    </xdr:to>
    <xdr:pic>
      <xdr:nvPicPr>
        <xdr:cNvPr id="4" name="Grafik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34850" y="4695825"/>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4752975</xdr:colOff>
      <xdr:row>23</xdr:row>
      <xdr:rowOff>9525</xdr:rowOff>
    </xdr:from>
    <xdr:to>
      <xdr:col>16</xdr:col>
      <xdr:colOff>4857750</xdr:colOff>
      <xdr:row>23</xdr:row>
      <xdr:rowOff>114300</xdr:rowOff>
    </xdr:to>
    <xdr:pic>
      <xdr:nvPicPr>
        <xdr:cNvPr id="5"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82675" y="46958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22</xdr:row>
      <xdr:rowOff>9525</xdr:rowOff>
    </xdr:from>
    <xdr:to>
      <xdr:col>14</xdr:col>
      <xdr:colOff>447675</xdr:colOff>
      <xdr:row>22</xdr:row>
      <xdr:rowOff>114300</xdr:rowOff>
    </xdr:to>
    <xdr:pic>
      <xdr:nvPicPr>
        <xdr:cNvPr id="6"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44862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7</xdr:row>
      <xdr:rowOff>9525</xdr:rowOff>
    </xdr:from>
    <xdr:to>
      <xdr:col>14</xdr:col>
      <xdr:colOff>0</xdr:colOff>
      <xdr:row>7</xdr:row>
      <xdr:rowOff>114300</xdr:rowOff>
    </xdr:to>
    <xdr:pic>
      <xdr:nvPicPr>
        <xdr:cNvPr id="7"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800"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314325</xdr:colOff>
      <xdr:row>5</xdr:row>
      <xdr:rowOff>9525</xdr:rowOff>
    </xdr:from>
    <xdr:to>
      <xdr:col>14</xdr:col>
      <xdr:colOff>0</xdr:colOff>
      <xdr:row>5</xdr:row>
      <xdr:rowOff>114300</xdr:rowOff>
    </xdr:to>
    <xdr:pic>
      <xdr:nvPicPr>
        <xdr:cNvPr id="8"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24800" y="8858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7</xdr:row>
      <xdr:rowOff>9525</xdr:rowOff>
    </xdr:from>
    <xdr:to>
      <xdr:col>5</xdr:col>
      <xdr:colOff>0</xdr:colOff>
      <xdr:row>7</xdr:row>
      <xdr:rowOff>114300</xdr:rowOff>
    </xdr:to>
    <xdr:pic>
      <xdr:nvPicPr>
        <xdr:cNvPr id="9"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5" y="116205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31</xdr:row>
      <xdr:rowOff>9525</xdr:rowOff>
    </xdr:from>
    <xdr:to>
      <xdr:col>14</xdr:col>
      <xdr:colOff>447675</xdr:colOff>
      <xdr:row>31</xdr:row>
      <xdr:rowOff>114300</xdr:rowOff>
    </xdr:to>
    <xdr:pic>
      <xdr:nvPicPr>
        <xdr:cNvPr id="10"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7686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34</xdr:row>
      <xdr:rowOff>9525</xdr:rowOff>
    </xdr:from>
    <xdr:to>
      <xdr:col>14</xdr:col>
      <xdr:colOff>447675</xdr:colOff>
      <xdr:row>34</xdr:row>
      <xdr:rowOff>114300</xdr:rowOff>
    </xdr:to>
    <xdr:pic>
      <xdr:nvPicPr>
        <xdr:cNvPr id="11"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8829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37</xdr:row>
      <xdr:rowOff>9525</xdr:rowOff>
    </xdr:from>
    <xdr:to>
      <xdr:col>14</xdr:col>
      <xdr:colOff>447675</xdr:colOff>
      <xdr:row>37</xdr:row>
      <xdr:rowOff>114300</xdr:rowOff>
    </xdr:to>
    <xdr:pic>
      <xdr:nvPicPr>
        <xdr:cNvPr id="12"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9972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40</xdr:row>
      <xdr:rowOff>9525</xdr:rowOff>
    </xdr:from>
    <xdr:to>
      <xdr:col>14</xdr:col>
      <xdr:colOff>447675</xdr:colOff>
      <xdr:row>40</xdr:row>
      <xdr:rowOff>114300</xdr:rowOff>
    </xdr:to>
    <xdr:pic>
      <xdr:nvPicPr>
        <xdr:cNvPr id="13"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11115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60</xdr:row>
      <xdr:rowOff>9525</xdr:rowOff>
    </xdr:from>
    <xdr:to>
      <xdr:col>14</xdr:col>
      <xdr:colOff>447675</xdr:colOff>
      <xdr:row>60</xdr:row>
      <xdr:rowOff>114300</xdr:rowOff>
    </xdr:to>
    <xdr:pic>
      <xdr:nvPicPr>
        <xdr:cNvPr id="14"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18849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63</xdr:row>
      <xdr:rowOff>9525</xdr:rowOff>
    </xdr:from>
    <xdr:to>
      <xdr:col>14</xdr:col>
      <xdr:colOff>447675</xdr:colOff>
      <xdr:row>63</xdr:row>
      <xdr:rowOff>114300</xdr:rowOff>
    </xdr:to>
    <xdr:pic>
      <xdr:nvPicPr>
        <xdr:cNvPr id="15"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19992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67</xdr:row>
      <xdr:rowOff>9525</xdr:rowOff>
    </xdr:from>
    <xdr:to>
      <xdr:col>14</xdr:col>
      <xdr:colOff>447675</xdr:colOff>
      <xdr:row>67</xdr:row>
      <xdr:rowOff>114300</xdr:rowOff>
    </xdr:to>
    <xdr:pic>
      <xdr:nvPicPr>
        <xdr:cNvPr id="16" name="Grafik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1516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70</xdr:row>
      <xdr:rowOff>9525</xdr:rowOff>
    </xdr:from>
    <xdr:to>
      <xdr:col>14</xdr:col>
      <xdr:colOff>447675</xdr:colOff>
      <xdr:row>70</xdr:row>
      <xdr:rowOff>114300</xdr:rowOff>
    </xdr:to>
    <xdr:pic>
      <xdr:nvPicPr>
        <xdr:cNvPr id="17" name="Grafik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2659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82</xdr:row>
      <xdr:rowOff>9525</xdr:rowOff>
    </xdr:from>
    <xdr:to>
      <xdr:col>14</xdr:col>
      <xdr:colOff>447675</xdr:colOff>
      <xdr:row>82</xdr:row>
      <xdr:rowOff>114300</xdr:rowOff>
    </xdr:to>
    <xdr:pic>
      <xdr:nvPicPr>
        <xdr:cNvPr id="18"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7231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58</xdr:row>
      <xdr:rowOff>9525</xdr:rowOff>
    </xdr:from>
    <xdr:to>
      <xdr:col>14</xdr:col>
      <xdr:colOff>447675</xdr:colOff>
      <xdr:row>58</xdr:row>
      <xdr:rowOff>114300</xdr:rowOff>
    </xdr:to>
    <xdr:pic>
      <xdr:nvPicPr>
        <xdr:cNvPr id="19" name="Grafik 2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180879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22</xdr:row>
      <xdr:rowOff>9525</xdr:rowOff>
    </xdr:from>
    <xdr:to>
      <xdr:col>1</xdr:col>
      <xdr:colOff>285750</xdr:colOff>
      <xdr:row>22</xdr:row>
      <xdr:rowOff>114300</xdr:rowOff>
    </xdr:to>
    <xdr:pic>
      <xdr:nvPicPr>
        <xdr:cNvPr id="20" name="Grafik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8150" y="44862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43</xdr:row>
      <xdr:rowOff>9525</xdr:rowOff>
    </xdr:from>
    <xdr:to>
      <xdr:col>14</xdr:col>
      <xdr:colOff>447675</xdr:colOff>
      <xdr:row>43</xdr:row>
      <xdr:rowOff>114300</xdr:rowOff>
    </xdr:to>
    <xdr:pic>
      <xdr:nvPicPr>
        <xdr:cNvPr id="21" name="Grafik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122967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52</xdr:row>
      <xdr:rowOff>9525</xdr:rowOff>
    </xdr:from>
    <xdr:to>
      <xdr:col>14</xdr:col>
      <xdr:colOff>447675</xdr:colOff>
      <xdr:row>52</xdr:row>
      <xdr:rowOff>114300</xdr:rowOff>
    </xdr:to>
    <xdr:pic>
      <xdr:nvPicPr>
        <xdr:cNvPr id="22" name="Grafik 2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158019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55</xdr:row>
      <xdr:rowOff>9525</xdr:rowOff>
    </xdr:from>
    <xdr:to>
      <xdr:col>14</xdr:col>
      <xdr:colOff>447675</xdr:colOff>
      <xdr:row>55</xdr:row>
      <xdr:rowOff>114300</xdr:rowOff>
    </xdr:to>
    <xdr:pic>
      <xdr:nvPicPr>
        <xdr:cNvPr id="23" name="Grafik 2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169449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90</xdr:row>
      <xdr:rowOff>9525</xdr:rowOff>
    </xdr:from>
    <xdr:to>
      <xdr:col>14</xdr:col>
      <xdr:colOff>447675</xdr:colOff>
      <xdr:row>90</xdr:row>
      <xdr:rowOff>114300</xdr:rowOff>
    </xdr:to>
    <xdr:pic>
      <xdr:nvPicPr>
        <xdr:cNvPr id="24" name="Grafik 3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302799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73</xdr:row>
      <xdr:rowOff>9525</xdr:rowOff>
    </xdr:from>
    <xdr:to>
      <xdr:col>14</xdr:col>
      <xdr:colOff>447675</xdr:colOff>
      <xdr:row>73</xdr:row>
      <xdr:rowOff>114300</xdr:rowOff>
    </xdr:to>
    <xdr:pic>
      <xdr:nvPicPr>
        <xdr:cNvPr id="25" name="Grafik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3802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85</xdr:row>
      <xdr:rowOff>9525</xdr:rowOff>
    </xdr:from>
    <xdr:to>
      <xdr:col>14</xdr:col>
      <xdr:colOff>447675</xdr:colOff>
      <xdr:row>85</xdr:row>
      <xdr:rowOff>114300</xdr:rowOff>
    </xdr:to>
    <xdr:pic>
      <xdr:nvPicPr>
        <xdr:cNvPr id="26"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8374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88</xdr:row>
      <xdr:rowOff>9525</xdr:rowOff>
    </xdr:from>
    <xdr:to>
      <xdr:col>14</xdr:col>
      <xdr:colOff>447675</xdr:colOff>
      <xdr:row>88</xdr:row>
      <xdr:rowOff>114300</xdr:rowOff>
    </xdr:to>
    <xdr:pic>
      <xdr:nvPicPr>
        <xdr:cNvPr id="27"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295179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352425</xdr:colOff>
      <xdr:row>39</xdr:row>
      <xdr:rowOff>9525</xdr:rowOff>
    </xdr:from>
    <xdr:to>
      <xdr:col>14</xdr:col>
      <xdr:colOff>447675</xdr:colOff>
      <xdr:row>39</xdr:row>
      <xdr:rowOff>114300</xdr:rowOff>
    </xdr:to>
    <xdr:pic>
      <xdr:nvPicPr>
        <xdr:cNvPr id="28" name="Grafik 2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1525" y="107346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333375</xdr:colOff>
      <xdr:row>118</xdr:row>
      <xdr:rowOff>9525</xdr:rowOff>
    </xdr:from>
    <xdr:to>
      <xdr:col>14</xdr:col>
      <xdr:colOff>447675</xdr:colOff>
      <xdr:row>118</xdr:row>
      <xdr:rowOff>114300</xdr:rowOff>
    </xdr:to>
    <xdr:pic>
      <xdr:nvPicPr>
        <xdr:cNvPr id="29"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72475" y="40500300"/>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1028700</xdr:colOff>
      <xdr:row>1</xdr:row>
      <xdr:rowOff>95250</xdr:rowOff>
    </xdr:from>
    <xdr:to>
      <xdr:col>4</xdr:col>
      <xdr:colOff>266700</xdr:colOff>
      <xdr:row>3</xdr:row>
      <xdr:rowOff>57150</xdr:rowOff>
    </xdr:to>
    <xdr:pic>
      <xdr:nvPicPr>
        <xdr:cNvPr id="233337" name="Grafik 6"/>
        <xdr:cNvPicPr>
          <a:picLocks noChangeAspect="1"/>
        </xdr:cNvPicPr>
      </xdr:nvPicPr>
      <xdr:blipFill>
        <a:blip xmlns:r="http://schemas.openxmlformats.org/officeDocument/2006/relationships" r:embed="rId1" cstate="print"/>
        <a:srcRect/>
        <a:stretch>
          <a:fillRect/>
        </a:stretch>
      </xdr:blipFill>
      <xdr:spPr bwMode="auto">
        <a:xfrm>
          <a:off x="5248275" y="276225"/>
          <a:ext cx="3486150" cy="600075"/>
        </a:xfrm>
        <a:prstGeom prst="rect">
          <a:avLst/>
        </a:prstGeom>
        <a:noFill/>
        <a:ln w="9525">
          <a:noFill/>
          <a:miter lim="800000"/>
          <a:headEnd/>
          <a:tailEnd/>
        </a:ln>
      </xdr:spPr>
    </xdr:pic>
    <xdr:clientData/>
  </xdr:twoCellAnchor>
  <xdr:twoCellAnchor editAs="oneCell">
    <xdr:from>
      <xdr:col>0</xdr:col>
      <xdr:colOff>133350</xdr:colOff>
      <xdr:row>22</xdr:row>
      <xdr:rowOff>123825</xdr:rowOff>
    </xdr:from>
    <xdr:to>
      <xdr:col>5</xdr:col>
      <xdr:colOff>598765</xdr:colOff>
      <xdr:row>37</xdr:row>
      <xdr:rowOff>133009</xdr:rowOff>
    </xdr:to>
    <xdr:pic>
      <xdr:nvPicPr>
        <xdr:cNvPr id="3" name="Grafik 2"/>
        <xdr:cNvPicPr>
          <a:picLocks noChangeAspect="1"/>
        </xdr:cNvPicPr>
      </xdr:nvPicPr>
      <xdr:blipFill>
        <a:blip xmlns:r="http://schemas.openxmlformats.org/officeDocument/2006/relationships" r:embed="rId2"/>
        <a:stretch>
          <a:fillRect/>
        </a:stretch>
      </xdr:blipFill>
      <xdr:spPr>
        <a:xfrm>
          <a:off x="133350" y="5076825"/>
          <a:ext cx="10476190" cy="2723809"/>
        </a:xfrm>
        <a:prstGeom prst="rect">
          <a:avLst/>
        </a:prstGeom>
      </xdr:spPr>
    </xdr:pic>
    <xdr:clientData/>
  </xdr:twoCellAnchor>
  <xdr:twoCellAnchor editAs="oneCell">
    <xdr:from>
      <xdr:col>0</xdr:col>
      <xdr:colOff>161925</xdr:colOff>
      <xdr:row>12</xdr:row>
      <xdr:rowOff>104775</xdr:rowOff>
    </xdr:from>
    <xdr:to>
      <xdr:col>7</xdr:col>
      <xdr:colOff>65272</xdr:colOff>
      <xdr:row>22</xdr:row>
      <xdr:rowOff>133120</xdr:rowOff>
    </xdr:to>
    <xdr:pic>
      <xdr:nvPicPr>
        <xdr:cNvPr id="4" name="Grafik 3"/>
        <xdr:cNvPicPr>
          <a:picLocks noChangeAspect="1"/>
        </xdr:cNvPicPr>
      </xdr:nvPicPr>
      <xdr:blipFill>
        <a:blip xmlns:r="http://schemas.openxmlformats.org/officeDocument/2006/relationships" r:embed="rId3"/>
        <a:stretch>
          <a:fillRect/>
        </a:stretch>
      </xdr:blipFill>
      <xdr:spPr>
        <a:xfrm>
          <a:off x="161925" y="3248025"/>
          <a:ext cx="11219047" cy="18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3</xdr:row>
      <xdr:rowOff>0</xdr:rowOff>
    </xdr:to>
    <xdr:pic>
      <xdr:nvPicPr>
        <xdr:cNvPr id="323435"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104775</xdr:colOff>
      <xdr:row>22</xdr:row>
      <xdr:rowOff>104775</xdr:rowOff>
    </xdr:from>
    <xdr:to>
      <xdr:col>6</xdr:col>
      <xdr:colOff>274905</xdr:colOff>
      <xdr:row>38</xdr:row>
      <xdr:rowOff>152032</xdr:rowOff>
    </xdr:to>
    <xdr:pic>
      <xdr:nvPicPr>
        <xdr:cNvPr id="3" name="Grafik 2"/>
        <xdr:cNvPicPr>
          <a:picLocks noChangeAspect="1"/>
        </xdr:cNvPicPr>
      </xdr:nvPicPr>
      <xdr:blipFill>
        <a:blip xmlns:r="http://schemas.openxmlformats.org/officeDocument/2006/relationships" r:embed="rId2"/>
        <a:stretch>
          <a:fillRect/>
        </a:stretch>
      </xdr:blipFill>
      <xdr:spPr>
        <a:xfrm>
          <a:off x="104775" y="5524500"/>
          <a:ext cx="10561905" cy="2942857"/>
        </a:xfrm>
        <a:prstGeom prst="rect">
          <a:avLst/>
        </a:prstGeom>
      </xdr:spPr>
    </xdr:pic>
    <xdr:clientData/>
  </xdr:twoCellAnchor>
  <xdr:twoCellAnchor editAs="oneCell">
    <xdr:from>
      <xdr:col>0</xdr:col>
      <xdr:colOff>123825</xdr:colOff>
      <xdr:row>11</xdr:row>
      <xdr:rowOff>123825</xdr:rowOff>
    </xdr:from>
    <xdr:to>
      <xdr:col>7</xdr:col>
      <xdr:colOff>284356</xdr:colOff>
      <xdr:row>21</xdr:row>
      <xdr:rowOff>85504</xdr:rowOff>
    </xdr:to>
    <xdr:pic>
      <xdr:nvPicPr>
        <xdr:cNvPr id="4" name="Grafik 3"/>
        <xdr:cNvPicPr>
          <a:picLocks noChangeAspect="1"/>
        </xdr:cNvPicPr>
      </xdr:nvPicPr>
      <xdr:blipFill>
        <a:blip xmlns:r="http://schemas.openxmlformats.org/officeDocument/2006/relationships" r:embed="rId3"/>
        <a:stretch>
          <a:fillRect/>
        </a:stretch>
      </xdr:blipFill>
      <xdr:spPr>
        <a:xfrm>
          <a:off x="123825" y="3552825"/>
          <a:ext cx="11152381" cy="17714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853440</xdr:colOff>
      <xdr:row>2</xdr:row>
      <xdr:rowOff>628650</xdr:rowOff>
    </xdr:to>
    <xdr:pic>
      <xdr:nvPicPr>
        <xdr:cNvPr id="279409"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75760" cy="609600"/>
        </a:xfrm>
        <a:prstGeom prst="rect">
          <a:avLst/>
        </a:prstGeom>
        <a:noFill/>
        <a:ln w="9525">
          <a:noFill/>
          <a:miter lim="800000"/>
          <a:headEnd/>
          <a:tailEnd/>
        </a:ln>
      </xdr:spPr>
    </xdr:pic>
    <xdr:clientData/>
  </xdr:twoCellAnchor>
  <xdr:twoCellAnchor editAs="oneCell">
    <xdr:from>
      <xdr:col>0</xdr:col>
      <xdr:colOff>123825</xdr:colOff>
      <xdr:row>12</xdr:row>
      <xdr:rowOff>47625</xdr:rowOff>
    </xdr:from>
    <xdr:to>
      <xdr:col>8</xdr:col>
      <xdr:colOff>27174</xdr:colOff>
      <xdr:row>22</xdr:row>
      <xdr:rowOff>75970</xdr:rowOff>
    </xdr:to>
    <xdr:pic>
      <xdr:nvPicPr>
        <xdr:cNvPr id="2" name="Grafik 1"/>
        <xdr:cNvPicPr>
          <a:picLocks noChangeAspect="1"/>
        </xdr:cNvPicPr>
      </xdr:nvPicPr>
      <xdr:blipFill>
        <a:blip xmlns:r="http://schemas.openxmlformats.org/officeDocument/2006/relationships" r:embed="rId2"/>
        <a:stretch>
          <a:fillRect/>
        </a:stretch>
      </xdr:blipFill>
      <xdr:spPr>
        <a:xfrm>
          <a:off x="123825" y="3390900"/>
          <a:ext cx="11209524" cy="1838095"/>
        </a:xfrm>
        <a:prstGeom prst="rect">
          <a:avLst/>
        </a:prstGeom>
      </xdr:spPr>
    </xdr:pic>
    <xdr:clientData/>
  </xdr:twoCellAnchor>
  <xdr:twoCellAnchor editAs="oneCell">
    <xdr:from>
      <xdr:col>0</xdr:col>
      <xdr:colOff>142875</xdr:colOff>
      <xdr:row>22</xdr:row>
      <xdr:rowOff>133350</xdr:rowOff>
    </xdr:from>
    <xdr:to>
      <xdr:col>6</xdr:col>
      <xdr:colOff>513040</xdr:colOff>
      <xdr:row>33</xdr:row>
      <xdr:rowOff>180720</xdr:rowOff>
    </xdr:to>
    <xdr:pic>
      <xdr:nvPicPr>
        <xdr:cNvPr id="4" name="Grafik 3"/>
        <xdr:cNvPicPr>
          <a:picLocks noChangeAspect="1"/>
        </xdr:cNvPicPr>
      </xdr:nvPicPr>
      <xdr:blipFill>
        <a:blip xmlns:r="http://schemas.openxmlformats.org/officeDocument/2006/relationships" r:embed="rId3"/>
        <a:stretch>
          <a:fillRect/>
        </a:stretch>
      </xdr:blipFill>
      <xdr:spPr>
        <a:xfrm>
          <a:off x="142875" y="5286375"/>
          <a:ext cx="10476190" cy="20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71506" name="Grafik 1"/>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21</xdr:row>
      <xdr:rowOff>171450</xdr:rowOff>
    </xdr:from>
    <xdr:to>
      <xdr:col>6</xdr:col>
      <xdr:colOff>246346</xdr:colOff>
      <xdr:row>30</xdr:row>
      <xdr:rowOff>171246</xdr:rowOff>
    </xdr:to>
    <xdr:pic>
      <xdr:nvPicPr>
        <xdr:cNvPr id="2" name="Grafik 1"/>
        <xdr:cNvPicPr>
          <a:picLocks noChangeAspect="1"/>
        </xdr:cNvPicPr>
      </xdr:nvPicPr>
      <xdr:blipFill>
        <a:blip xmlns:r="http://schemas.openxmlformats.org/officeDocument/2006/relationships" r:embed="rId2"/>
        <a:stretch>
          <a:fillRect/>
        </a:stretch>
      </xdr:blipFill>
      <xdr:spPr>
        <a:xfrm>
          <a:off x="123825" y="5362575"/>
          <a:ext cx="10428571" cy="1628571"/>
        </a:xfrm>
        <a:prstGeom prst="rect">
          <a:avLst/>
        </a:prstGeom>
      </xdr:spPr>
    </xdr:pic>
    <xdr:clientData/>
  </xdr:twoCellAnchor>
  <xdr:twoCellAnchor editAs="oneCell">
    <xdr:from>
      <xdr:col>0</xdr:col>
      <xdr:colOff>114300</xdr:colOff>
      <xdr:row>11</xdr:row>
      <xdr:rowOff>95250</xdr:rowOff>
    </xdr:from>
    <xdr:to>
      <xdr:col>7</xdr:col>
      <xdr:colOff>379603</xdr:colOff>
      <xdr:row>21</xdr:row>
      <xdr:rowOff>85500</xdr:rowOff>
    </xdr:to>
    <xdr:pic>
      <xdr:nvPicPr>
        <xdr:cNvPr id="4" name="Grafik 3"/>
        <xdr:cNvPicPr>
          <a:picLocks noChangeAspect="1"/>
        </xdr:cNvPicPr>
      </xdr:nvPicPr>
      <xdr:blipFill>
        <a:blip xmlns:r="http://schemas.openxmlformats.org/officeDocument/2006/relationships" r:embed="rId3"/>
        <a:stretch>
          <a:fillRect/>
        </a:stretch>
      </xdr:blipFill>
      <xdr:spPr>
        <a:xfrm>
          <a:off x="114300" y="3476625"/>
          <a:ext cx="11171428" cy="18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1952625</xdr:colOff>
      <xdr:row>2</xdr:row>
      <xdr:rowOff>628650</xdr:rowOff>
    </xdr:to>
    <xdr:pic>
      <xdr:nvPicPr>
        <xdr:cNvPr id="2" name="Grafik 1"/>
        <xdr:cNvPicPr>
          <a:picLocks noChangeAspect="1"/>
        </xdr:cNvPicPr>
      </xdr:nvPicPr>
      <xdr:blipFill>
        <a:blip xmlns:r="http://schemas.openxmlformats.org/officeDocument/2006/relationships" r:embed="rId1" cstate="print"/>
        <a:srcRect/>
        <a:stretch>
          <a:fillRect/>
        </a:stretch>
      </xdr:blipFill>
      <xdr:spPr bwMode="auto">
        <a:xfrm>
          <a:off x="4486275" y="361950"/>
          <a:ext cx="4076700" cy="628650"/>
        </a:xfrm>
        <a:prstGeom prst="rect">
          <a:avLst/>
        </a:prstGeom>
        <a:noFill/>
        <a:ln w="9525">
          <a:noFill/>
          <a:miter lim="800000"/>
          <a:headEnd/>
          <a:tailEnd/>
        </a:ln>
      </xdr:spPr>
    </xdr:pic>
    <xdr:clientData/>
  </xdr:twoCellAnchor>
  <xdr:twoCellAnchor editAs="oneCell">
    <xdr:from>
      <xdr:col>0</xdr:col>
      <xdr:colOff>161925</xdr:colOff>
      <xdr:row>12</xdr:row>
      <xdr:rowOff>104775</xdr:rowOff>
    </xdr:from>
    <xdr:to>
      <xdr:col>6</xdr:col>
      <xdr:colOff>312926</xdr:colOff>
      <xdr:row>22</xdr:row>
      <xdr:rowOff>133120</xdr:rowOff>
    </xdr:to>
    <xdr:pic>
      <xdr:nvPicPr>
        <xdr:cNvPr id="3" name="Grafik 2"/>
        <xdr:cNvPicPr>
          <a:picLocks noChangeAspect="1"/>
        </xdr:cNvPicPr>
      </xdr:nvPicPr>
      <xdr:blipFill>
        <a:blip xmlns:r="http://schemas.openxmlformats.org/officeDocument/2006/relationships" r:embed="rId2"/>
        <a:stretch>
          <a:fillRect/>
        </a:stretch>
      </xdr:blipFill>
      <xdr:spPr>
        <a:xfrm>
          <a:off x="161925" y="3800475"/>
          <a:ext cx="11190476" cy="1838095"/>
        </a:xfrm>
        <a:prstGeom prst="rect">
          <a:avLst/>
        </a:prstGeom>
      </xdr:spPr>
    </xdr:pic>
    <xdr:clientData/>
  </xdr:twoCellAnchor>
  <xdr:twoCellAnchor editAs="oneCell">
    <xdr:from>
      <xdr:col>0</xdr:col>
      <xdr:colOff>114300</xdr:colOff>
      <xdr:row>22</xdr:row>
      <xdr:rowOff>76200</xdr:rowOff>
    </xdr:from>
    <xdr:to>
      <xdr:col>5</xdr:col>
      <xdr:colOff>808298</xdr:colOff>
      <xdr:row>34</xdr:row>
      <xdr:rowOff>85452</xdr:rowOff>
    </xdr:to>
    <xdr:pic>
      <xdr:nvPicPr>
        <xdr:cNvPr id="5" name="Grafik 4"/>
        <xdr:cNvPicPr>
          <a:picLocks noChangeAspect="1"/>
        </xdr:cNvPicPr>
      </xdr:nvPicPr>
      <xdr:blipFill>
        <a:blip xmlns:r="http://schemas.openxmlformats.org/officeDocument/2006/relationships" r:embed="rId3"/>
        <a:stretch>
          <a:fillRect/>
        </a:stretch>
      </xdr:blipFill>
      <xdr:spPr>
        <a:xfrm>
          <a:off x="114300" y="5581650"/>
          <a:ext cx="10619048" cy="218095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4458"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21</xdr:row>
      <xdr:rowOff>171450</xdr:rowOff>
    </xdr:from>
    <xdr:to>
      <xdr:col>7</xdr:col>
      <xdr:colOff>398734</xdr:colOff>
      <xdr:row>32</xdr:row>
      <xdr:rowOff>95011</xdr:rowOff>
    </xdr:to>
    <xdr:pic>
      <xdr:nvPicPr>
        <xdr:cNvPr id="2" name="Grafik 1"/>
        <xdr:cNvPicPr>
          <a:picLocks noChangeAspect="1"/>
        </xdr:cNvPicPr>
      </xdr:nvPicPr>
      <xdr:blipFill>
        <a:blip xmlns:r="http://schemas.openxmlformats.org/officeDocument/2006/relationships" r:embed="rId2"/>
        <a:stretch>
          <a:fillRect/>
        </a:stretch>
      </xdr:blipFill>
      <xdr:spPr>
        <a:xfrm>
          <a:off x="171450" y="5486400"/>
          <a:ext cx="10523809" cy="1914286"/>
        </a:xfrm>
        <a:prstGeom prst="rect">
          <a:avLst/>
        </a:prstGeom>
      </xdr:spPr>
    </xdr:pic>
    <xdr:clientData/>
  </xdr:twoCellAnchor>
  <xdr:twoCellAnchor editAs="oneCell">
    <xdr:from>
      <xdr:col>0</xdr:col>
      <xdr:colOff>142875</xdr:colOff>
      <xdr:row>11</xdr:row>
      <xdr:rowOff>28575</xdr:rowOff>
    </xdr:from>
    <xdr:to>
      <xdr:col>8</xdr:col>
      <xdr:colOff>503418</xdr:colOff>
      <xdr:row>21</xdr:row>
      <xdr:rowOff>123587</xdr:rowOff>
    </xdr:to>
    <xdr:pic>
      <xdr:nvPicPr>
        <xdr:cNvPr id="4" name="Grafik 3"/>
        <xdr:cNvPicPr>
          <a:picLocks noChangeAspect="1"/>
        </xdr:cNvPicPr>
      </xdr:nvPicPr>
      <xdr:blipFill>
        <a:blip xmlns:r="http://schemas.openxmlformats.org/officeDocument/2006/relationships" r:embed="rId3"/>
        <a:stretch>
          <a:fillRect/>
        </a:stretch>
      </xdr:blipFill>
      <xdr:spPr>
        <a:xfrm>
          <a:off x="142875" y="3533775"/>
          <a:ext cx="11257143" cy="19047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533400</xdr:colOff>
      <xdr:row>2</xdr:row>
      <xdr:rowOff>628650</xdr:rowOff>
    </xdr:to>
    <xdr:pic>
      <xdr:nvPicPr>
        <xdr:cNvPr id="2" name="Grafik 2"/>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114300</xdr:colOff>
      <xdr:row>12</xdr:row>
      <xdr:rowOff>66675</xdr:rowOff>
    </xdr:from>
    <xdr:to>
      <xdr:col>7</xdr:col>
      <xdr:colOff>522465</xdr:colOff>
      <xdr:row>22</xdr:row>
      <xdr:rowOff>85496</xdr:rowOff>
    </xdr:to>
    <xdr:pic>
      <xdr:nvPicPr>
        <xdr:cNvPr id="3" name="Grafik 2"/>
        <xdr:cNvPicPr>
          <a:picLocks noChangeAspect="1"/>
        </xdr:cNvPicPr>
      </xdr:nvPicPr>
      <xdr:blipFill>
        <a:blip xmlns:r="http://schemas.openxmlformats.org/officeDocument/2006/relationships" r:embed="rId2"/>
        <a:stretch>
          <a:fillRect/>
        </a:stretch>
      </xdr:blipFill>
      <xdr:spPr>
        <a:xfrm>
          <a:off x="114300" y="3819525"/>
          <a:ext cx="11276190" cy="1828571"/>
        </a:xfrm>
        <a:prstGeom prst="rect">
          <a:avLst/>
        </a:prstGeom>
      </xdr:spPr>
    </xdr:pic>
    <xdr:clientData/>
  </xdr:twoCellAnchor>
  <xdr:twoCellAnchor editAs="oneCell">
    <xdr:from>
      <xdr:col>0</xdr:col>
      <xdr:colOff>114300</xdr:colOff>
      <xdr:row>22</xdr:row>
      <xdr:rowOff>85725</xdr:rowOff>
    </xdr:from>
    <xdr:to>
      <xdr:col>6</xdr:col>
      <xdr:colOff>503493</xdr:colOff>
      <xdr:row>35</xdr:row>
      <xdr:rowOff>37812</xdr:rowOff>
    </xdr:to>
    <xdr:pic>
      <xdr:nvPicPr>
        <xdr:cNvPr id="5" name="Grafik 4"/>
        <xdr:cNvPicPr>
          <a:picLocks noChangeAspect="1"/>
        </xdr:cNvPicPr>
      </xdr:nvPicPr>
      <xdr:blipFill>
        <a:blip xmlns:r="http://schemas.openxmlformats.org/officeDocument/2006/relationships" r:embed="rId3"/>
        <a:stretch>
          <a:fillRect/>
        </a:stretch>
      </xdr:blipFill>
      <xdr:spPr>
        <a:xfrm>
          <a:off x="114300" y="5648325"/>
          <a:ext cx="10657143" cy="23047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425532" name="Grafik 1"/>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95250</xdr:colOff>
      <xdr:row>26</xdr:row>
      <xdr:rowOff>76200</xdr:rowOff>
    </xdr:from>
    <xdr:to>
      <xdr:col>6</xdr:col>
      <xdr:colOff>141551</xdr:colOff>
      <xdr:row>42</xdr:row>
      <xdr:rowOff>132981</xdr:rowOff>
    </xdr:to>
    <xdr:pic>
      <xdr:nvPicPr>
        <xdr:cNvPr id="2" name="Grafik 1"/>
        <xdr:cNvPicPr>
          <a:picLocks noChangeAspect="1"/>
        </xdr:cNvPicPr>
      </xdr:nvPicPr>
      <xdr:blipFill>
        <a:blip xmlns:r="http://schemas.openxmlformats.org/officeDocument/2006/relationships" r:embed="rId2"/>
        <a:stretch>
          <a:fillRect/>
        </a:stretch>
      </xdr:blipFill>
      <xdr:spPr>
        <a:xfrm>
          <a:off x="95250" y="5819775"/>
          <a:ext cx="10590476" cy="2952381"/>
        </a:xfrm>
        <a:prstGeom prst="rect">
          <a:avLst/>
        </a:prstGeom>
      </xdr:spPr>
    </xdr:pic>
    <xdr:clientData/>
  </xdr:twoCellAnchor>
  <xdr:twoCellAnchor editAs="oneCell">
    <xdr:from>
      <xdr:col>0</xdr:col>
      <xdr:colOff>104775</xdr:colOff>
      <xdr:row>11</xdr:row>
      <xdr:rowOff>85725</xdr:rowOff>
    </xdr:from>
    <xdr:to>
      <xdr:col>6</xdr:col>
      <xdr:colOff>741552</xdr:colOff>
      <xdr:row>26</xdr:row>
      <xdr:rowOff>56814</xdr:rowOff>
    </xdr:to>
    <xdr:pic>
      <xdr:nvPicPr>
        <xdr:cNvPr id="4" name="Grafik 3"/>
        <xdr:cNvPicPr>
          <a:picLocks noChangeAspect="1"/>
        </xdr:cNvPicPr>
      </xdr:nvPicPr>
      <xdr:blipFill>
        <a:blip xmlns:r="http://schemas.openxmlformats.org/officeDocument/2006/relationships" r:embed="rId3"/>
        <a:stretch>
          <a:fillRect/>
        </a:stretch>
      </xdr:blipFill>
      <xdr:spPr>
        <a:xfrm>
          <a:off x="104775" y="3114675"/>
          <a:ext cx="11180952" cy="2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1607820</xdr:colOff>
      <xdr:row>2</xdr:row>
      <xdr:rowOff>137160</xdr:rowOff>
    </xdr:from>
    <xdr:to>
      <xdr:col>3</xdr:col>
      <xdr:colOff>3669453</xdr:colOff>
      <xdr:row>3</xdr:row>
      <xdr:rowOff>314325</xdr:rowOff>
    </xdr:to>
    <xdr:pic>
      <xdr:nvPicPr>
        <xdr:cNvPr id="511146" name="Grafik 1"/>
        <xdr:cNvPicPr>
          <a:picLocks noChangeAspect="1"/>
        </xdr:cNvPicPr>
      </xdr:nvPicPr>
      <xdr:blipFill>
        <a:blip xmlns:r="http://schemas.openxmlformats.org/officeDocument/2006/relationships" r:embed="rId1" cstate="print"/>
        <a:srcRect/>
        <a:stretch>
          <a:fillRect/>
        </a:stretch>
      </xdr:blipFill>
      <xdr:spPr bwMode="auto">
        <a:xfrm>
          <a:off x="5753100" y="487680"/>
          <a:ext cx="4175760" cy="60960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3500"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12</xdr:row>
      <xdr:rowOff>76200</xdr:rowOff>
    </xdr:from>
    <xdr:to>
      <xdr:col>6</xdr:col>
      <xdr:colOff>1370199</xdr:colOff>
      <xdr:row>22</xdr:row>
      <xdr:rowOff>133117</xdr:rowOff>
    </xdr:to>
    <xdr:pic>
      <xdr:nvPicPr>
        <xdr:cNvPr id="2" name="Grafik 1"/>
        <xdr:cNvPicPr>
          <a:picLocks noChangeAspect="1"/>
        </xdr:cNvPicPr>
      </xdr:nvPicPr>
      <xdr:blipFill>
        <a:blip xmlns:r="http://schemas.openxmlformats.org/officeDocument/2006/relationships" r:embed="rId2"/>
        <a:stretch>
          <a:fillRect/>
        </a:stretch>
      </xdr:blipFill>
      <xdr:spPr>
        <a:xfrm>
          <a:off x="152400" y="3790950"/>
          <a:ext cx="11209524" cy="1866667"/>
        </a:xfrm>
        <a:prstGeom prst="rect">
          <a:avLst/>
        </a:prstGeom>
      </xdr:spPr>
    </xdr:pic>
    <xdr:clientData/>
  </xdr:twoCellAnchor>
  <xdr:twoCellAnchor editAs="oneCell">
    <xdr:from>
      <xdr:col>0</xdr:col>
      <xdr:colOff>152400</xdr:colOff>
      <xdr:row>23</xdr:row>
      <xdr:rowOff>9525</xdr:rowOff>
    </xdr:from>
    <xdr:to>
      <xdr:col>6</xdr:col>
      <xdr:colOff>589246</xdr:colOff>
      <xdr:row>32</xdr:row>
      <xdr:rowOff>28369</xdr:rowOff>
    </xdr:to>
    <xdr:pic>
      <xdr:nvPicPr>
        <xdr:cNvPr id="4" name="Grafik 3"/>
        <xdr:cNvPicPr>
          <a:picLocks noChangeAspect="1"/>
        </xdr:cNvPicPr>
      </xdr:nvPicPr>
      <xdr:blipFill>
        <a:blip xmlns:r="http://schemas.openxmlformats.org/officeDocument/2006/relationships" r:embed="rId3"/>
        <a:stretch>
          <a:fillRect/>
        </a:stretch>
      </xdr:blipFill>
      <xdr:spPr>
        <a:xfrm>
          <a:off x="152400" y="5715000"/>
          <a:ext cx="10428571" cy="164761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47438</xdr:rowOff>
    </xdr:to>
    <xdr:pic>
      <xdr:nvPicPr>
        <xdr:cNvPr id="5" name="Grafik 4"/>
        <xdr:cNvPicPr>
          <a:picLocks noChangeAspect="1"/>
        </xdr:cNvPicPr>
      </xdr:nvPicPr>
      <xdr:blipFill>
        <a:blip xmlns:r="http://schemas.openxmlformats.org/officeDocument/2006/relationships" r:embed="rId2" cstate="print"/>
        <a:stretch>
          <a:fillRect/>
        </a:stretch>
      </xdr:blipFill>
      <xdr:spPr>
        <a:xfrm>
          <a:off x="190500" y="2466975"/>
          <a:ext cx="9447620" cy="149523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19050</xdr:rowOff>
        </xdr:from>
        <xdr:to>
          <xdr:col>5</xdr:col>
          <xdr:colOff>571500</xdr:colOff>
          <xdr:row>29</xdr:row>
          <xdr:rowOff>28575</xdr:rowOff>
        </xdr:to>
        <xdr:pic>
          <xdr:nvPicPr>
            <xdr:cNvPr id="975829" name="Grafik 3"/>
            <xdr:cNvPicPr>
              <a:picLocks noChangeAspect="1" noChangeArrowheads="1"/>
              <a:extLst>
                <a:ext uri="{84589F7E-364E-4C9E-8A38-B11213B215E9}">
                  <a14:cameraTool cellRange="[2]Grafiken!$A$136:$S$141" spid="_x0000_s975844"/>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7675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1171575</xdr:colOff>
      <xdr:row>3</xdr:row>
      <xdr:rowOff>0</xdr:rowOff>
    </xdr:to>
    <xdr:pic>
      <xdr:nvPicPr>
        <xdr:cNvPr id="331618" name="Grafik 2"/>
        <xdr:cNvPicPr>
          <a:picLocks noChangeAspect="1"/>
        </xdr:cNvPicPr>
      </xdr:nvPicPr>
      <xdr:blipFill>
        <a:blip xmlns:r="http://schemas.openxmlformats.org/officeDocument/2006/relationships" r:embed="rId1" cstate="print"/>
        <a:srcRect/>
        <a:stretch>
          <a:fillRect/>
        </a:stretch>
      </xdr:blipFill>
      <xdr:spPr bwMode="auto">
        <a:xfrm>
          <a:off x="6867525" y="361950"/>
          <a:ext cx="3295650" cy="457200"/>
        </a:xfrm>
        <a:prstGeom prst="rect">
          <a:avLst/>
        </a:prstGeom>
        <a:noFill/>
        <a:ln w="9525">
          <a:noFill/>
          <a:miter lim="800000"/>
          <a:headEnd/>
          <a:tailEnd/>
        </a:ln>
      </xdr:spPr>
    </xdr:pic>
    <xdr:clientData/>
  </xdr:twoCellAnchor>
  <xdr:twoCellAnchor editAs="oneCell">
    <xdr:from>
      <xdr:col>0</xdr:col>
      <xdr:colOff>180975</xdr:colOff>
      <xdr:row>22</xdr:row>
      <xdr:rowOff>133350</xdr:rowOff>
    </xdr:from>
    <xdr:to>
      <xdr:col>5</xdr:col>
      <xdr:colOff>36786</xdr:colOff>
      <xdr:row>33</xdr:row>
      <xdr:rowOff>123577</xdr:rowOff>
    </xdr:to>
    <xdr:pic>
      <xdr:nvPicPr>
        <xdr:cNvPr id="2" name="Grafik 1"/>
        <xdr:cNvPicPr>
          <a:picLocks noChangeAspect="1"/>
        </xdr:cNvPicPr>
      </xdr:nvPicPr>
      <xdr:blipFill>
        <a:blip xmlns:r="http://schemas.openxmlformats.org/officeDocument/2006/relationships" r:embed="rId2"/>
        <a:stretch>
          <a:fillRect/>
        </a:stretch>
      </xdr:blipFill>
      <xdr:spPr>
        <a:xfrm>
          <a:off x="180975" y="5229225"/>
          <a:ext cx="10514286" cy="1980952"/>
        </a:xfrm>
        <a:prstGeom prst="rect">
          <a:avLst/>
        </a:prstGeom>
      </xdr:spPr>
    </xdr:pic>
    <xdr:clientData/>
  </xdr:twoCellAnchor>
  <xdr:twoCellAnchor editAs="oneCell">
    <xdr:from>
      <xdr:col>1</xdr:col>
      <xdr:colOff>0</xdr:colOff>
      <xdr:row>11</xdr:row>
      <xdr:rowOff>114300</xdr:rowOff>
    </xdr:from>
    <xdr:to>
      <xdr:col>5</xdr:col>
      <xdr:colOff>693930</xdr:colOff>
      <xdr:row>22</xdr:row>
      <xdr:rowOff>171194</xdr:rowOff>
    </xdr:to>
    <xdr:pic>
      <xdr:nvPicPr>
        <xdr:cNvPr id="5" name="Grafik 4"/>
        <xdr:cNvPicPr>
          <a:picLocks noChangeAspect="1"/>
        </xdr:cNvPicPr>
      </xdr:nvPicPr>
      <xdr:blipFill>
        <a:blip xmlns:r="http://schemas.openxmlformats.org/officeDocument/2006/relationships" r:embed="rId3"/>
        <a:stretch>
          <a:fillRect/>
        </a:stretch>
      </xdr:blipFill>
      <xdr:spPr>
        <a:xfrm>
          <a:off x="190500" y="3219450"/>
          <a:ext cx="11161905" cy="20476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2"/>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1</xdr:col>
      <xdr:colOff>0</xdr:colOff>
      <xdr:row>13</xdr:row>
      <xdr:rowOff>0</xdr:rowOff>
    </xdr:from>
    <xdr:to>
      <xdr:col>7</xdr:col>
      <xdr:colOff>246470</xdr:colOff>
      <xdr:row>21</xdr:row>
      <xdr:rowOff>56962</xdr:rowOff>
    </xdr:to>
    <xdr:pic>
      <xdr:nvPicPr>
        <xdr:cNvPr id="5" name="Grafik 4"/>
        <xdr:cNvPicPr>
          <a:picLocks noChangeAspect="1"/>
        </xdr:cNvPicPr>
      </xdr:nvPicPr>
      <xdr:blipFill>
        <a:blip xmlns:r="http://schemas.openxmlformats.org/officeDocument/2006/relationships" r:embed="rId2" cstate="print"/>
        <a:stretch>
          <a:fillRect/>
        </a:stretch>
      </xdr:blipFill>
      <xdr:spPr>
        <a:xfrm>
          <a:off x="190500" y="2466975"/>
          <a:ext cx="9447620" cy="15047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5</xdr:col>
          <xdr:colOff>571500</xdr:colOff>
          <xdr:row>29</xdr:row>
          <xdr:rowOff>9525</xdr:rowOff>
        </xdr:to>
        <xdr:pic>
          <xdr:nvPicPr>
            <xdr:cNvPr id="976851" name="Grafik 4"/>
            <xdr:cNvPicPr>
              <a:picLocks noChangeAspect="1" noChangeArrowheads="1"/>
              <a:extLst>
                <a:ext uri="{84589F7E-364E-4C9E-8A38-B11213B215E9}">
                  <a14:cameraTool cellRange="[2]Grafiken!$A$148:$S$153" spid="_x0000_s97686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0" y="4457700"/>
              <a:ext cx="8248650" cy="914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280431"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152400</xdr:colOff>
      <xdr:row>11</xdr:row>
      <xdr:rowOff>114300</xdr:rowOff>
    </xdr:from>
    <xdr:to>
      <xdr:col>8</xdr:col>
      <xdr:colOff>293876</xdr:colOff>
      <xdr:row>21</xdr:row>
      <xdr:rowOff>133121</xdr:rowOff>
    </xdr:to>
    <xdr:pic>
      <xdr:nvPicPr>
        <xdr:cNvPr id="2" name="Grafik 1"/>
        <xdr:cNvPicPr>
          <a:picLocks noChangeAspect="1"/>
        </xdr:cNvPicPr>
      </xdr:nvPicPr>
      <xdr:blipFill>
        <a:blip xmlns:r="http://schemas.openxmlformats.org/officeDocument/2006/relationships" r:embed="rId2"/>
        <a:stretch>
          <a:fillRect/>
        </a:stretch>
      </xdr:blipFill>
      <xdr:spPr>
        <a:xfrm>
          <a:off x="152400" y="3286125"/>
          <a:ext cx="11190476" cy="1828571"/>
        </a:xfrm>
        <a:prstGeom prst="rect">
          <a:avLst/>
        </a:prstGeom>
      </xdr:spPr>
    </xdr:pic>
    <xdr:clientData/>
  </xdr:twoCellAnchor>
  <xdr:twoCellAnchor editAs="oneCell">
    <xdr:from>
      <xdr:col>0</xdr:col>
      <xdr:colOff>161925</xdr:colOff>
      <xdr:row>21</xdr:row>
      <xdr:rowOff>114300</xdr:rowOff>
    </xdr:from>
    <xdr:to>
      <xdr:col>7</xdr:col>
      <xdr:colOff>179667</xdr:colOff>
      <xdr:row>32</xdr:row>
      <xdr:rowOff>171194</xdr:rowOff>
    </xdr:to>
    <xdr:pic>
      <xdr:nvPicPr>
        <xdr:cNvPr id="3" name="Grafik 2"/>
        <xdr:cNvPicPr>
          <a:picLocks noChangeAspect="1"/>
        </xdr:cNvPicPr>
      </xdr:nvPicPr>
      <xdr:blipFill>
        <a:blip xmlns:r="http://schemas.openxmlformats.org/officeDocument/2006/relationships" r:embed="rId3"/>
        <a:stretch>
          <a:fillRect/>
        </a:stretch>
      </xdr:blipFill>
      <xdr:spPr>
        <a:xfrm>
          <a:off x="161925" y="5095875"/>
          <a:ext cx="10466667" cy="2047619"/>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4686" name="Grafik 1"/>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22</xdr:row>
      <xdr:rowOff>123825</xdr:rowOff>
    </xdr:from>
    <xdr:to>
      <xdr:col>6</xdr:col>
      <xdr:colOff>313015</xdr:colOff>
      <xdr:row>33</xdr:row>
      <xdr:rowOff>161671</xdr:rowOff>
    </xdr:to>
    <xdr:pic>
      <xdr:nvPicPr>
        <xdr:cNvPr id="2" name="Grafik 1"/>
        <xdr:cNvPicPr>
          <a:picLocks noChangeAspect="1"/>
        </xdr:cNvPicPr>
      </xdr:nvPicPr>
      <xdr:blipFill>
        <a:blip xmlns:r="http://schemas.openxmlformats.org/officeDocument/2006/relationships" r:embed="rId2"/>
        <a:stretch>
          <a:fillRect/>
        </a:stretch>
      </xdr:blipFill>
      <xdr:spPr>
        <a:xfrm>
          <a:off x="219075" y="5543550"/>
          <a:ext cx="10476190" cy="2028571"/>
        </a:xfrm>
        <a:prstGeom prst="rect">
          <a:avLst/>
        </a:prstGeom>
      </xdr:spPr>
    </xdr:pic>
    <xdr:clientData/>
  </xdr:twoCellAnchor>
  <xdr:twoCellAnchor editAs="oneCell">
    <xdr:from>
      <xdr:col>0</xdr:col>
      <xdr:colOff>161925</xdr:colOff>
      <xdr:row>12</xdr:row>
      <xdr:rowOff>9525</xdr:rowOff>
    </xdr:from>
    <xdr:to>
      <xdr:col>7</xdr:col>
      <xdr:colOff>398647</xdr:colOff>
      <xdr:row>22</xdr:row>
      <xdr:rowOff>104537</xdr:rowOff>
    </xdr:to>
    <xdr:pic>
      <xdr:nvPicPr>
        <xdr:cNvPr id="4" name="Grafik 3"/>
        <xdr:cNvPicPr>
          <a:picLocks noChangeAspect="1"/>
        </xdr:cNvPicPr>
      </xdr:nvPicPr>
      <xdr:blipFill>
        <a:blip xmlns:r="http://schemas.openxmlformats.org/officeDocument/2006/relationships" r:embed="rId3"/>
        <a:stretch>
          <a:fillRect/>
        </a:stretch>
      </xdr:blipFill>
      <xdr:spPr>
        <a:xfrm>
          <a:off x="161925" y="3619500"/>
          <a:ext cx="11219047" cy="190476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558104"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11</xdr:row>
      <xdr:rowOff>85725</xdr:rowOff>
    </xdr:from>
    <xdr:to>
      <xdr:col>5</xdr:col>
      <xdr:colOff>570086</xdr:colOff>
      <xdr:row>21</xdr:row>
      <xdr:rowOff>123594</xdr:rowOff>
    </xdr:to>
    <xdr:pic>
      <xdr:nvPicPr>
        <xdr:cNvPr id="2" name="Grafik 1"/>
        <xdr:cNvPicPr>
          <a:picLocks noChangeAspect="1"/>
        </xdr:cNvPicPr>
      </xdr:nvPicPr>
      <xdr:blipFill>
        <a:blip xmlns:r="http://schemas.openxmlformats.org/officeDocument/2006/relationships" r:embed="rId2"/>
        <a:stretch>
          <a:fillRect/>
        </a:stretch>
      </xdr:blipFill>
      <xdr:spPr>
        <a:xfrm>
          <a:off x="171450" y="3162300"/>
          <a:ext cx="11314286" cy="1847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559127"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123825</xdr:colOff>
      <xdr:row>12</xdr:row>
      <xdr:rowOff>133350</xdr:rowOff>
    </xdr:from>
    <xdr:to>
      <xdr:col>7</xdr:col>
      <xdr:colOff>512940</xdr:colOff>
      <xdr:row>23</xdr:row>
      <xdr:rowOff>180720</xdr:rowOff>
    </xdr:to>
    <xdr:pic>
      <xdr:nvPicPr>
        <xdr:cNvPr id="2" name="Grafik 1"/>
        <xdr:cNvPicPr>
          <a:picLocks noChangeAspect="1"/>
        </xdr:cNvPicPr>
      </xdr:nvPicPr>
      <xdr:blipFill>
        <a:blip xmlns:r="http://schemas.openxmlformats.org/officeDocument/2006/relationships" r:embed="rId2"/>
        <a:stretch>
          <a:fillRect/>
        </a:stretch>
      </xdr:blipFill>
      <xdr:spPr>
        <a:xfrm>
          <a:off x="123825" y="4105275"/>
          <a:ext cx="11276190" cy="203809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19050</xdr:rowOff>
    </xdr:to>
    <xdr:pic>
      <xdr:nvPicPr>
        <xdr:cNvPr id="199552"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11</xdr:row>
      <xdr:rowOff>76200</xdr:rowOff>
    </xdr:from>
    <xdr:to>
      <xdr:col>4</xdr:col>
      <xdr:colOff>360555</xdr:colOff>
      <xdr:row>21</xdr:row>
      <xdr:rowOff>114069</xdr:rowOff>
    </xdr:to>
    <xdr:pic>
      <xdr:nvPicPr>
        <xdr:cNvPr id="2" name="Grafik 1"/>
        <xdr:cNvPicPr>
          <a:picLocks noChangeAspect="1"/>
        </xdr:cNvPicPr>
      </xdr:nvPicPr>
      <xdr:blipFill>
        <a:blip xmlns:r="http://schemas.openxmlformats.org/officeDocument/2006/relationships" r:embed="rId2"/>
        <a:stretch>
          <a:fillRect/>
        </a:stretch>
      </xdr:blipFill>
      <xdr:spPr>
        <a:xfrm>
          <a:off x="219075" y="3752850"/>
          <a:ext cx="11161905" cy="1847619"/>
        </a:xfrm>
        <a:prstGeom prst="rect">
          <a:avLst/>
        </a:prstGeom>
      </xdr:spPr>
    </xdr:pic>
    <xdr:clientData/>
  </xdr:twoCellAnchor>
  <xdr:twoCellAnchor editAs="oneCell">
    <xdr:from>
      <xdr:col>0</xdr:col>
      <xdr:colOff>152400</xdr:colOff>
      <xdr:row>21</xdr:row>
      <xdr:rowOff>76200</xdr:rowOff>
    </xdr:from>
    <xdr:to>
      <xdr:col>3</xdr:col>
      <xdr:colOff>1760812</xdr:colOff>
      <xdr:row>37</xdr:row>
      <xdr:rowOff>113933</xdr:rowOff>
    </xdr:to>
    <xdr:pic>
      <xdr:nvPicPr>
        <xdr:cNvPr id="4" name="Grafik 3"/>
        <xdr:cNvPicPr>
          <a:picLocks noChangeAspect="1"/>
        </xdr:cNvPicPr>
      </xdr:nvPicPr>
      <xdr:blipFill>
        <a:blip xmlns:r="http://schemas.openxmlformats.org/officeDocument/2006/relationships" r:embed="rId3"/>
        <a:stretch>
          <a:fillRect/>
        </a:stretch>
      </xdr:blipFill>
      <xdr:spPr>
        <a:xfrm>
          <a:off x="152400" y="5562600"/>
          <a:ext cx="10504762" cy="293333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457200</xdr:rowOff>
    </xdr:to>
    <xdr:pic>
      <xdr:nvPicPr>
        <xdr:cNvPr id="281454"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114300</xdr:colOff>
      <xdr:row>22</xdr:row>
      <xdr:rowOff>133350</xdr:rowOff>
    </xdr:from>
    <xdr:to>
      <xdr:col>6</xdr:col>
      <xdr:colOff>284444</xdr:colOff>
      <xdr:row>33</xdr:row>
      <xdr:rowOff>180720</xdr:rowOff>
    </xdr:to>
    <xdr:pic>
      <xdr:nvPicPr>
        <xdr:cNvPr id="2" name="Grafik 1"/>
        <xdr:cNvPicPr>
          <a:picLocks noChangeAspect="1"/>
        </xdr:cNvPicPr>
      </xdr:nvPicPr>
      <xdr:blipFill>
        <a:blip xmlns:r="http://schemas.openxmlformats.org/officeDocument/2006/relationships" r:embed="rId2"/>
        <a:stretch>
          <a:fillRect/>
        </a:stretch>
      </xdr:blipFill>
      <xdr:spPr>
        <a:xfrm>
          <a:off x="114300" y="5553075"/>
          <a:ext cx="10447619" cy="2038095"/>
        </a:xfrm>
        <a:prstGeom prst="rect">
          <a:avLst/>
        </a:prstGeom>
      </xdr:spPr>
    </xdr:pic>
    <xdr:clientData/>
  </xdr:twoCellAnchor>
  <xdr:twoCellAnchor editAs="oneCell">
    <xdr:from>
      <xdr:col>0</xdr:col>
      <xdr:colOff>133350</xdr:colOff>
      <xdr:row>11</xdr:row>
      <xdr:rowOff>28575</xdr:rowOff>
    </xdr:from>
    <xdr:to>
      <xdr:col>7</xdr:col>
      <xdr:colOff>474847</xdr:colOff>
      <xdr:row>21</xdr:row>
      <xdr:rowOff>47396</xdr:rowOff>
    </xdr:to>
    <xdr:pic>
      <xdr:nvPicPr>
        <xdr:cNvPr id="3" name="Grafik 2"/>
        <xdr:cNvPicPr>
          <a:picLocks noChangeAspect="1"/>
        </xdr:cNvPicPr>
      </xdr:nvPicPr>
      <xdr:blipFill>
        <a:blip xmlns:r="http://schemas.openxmlformats.org/officeDocument/2006/relationships" r:embed="rId3"/>
        <a:stretch>
          <a:fillRect/>
        </a:stretch>
      </xdr:blipFill>
      <xdr:spPr>
        <a:xfrm>
          <a:off x="133350" y="3457575"/>
          <a:ext cx="11219047" cy="18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342900</xdr:colOff>
      <xdr:row>2</xdr:row>
      <xdr:rowOff>30480</xdr:rowOff>
    </xdr:from>
    <xdr:to>
      <xdr:col>11</xdr:col>
      <xdr:colOff>685800</xdr:colOff>
      <xdr:row>5</xdr:row>
      <xdr:rowOff>68580</xdr:rowOff>
    </xdr:to>
    <xdr:pic>
      <xdr:nvPicPr>
        <xdr:cNvPr id="512170" name="Grafik 2"/>
        <xdr:cNvPicPr>
          <a:picLocks noChangeAspect="1"/>
        </xdr:cNvPicPr>
      </xdr:nvPicPr>
      <xdr:blipFill>
        <a:blip xmlns:r="http://schemas.openxmlformats.org/officeDocument/2006/relationships" r:embed="rId1" cstate="print"/>
        <a:srcRect/>
        <a:stretch>
          <a:fillRect/>
        </a:stretch>
      </xdr:blipFill>
      <xdr:spPr bwMode="auto">
        <a:xfrm>
          <a:off x="3390900" y="381000"/>
          <a:ext cx="4160520" cy="60960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57150</xdr:colOff>
      <xdr:row>3</xdr:row>
      <xdr:rowOff>0</xdr:rowOff>
    </xdr:to>
    <xdr:pic>
      <xdr:nvPicPr>
        <xdr:cNvPr id="327526" name="Grafik 2"/>
        <xdr:cNvPicPr>
          <a:picLocks noChangeAspect="1"/>
        </xdr:cNvPicPr>
      </xdr:nvPicPr>
      <xdr:blipFill>
        <a:blip xmlns:r="http://schemas.openxmlformats.org/officeDocument/2006/relationships" r:embed="rId1" cstate="print"/>
        <a:srcRect/>
        <a:stretch>
          <a:fillRect/>
        </a:stretch>
      </xdr:blipFill>
      <xdr:spPr bwMode="auto">
        <a:xfrm>
          <a:off x="6324600" y="361950"/>
          <a:ext cx="3295650" cy="457200"/>
        </a:xfrm>
        <a:prstGeom prst="rect">
          <a:avLst/>
        </a:prstGeom>
        <a:noFill/>
        <a:ln w="9525">
          <a:noFill/>
          <a:miter lim="800000"/>
          <a:headEnd/>
          <a:tailEnd/>
        </a:ln>
      </xdr:spPr>
    </xdr:pic>
    <xdr:clientData/>
  </xdr:twoCellAnchor>
  <xdr:twoCellAnchor editAs="oneCell">
    <xdr:from>
      <xdr:col>1</xdr:col>
      <xdr:colOff>19050</xdr:colOff>
      <xdr:row>12</xdr:row>
      <xdr:rowOff>123825</xdr:rowOff>
    </xdr:from>
    <xdr:to>
      <xdr:col>7</xdr:col>
      <xdr:colOff>179569</xdr:colOff>
      <xdr:row>22</xdr:row>
      <xdr:rowOff>66456</xdr:rowOff>
    </xdr:to>
    <xdr:pic>
      <xdr:nvPicPr>
        <xdr:cNvPr id="2" name="Grafik 1"/>
        <xdr:cNvPicPr>
          <a:picLocks noChangeAspect="1"/>
        </xdr:cNvPicPr>
      </xdr:nvPicPr>
      <xdr:blipFill>
        <a:blip xmlns:r="http://schemas.openxmlformats.org/officeDocument/2006/relationships" r:embed="rId2"/>
        <a:stretch>
          <a:fillRect/>
        </a:stretch>
      </xdr:blipFill>
      <xdr:spPr>
        <a:xfrm>
          <a:off x="209550" y="3228975"/>
          <a:ext cx="11247619" cy="1752381"/>
        </a:xfrm>
        <a:prstGeom prst="rect">
          <a:avLst/>
        </a:prstGeom>
      </xdr:spPr>
    </xdr:pic>
    <xdr:clientData/>
  </xdr:twoCellAnchor>
  <xdr:twoCellAnchor editAs="oneCell">
    <xdr:from>
      <xdr:col>0</xdr:col>
      <xdr:colOff>180975</xdr:colOff>
      <xdr:row>22</xdr:row>
      <xdr:rowOff>114300</xdr:rowOff>
    </xdr:from>
    <xdr:to>
      <xdr:col>6</xdr:col>
      <xdr:colOff>84402</xdr:colOff>
      <xdr:row>32</xdr:row>
      <xdr:rowOff>161693</xdr:rowOff>
    </xdr:to>
    <xdr:pic>
      <xdr:nvPicPr>
        <xdr:cNvPr id="3" name="Grafik 2"/>
        <xdr:cNvPicPr>
          <a:picLocks noChangeAspect="1"/>
        </xdr:cNvPicPr>
      </xdr:nvPicPr>
      <xdr:blipFill>
        <a:blip xmlns:r="http://schemas.openxmlformats.org/officeDocument/2006/relationships" r:embed="rId3"/>
        <a:stretch>
          <a:fillRect/>
        </a:stretch>
      </xdr:blipFill>
      <xdr:spPr>
        <a:xfrm>
          <a:off x="180975" y="5029200"/>
          <a:ext cx="10580952" cy="18571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6504"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19050</xdr:colOff>
      <xdr:row>11</xdr:row>
      <xdr:rowOff>76200</xdr:rowOff>
    </xdr:from>
    <xdr:to>
      <xdr:col>8</xdr:col>
      <xdr:colOff>208143</xdr:colOff>
      <xdr:row>21</xdr:row>
      <xdr:rowOff>75974</xdr:rowOff>
    </xdr:to>
    <xdr:pic>
      <xdr:nvPicPr>
        <xdr:cNvPr id="6" name="Grafik 5"/>
        <xdr:cNvPicPr>
          <a:picLocks noChangeAspect="1"/>
        </xdr:cNvPicPr>
      </xdr:nvPicPr>
      <xdr:blipFill>
        <a:blip xmlns:r="http://schemas.openxmlformats.org/officeDocument/2006/relationships" r:embed="rId2"/>
        <a:stretch>
          <a:fillRect/>
        </a:stretch>
      </xdr:blipFill>
      <xdr:spPr>
        <a:xfrm>
          <a:off x="209550" y="3476625"/>
          <a:ext cx="11257143" cy="1809524"/>
        </a:xfrm>
        <a:prstGeom prst="rect">
          <a:avLst/>
        </a:prstGeom>
      </xdr:spPr>
    </xdr:pic>
    <xdr:clientData/>
  </xdr:twoCellAnchor>
  <xdr:twoCellAnchor editAs="oneCell">
    <xdr:from>
      <xdr:col>0</xdr:col>
      <xdr:colOff>171450</xdr:colOff>
      <xdr:row>21</xdr:row>
      <xdr:rowOff>123825</xdr:rowOff>
    </xdr:from>
    <xdr:to>
      <xdr:col>7</xdr:col>
      <xdr:colOff>46308</xdr:colOff>
      <xdr:row>37</xdr:row>
      <xdr:rowOff>161558</xdr:rowOff>
    </xdr:to>
    <xdr:pic>
      <xdr:nvPicPr>
        <xdr:cNvPr id="4" name="Grafik 3"/>
        <xdr:cNvPicPr>
          <a:picLocks noChangeAspect="1"/>
        </xdr:cNvPicPr>
      </xdr:nvPicPr>
      <xdr:blipFill>
        <a:blip xmlns:r="http://schemas.openxmlformats.org/officeDocument/2006/relationships" r:embed="rId3"/>
        <a:stretch>
          <a:fillRect/>
        </a:stretch>
      </xdr:blipFill>
      <xdr:spPr>
        <a:xfrm>
          <a:off x="171450" y="5334000"/>
          <a:ext cx="10533333" cy="293333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28575</xdr:rowOff>
    </xdr:to>
    <xdr:pic>
      <xdr:nvPicPr>
        <xdr:cNvPr id="328550"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0</xdr:colOff>
      <xdr:row>11</xdr:row>
      <xdr:rowOff>104775</xdr:rowOff>
    </xdr:from>
    <xdr:to>
      <xdr:col>7</xdr:col>
      <xdr:colOff>446276</xdr:colOff>
      <xdr:row>21</xdr:row>
      <xdr:rowOff>66454</xdr:rowOff>
    </xdr:to>
    <xdr:pic>
      <xdr:nvPicPr>
        <xdr:cNvPr id="2" name="Grafik 1"/>
        <xdr:cNvPicPr>
          <a:picLocks noChangeAspect="1"/>
        </xdr:cNvPicPr>
      </xdr:nvPicPr>
      <xdr:blipFill>
        <a:blip xmlns:r="http://schemas.openxmlformats.org/officeDocument/2006/relationships" r:embed="rId2"/>
        <a:stretch>
          <a:fillRect/>
        </a:stretch>
      </xdr:blipFill>
      <xdr:spPr>
        <a:xfrm>
          <a:off x="190500" y="3162300"/>
          <a:ext cx="11190476" cy="1771429"/>
        </a:xfrm>
        <a:prstGeom prst="rect">
          <a:avLst/>
        </a:prstGeom>
      </xdr:spPr>
    </xdr:pic>
    <xdr:clientData/>
  </xdr:twoCellAnchor>
  <xdr:twoCellAnchor editAs="oneCell">
    <xdr:from>
      <xdr:col>0</xdr:col>
      <xdr:colOff>161925</xdr:colOff>
      <xdr:row>21</xdr:row>
      <xdr:rowOff>66675</xdr:rowOff>
    </xdr:from>
    <xdr:to>
      <xdr:col>6</xdr:col>
      <xdr:colOff>389205</xdr:colOff>
      <xdr:row>38</xdr:row>
      <xdr:rowOff>9148</xdr:rowOff>
    </xdr:to>
    <xdr:pic>
      <xdr:nvPicPr>
        <xdr:cNvPr id="3" name="Grafik 2"/>
        <xdr:cNvPicPr>
          <a:picLocks noChangeAspect="1"/>
        </xdr:cNvPicPr>
      </xdr:nvPicPr>
      <xdr:blipFill>
        <a:blip xmlns:r="http://schemas.openxmlformats.org/officeDocument/2006/relationships" r:embed="rId3"/>
        <a:stretch>
          <a:fillRect/>
        </a:stretch>
      </xdr:blipFill>
      <xdr:spPr>
        <a:xfrm>
          <a:off x="161925" y="4933950"/>
          <a:ext cx="10561905" cy="301904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29572"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24</xdr:row>
      <xdr:rowOff>123825</xdr:rowOff>
    </xdr:from>
    <xdr:to>
      <xdr:col>7</xdr:col>
      <xdr:colOff>8224</xdr:colOff>
      <xdr:row>36</xdr:row>
      <xdr:rowOff>85458</xdr:rowOff>
    </xdr:to>
    <xdr:pic>
      <xdr:nvPicPr>
        <xdr:cNvPr id="2" name="Grafik 1"/>
        <xdr:cNvPicPr>
          <a:picLocks noChangeAspect="1"/>
        </xdr:cNvPicPr>
      </xdr:nvPicPr>
      <xdr:blipFill>
        <a:blip xmlns:r="http://schemas.openxmlformats.org/officeDocument/2006/relationships" r:embed="rId2"/>
        <a:stretch>
          <a:fillRect/>
        </a:stretch>
      </xdr:blipFill>
      <xdr:spPr>
        <a:xfrm>
          <a:off x="200025" y="5276850"/>
          <a:ext cx="10409524" cy="2133333"/>
        </a:xfrm>
        <a:prstGeom prst="rect">
          <a:avLst/>
        </a:prstGeom>
      </xdr:spPr>
    </xdr:pic>
    <xdr:clientData/>
  </xdr:twoCellAnchor>
  <xdr:twoCellAnchor editAs="oneCell">
    <xdr:from>
      <xdr:col>0</xdr:col>
      <xdr:colOff>152400</xdr:colOff>
      <xdr:row>11</xdr:row>
      <xdr:rowOff>142875</xdr:rowOff>
    </xdr:from>
    <xdr:to>
      <xdr:col>8</xdr:col>
      <xdr:colOff>151000</xdr:colOff>
      <xdr:row>23</xdr:row>
      <xdr:rowOff>123556</xdr:rowOff>
    </xdr:to>
    <xdr:pic>
      <xdr:nvPicPr>
        <xdr:cNvPr id="3" name="Grafik 2"/>
        <xdr:cNvPicPr>
          <a:picLocks noChangeAspect="1"/>
        </xdr:cNvPicPr>
      </xdr:nvPicPr>
      <xdr:blipFill>
        <a:blip xmlns:r="http://schemas.openxmlformats.org/officeDocument/2006/relationships" r:embed="rId3"/>
        <a:stretch>
          <a:fillRect/>
        </a:stretch>
      </xdr:blipFill>
      <xdr:spPr>
        <a:xfrm>
          <a:off x="152400" y="3486150"/>
          <a:ext cx="11200000" cy="215238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85725</xdr:colOff>
      <xdr:row>3</xdr:row>
      <xdr:rowOff>0</xdr:rowOff>
    </xdr:to>
    <xdr:pic>
      <xdr:nvPicPr>
        <xdr:cNvPr id="282478" name="Grafik 2"/>
        <xdr:cNvPicPr>
          <a:picLocks noChangeAspect="1"/>
        </xdr:cNvPicPr>
      </xdr:nvPicPr>
      <xdr:blipFill>
        <a:blip xmlns:r="http://schemas.openxmlformats.org/officeDocument/2006/relationships" r:embed="rId1" cstate="print"/>
        <a:srcRect/>
        <a:stretch>
          <a:fillRect/>
        </a:stretch>
      </xdr:blipFill>
      <xdr:spPr bwMode="auto">
        <a:xfrm>
          <a:off x="6715125" y="361950"/>
          <a:ext cx="3324225" cy="457200"/>
        </a:xfrm>
        <a:prstGeom prst="rect">
          <a:avLst/>
        </a:prstGeom>
        <a:noFill/>
        <a:ln w="9525">
          <a:noFill/>
          <a:miter lim="800000"/>
          <a:headEnd/>
          <a:tailEnd/>
        </a:ln>
      </xdr:spPr>
    </xdr:pic>
    <xdr:clientData/>
  </xdr:twoCellAnchor>
  <xdr:twoCellAnchor editAs="oneCell">
    <xdr:from>
      <xdr:col>0</xdr:col>
      <xdr:colOff>171450</xdr:colOff>
      <xdr:row>12</xdr:row>
      <xdr:rowOff>38100</xdr:rowOff>
    </xdr:from>
    <xdr:to>
      <xdr:col>6</xdr:col>
      <xdr:colOff>293876</xdr:colOff>
      <xdr:row>22</xdr:row>
      <xdr:rowOff>66445</xdr:rowOff>
    </xdr:to>
    <xdr:pic>
      <xdr:nvPicPr>
        <xdr:cNvPr id="2" name="Grafik 1"/>
        <xdr:cNvPicPr>
          <a:picLocks noChangeAspect="1"/>
        </xdr:cNvPicPr>
      </xdr:nvPicPr>
      <xdr:blipFill>
        <a:blip xmlns:r="http://schemas.openxmlformats.org/officeDocument/2006/relationships" r:embed="rId2"/>
        <a:stretch>
          <a:fillRect/>
        </a:stretch>
      </xdr:blipFill>
      <xdr:spPr>
        <a:xfrm>
          <a:off x="171450" y="3286125"/>
          <a:ext cx="11190476" cy="1838095"/>
        </a:xfrm>
        <a:prstGeom prst="rect">
          <a:avLst/>
        </a:prstGeom>
      </xdr:spPr>
    </xdr:pic>
    <xdr:clientData/>
  </xdr:twoCellAnchor>
  <xdr:twoCellAnchor editAs="oneCell">
    <xdr:from>
      <xdr:col>1</xdr:col>
      <xdr:colOff>9525</xdr:colOff>
      <xdr:row>22</xdr:row>
      <xdr:rowOff>9525</xdr:rowOff>
    </xdr:from>
    <xdr:to>
      <xdr:col>5</xdr:col>
      <xdr:colOff>713067</xdr:colOff>
      <xdr:row>38</xdr:row>
      <xdr:rowOff>113925</xdr:rowOff>
    </xdr:to>
    <xdr:pic>
      <xdr:nvPicPr>
        <xdr:cNvPr id="5" name="Grafik 4"/>
        <xdr:cNvPicPr>
          <a:picLocks noChangeAspect="1"/>
        </xdr:cNvPicPr>
      </xdr:nvPicPr>
      <xdr:blipFill>
        <a:blip xmlns:r="http://schemas.openxmlformats.org/officeDocument/2006/relationships" r:embed="rId3"/>
        <a:stretch>
          <a:fillRect/>
        </a:stretch>
      </xdr:blipFill>
      <xdr:spPr>
        <a:xfrm>
          <a:off x="200025" y="5067300"/>
          <a:ext cx="10466667" cy="30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171450</xdr:rowOff>
    </xdr:to>
    <xdr:pic>
      <xdr:nvPicPr>
        <xdr:cNvPr id="325483"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161925</xdr:colOff>
      <xdr:row>11</xdr:row>
      <xdr:rowOff>76200</xdr:rowOff>
    </xdr:from>
    <xdr:to>
      <xdr:col>6</xdr:col>
      <xdr:colOff>522478</xdr:colOff>
      <xdr:row>24</xdr:row>
      <xdr:rowOff>75906</xdr:rowOff>
    </xdr:to>
    <xdr:pic>
      <xdr:nvPicPr>
        <xdr:cNvPr id="2" name="Grafik 1"/>
        <xdr:cNvPicPr>
          <a:picLocks noChangeAspect="1"/>
        </xdr:cNvPicPr>
      </xdr:nvPicPr>
      <xdr:blipFill>
        <a:blip xmlns:r="http://schemas.openxmlformats.org/officeDocument/2006/relationships" r:embed="rId2"/>
        <a:stretch>
          <a:fillRect/>
        </a:stretch>
      </xdr:blipFill>
      <xdr:spPr>
        <a:xfrm>
          <a:off x="161925" y="3076575"/>
          <a:ext cx="11171428" cy="2352381"/>
        </a:xfrm>
        <a:prstGeom prst="rect">
          <a:avLst/>
        </a:prstGeom>
      </xdr:spPr>
    </xdr:pic>
    <xdr:clientData/>
  </xdr:twoCellAnchor>
  <xdr:twoCellAnchor editAs="oneCell">
    <xdr:from>
      <xdr:col>1</xdr:col>
      <xdr:colOff>0</xdr:colOff>
      <xdr:row>24</xdr:row>
      <xdr:rowOff>95250</xdr:rowOff>
    </xdr:from>
    <xdr:to>
      <xdr:col>5</xdr:col>
      <xdr:colOff>1027383</xdr:colOff>
      <xdr:row>43</xdr:row>
      <xdr:rowOff>37677</xdr:rowOff>
    </xdr:to>
    <xdr:pic>
      <xdr:nvPicPr>
        <xdr:cNvPr id="3" name="Grafik 2"/>
        <xdr:cNvPicPr>
          <a:picLocks noChangeAspect="1"/>
        </xdr:cNvPicPr>
      </xdr:nvPicPr>
      <xdr:blipFill>
        <a:blip xmlns:r="http://schemas.openxmlformats.org/officeDocument/2006/relationships" r:embed="rId3"/>
        <a:stretch>
          <a:fillRect/>
        </a:stretch>
      </xdr:blipFill>
      <xdr:spPr>
        <a:xfrm>
          <a:off x="190500" y="5448300"/>
          <a:ext cx="10533333" cy="338095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238125</xdr:colOff>
      <xdr:row>3</xdr:row>
      <xdr:rowOff>0</xdr:rowOff>
    </xdr:to>
    <xdr:pic>
      <xdr:nvPicPr>
        <xdr:cNvPr id="332643" name="Grafik 2"/>
        <xdr:cNvPicPr>
          <a:picLocks noChangeAspect="1"/>
        </xdr:cNvPicPr>
      </xdr:nvPicPr>
      <xdr:blipFill>
        <a:blip xmlns:r="http://schemas.openxmlformats.org/officeDocument/2006/relationships" r:embed="rId1" cstate="print"/>
        <a:srcRect/>
        <a:stretch>
          <a:fillRect/>
        </a:stretch>
      </xdr:blipFill>
      <xdr:spPr bwMode="auto">
        <a:xfrm>
          <a:off x="6010275" y="361950"/>
          <a:ext cx="3476625" cy="457200"/>
        </a:xfrm>
        <a:prstGeom prst="rect">
          <a:avLst/>
        </a:prstGeom>
        <a:noFill/>
        <a:ln w="9525">
          <a:noFill/>
          <a:miter lim="800000"/>
          <a:headEnd/>
          <a:tailEnd/>
        </a:ln>
      </xdr:spPr>
    </xdr:pic>
    <xdr:clientData/>
  </xdr:twoCellAnchor>
  <xdr:twoCellAnchor editAs="oneCell">
    <xdr:from>
      <xdr:col>1</xdr:col>
      <xdr:colOff>0</xdr:colOff>
      <xdr:row>21</xdr:row>
      <xdr:rowOff>142875</xdr:rowOff>
    </xdr:from>
    <xdr:to>
      <xdr:col>6</xdr:col>
      <xdr:colOff>322538</xdr:colOff>
      <xdr:row>34</xdr:row>
      <xdr:rowOff>94962</xdr:rowOff>
    </xdr:to>
    <xdr:pic>
      <xdr:nvPicPr>
        <xdr:cNvPr id="2" name="Grafik 1"/>
        <xdr:cNvPicPr>
          <a:picLocks noChangeAspect="1"/>
        </xdr:cNvPicPr>
      </xdr:nvPicPr>
      <xdr:blipFill>
        <a:blip xmlns:r="http://schemas.openxmlformats.org/officeDocument/2006/relationships" r:embed="rId2"/>
        <a:stretch>
          <a:fillRect/>
        </a:stretch>
      </xdr:blipFill>
      <xdr:spPr>
        <a:xfrm>
          <a:off x="190500" y="4810125"/>
          <a:ext cx="10495238" cy="2304762"/>
        </a:xfrm>
        <a:prstGeom prst="rect">
          <a:avLst/>
        </a:prstGeom>
      </xdr:spPr>
    </xdr:pic>
    <xdr:clientData/>
  </xdr:twoCellAnchor>
  <xdr:twoCellAnchor editAs="oneCell">
    <xdr:from>
      <xdr:col>1</xdr:col>
      <xdr:colOff>19050</xdr:colOff>
      <xdr:row>11</xdr:row>
      <xdr:rowOff>76200</xdr:rowOff>
    </xdr:from>
    <xdr:to>
      <xdr:col>7</xdr:col>
      <xdr:colOff>427227</xdr:colOff>
      <xdr:row>21</xdr:row>
      <xdr:rowOff>47402</xdr:rowOff>
    </xdr:to>
    <xdr:pic>
      <xdr:nvPicPr>
        <xdr:cNvPr id="3" name="Grafik 2"/>
        <xdr:cNvPicPr>
          <a:picLocks noChangeAspect="1"/>
        </xdr:cNvPicPr>
      </xdr:nvPicPr>
      <xdr:blipFill>
        <a:blip xmlns:r="http://schemas.openxmlformats.org/officeDocument/2006/relationships" r:embed="rId3"/>
        <a:stretch>
          <a:fillRect/>
        </a:stretch>
      </xdr:blipFill>
      <xdr:spPr>
        <a:xfrm>
          <a:off x="209550" y="2933700"/>
          <a:ext cx="11180952" cy="178095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495300</xdr:colOff>
      <xdr:row>3</xdr:row>
      <xdr:rowOff>0</xdr:rowOff>
    </xdr:to>
    <xdr:pic>
      <xdr:nvPicPr>
        <xdr:cNvPr id="339803"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28575</xdr:colOff>
      <xdr:row>12</xdr:row>
      <xdr:rowOff>28575</xdr:rowOff>
    </xdr:from>
    <xdr:to>
      <xdr:col>7</xdr:col>
      <xdr:colOff>84332</xdr:colOff>
      <xdr:row>22</xdr:row>
      <xdr:rowOff>66444</xdr:rowOff>
    </xdr:to>
    <xdr:pic>
      <xdr:nvPicPr>
        <xdr:cNvPr id="2" name="Grafik 1"/>
        <xdr:cNvPicPr>
          <a:picLocks noChangeAspect="1"/>
        </xdr:cNvPicPr>
      </xdr:nvPicPr>
      <xdr:blipFill>
        <a:blip xmlns:r="http://schemas.openxmlformats.org/officeDocument/2006/relationships" r:embed="rId2"/>
        <a:stretch>
          <a:fillRect/>
        </a:stretch>
      </xdr:blipFill>
      <xdr:spPr>
        <a:xfrm>
          <a:off x="219075" y="3114675"/>
          <a:ext cx="11142857" cy="1847619"/>
        </a:xfrm>
        <a:prstGeom prst="rect">
          <a:avLst/>
        </a:prstGeom>
      </xdr:spPr>
    </xdr:pic>
    <xdr:clientData/>
  </xdr:twoCellAnchor>
  <xdr:twoCellAnchor editAs="oneCell">
    <xdr:from>
      <xdr:col>0</xdr:col>
      <xdr:colOff>180975</xdr:colOff>
      <xdr:row>22</xdr:row>
      <xdr:rowOff>95250</xdr:rowOff>
    </xdr:from>
    <xdr:to>
      <xdr:col>5</xdr:col>
      <xdr:colOff>1075018</xdr:colOff>
      <xdr:row>39</xdr:row>
      <xdr:rowOff>75818</xdr:rowOff>
    </xdr:to>
    <xdr:pic>
      <xdr:nvPicPr>
        <xdr:cNvPr id="3" name="Grafik 2"/>
        <xdr:cNvPicPr>
          <a:picLocks noChangeAspect="1"/>
        </xdr:cNvPicPr>
      </xdr:nvPicPr>
      <xdr:blipFill>
        <a:blip xmlns:r="http://schemas.openxmlformats.org/officeDocument/2006/relationships" r:embed="rId3"/>
        <a:stretch>
          <a:fillRect/>
        </a:stretch>
      </xdr:blipFill>
      <xdr:spPr>
        <a:xfrm>
          <a:off x="180975" y="4991100"/>
          <a:ext cx="10457143" cy="30571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2</xdr:row>
      <xdr:rowOff>628650</xdr:rowOff>
    </xdr:to>
    <xdr:pic>
      <xdr:nvPicPr>
        <xdr:cNvPr id="340826"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1</xdr:col>
      <xdr:colOff>9525</xdr:colOff>
      <xdr:row>21</xdr:row>
      <xdr:rowOff>142875</xdr:rowOff>
    </xdr:from>
    <xdr:to>
      <xdr:col>6</xdr:col>
      <xdr:colOff>560643</xdr:colOff>
      <xdr:row>38</xdr:row>
      <xdr:rowOff>28205</xdr:rowOff>
    </xdr:to>
    <xdr:pic>
      <xdr:nvPicPr>
        <xdr:cNvPr id="2" name="Grafik 1"/>
        <xdr:cNvPicPr>
          <a:picLocks noChangeAspect="1"/>
        </xdr:cNvPicPr>
      </xdr:nvPicPr>
      <xdr:blipFill>
        <a:blip xmlns:r="http://schemas.openxmlformats.org/officeDocument/2006/relationships" r:embed="rId2"/>
        <a:stretch>
          <a:fillRect/>
        </a:stretch>
      </xdr:blipFill>
      <xdr:spPr>
        <a:xfrm>
          <a:off x="200025" y="5143500"/>
          <a:ext cx="10657143" cy="2961905"/>
        </a:xfrm>
        <a:prstGeom prst="rect">
          <a:avLst/>
        </a:prstGeom>
      </xdr:spPr>
    </xdr:pic>
    <xdr:clientData/>
  </xdr:twoCellAnchor>
  <xdr:twoCellAnchor editAs="oneCell">
    <xdr:from>
      <xdr:col>1</xdr:col>
      <xdr:colOff>38100</xdr:colOff>
      <xdr:row>11</xdr:row>
      <xdr:rowOff>171450</xdr:rowOff>
    </xdr:from>
    <xdr:to>
      <xdr:col>7</xdr:col>
      <xdr:colOff>512952</xdr:colOff>
      <xdr:row>21</xdr:row>
      <xdr:rowOff>114081</xdr:rowOff>
    </xdr:to>
    <xdr:pic>
      <xdr:nvPicPr>
        <xdr:cNvPr id="3" name="Grafik 2"/>
        <xdr:cNvPicPr>
          <a:picLocks noChangeAspect="1"/>
        </xdr:cNvPicPr>
      </xdr:nvPicPr>
      <xdr:blipFill>
        <a:blip xmlns:r="http://schemas.openxmlformats.org/officeDocument/2006/relationships" r:embed="rId3"/>
        <a:stretch>
          <a:fillRect/>
        </a:stretch>
      </xdr:blipFill>
      <xdr:spPr>
        <a:xfrm>
          <a:off x="228600" y="3362325"/>
          <a:ext cx="11180952" cy="175238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0</xdr:rowOff>
    </xdr:to>
    <xdr:pic>
      <xdr:nvPicPr>
        <xdr:cNvPr id="335710"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171450</xdr:colOff>
      <xdr:row>12</xdr:row>
      <xdr:rowOff>95250</xdr:rowOff>
    </xdr:from>
    <xdr:to>
      <xdr:col>6</xdr:col>
      <xdr:colOff>379608</xdr:colOff>
      <xdr:row>24</xdr:row>
      <xdr:rowOff>28312</xdr:rowOff>
    </xdr:to>
    <xdr:pic>
      <xdr:nvPicPr>
        <xdr:cNvPr id="2" name="Grafik 1"/>
        <xdr:cNvPicPr>
          <a:picLocks noChangeAspect="1"/>
        </xdr:cNvPicPr>
      </xdr:nvPicPr>
      <xdr:blipFill>
        <a:blip xmlns:r="http://schemas.openxmlformats.org/officeDocument/2006/relationships" r:embed="rId2"/>
        <a:stretch>
          <a:fillRect/>
        </a:stretch>
      </xdr:blipFill>
      <xdr:spPr>
        <a:xfrm>
          <a:off x="171450" y="3343275"/>
          <a:ext cx="11133333" cy="2104762"/>
        </a:xfrm>
        <a:prstGeom prst="rect">
          <a:avLst/>
        </a:prstGeom>
      </xdr:spPr>
    </xdr:pic>
    <xdr:clientData/>
  </xdr:twoCellAnchor>
  <xdr:twoCellAnchor editAs="oneCell">
    <xdr:from>
      <xdr:col>0</xdr:col>
      <xdr:colOff>152400</xdr:colOff>
      <xdr:row>24</xdr:row>
      <xdr:rowOff>38100</xdr:rowOff>
    </xdr:from>
    <xdr:to>
      <xdr:col>5</xdr:col>
      <xdr:colOff>874983</xdr:colOff>
      <xdr:row>41</xdr:row>
      <xdr:rowOff>18668</xdr:rowOff>
    </xdr:to>
    <xdr:pic>
      <xdr:nvPicPr>
        <xdr:cNvPr id="3" name="Grafik 2"/>
        <xdr:cNvPicPr>
          <a:picLocks noChangeAspect="1"/>
        </xdr:cNvPicPr>
      </xdr:nvPicPr>
      <xdr:blipFill>
        <a:blip xmlns:r="http://schemas.openxmlformats.org/officeDocument/2006/relationships" r:embed="rId3"/>
        <a:stretch>
          <a:fillRect/>
        </a:stretch>
      </xdr:blipFill>
      <xdr:spPr>
        <a:xfrm>
          <a:off x="152400" y="5457825"/>
          <a:ext cx="10533333" cy="30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9</xdr:row>
      <xdr:rowOff>9525</xdr:rowOff>
    </xdr:from>
    <xdr:to>
      <xdr:col>2</xdr:col>
      <xdr:colOff>594108</xdr:colOff>
      <xdr:row>10</xdr:row>
      <xdr:rowOff>110676</xdr:rowOff>
    </xdr:to>
    <xdr:sp macro="" textlink="">
      <xdr:nvSpPr>
        <xdr:cNvPr id="2" name="Textfeld 1"/>
        <xdr:cNvSpPr txBox="1"/>
      </xdr:nvSpPr>
      <xdr:spPr>
        <a:xfrm>
          <a:off x="619125" y="1838325"/>
          <a:ext cx="11906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4</xdr:col>
      <xdr:colOff>0</xdr:colOff>
      <xdr:row>15</xdr:row>
      <xdr:rowOff>166689</xdr:rowOff>
    </xdr:from>
    <xdr:to>
      <xdr:col>7</xdr:col>
      <xdr:colOff>1323954</xdr:colOff>
      <xdr:row>31</xdr:row>
      <xdr:rowOff>158750</xdr:rowOff>
    </xdr:to>
    <xdr:sp macro="" textlink="">
      <xdr:nvSpPr>
        <xdr:cNvPr id="5" name="Textfeld 4"/>
        <xdr:cNvSpPr txBox="1"/>
      </xdr:nvSpPr>
      <xdr:spPr>
        <a:xfrm>
          <a:off x="2455333" y="4251856"/>
          <a:ext cx="10753704" cy="293422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7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ts val="7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nSpc>
              <a:spcPts val="12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  Ist die Pat.-ID (A1 Stammdaten - Patienten-ID) zweimal vergeben, wird die XML als Ganzes abgelehnt.</a:t>
          </a:r>
        </a:p>
        <a:p>
          <a:pPr>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4.Fehlen die patientenunabhängigen Informationen, wird die vollständige XML abgelehnt.</a:t>
          </a: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In what cases is an XML file rejected by the XML OncoBox?</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1. If fields in the XML scheme do not match the XML description in  programming terms (e.g., due to a missing tag),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2. If the case number (C2.5 General case information — case ID; case number (&lt;CaseNumber&gt;) is assigned twice, the XML file is rejected as a whole. The case number can be freely assigned by the tumour documentation producer / centre / cancer registry. Only one number must exist for each case. Only numerals may occur in the number (no letters or special characters). The XML file is also rejected if that number is missing.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3. If the patient ID is missing (A1 Master data - patient ID), the entire XML file is rejected. If the patient ID (A1 Master data - patient ID) is assigned twice, the XML file is rejected as a whole.</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4. If the patient-independent information is missing, the entire XML file is rejected.</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800"/>
            </a:lnSpc>
          </a:pPr>
          <a:endParaRPr lang="de-DE" sz="1100" b="0"/>
        </a:p>
      </xdr:txBody>
    </xdr:sp>
    <xdr:clientData/>
  </xdr:twoCellAnchor>
  <xdr:twoCellAnchor>
    <xdr:from>
      <xdr:col>4</xdr:col>
      <xdr:colOff>0</xdr:colOff>
      <xdr:row>45</xdr:row>
      <xdr:rowOff>9523</xdr:rowOff>
    </xdr:from>
    <xdr:to>
      <xdr:col>7</xdr:col>
      <xdr:colOff>1323954</xdr:colOff>
      <xdr:row>50</xdr:row>
      <xdr:rowOff>177254</xdr:rowOff>
    </xdr:to>
    <xdr:sp macro="" textlink="">
      <xdr:nvSpPr>
        <xdr:cNvPr id="7" name="Textfeld 6"/>
        <xdr:cNvSpPr txBox="1"/>
      </xdr:nvSpPr>
      <xdr:spPr>
        <a:xfrm>
          <a:off x="2438400" y="8696323"/>
          <a:ext cx="9686925" cy="112395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 (NV)</a:t>
          </a:r>
        </a:p>
        <a:p>
          <a:pPr algn="l"/>
          <a:r>
            <a:rPr lang="de-DE" sz="1100" baseline="0"/>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e) Wiedererkrankung (W)</a:t>
          </a:r>
          <a:endParaRPr lang="de-DE">
            <a:effectLst/>
          </a:endParaRPr>
        </a:p>
        <a:p>
          <a:pPr algn="l"/>
          <a:endParaRPr lang="de-DE" sz="1100"/>
        </a:p>
      </xdr:txBody>
    </xdr:sp>
    <xdr:clientData/>
  </xdr:twoCellAnchor>
  <xdr:twoCellAnchor>
    <xdr:from>
      <xdr:col>1</xdr:col>
      <xdr:colOff>19050</xdr:colOff>
      <xdr:row>204</xdr:row>
      <xdr:rowOff>84667</xdr:rowOff>
    </xdr:from>
    <xdr:to>
      <xdr:col>3</xdr:col>
      <xdr:colOff>38100</xdr:colOff>
      <xdr:row>208</xdr:row>
      <xdr:rowOff>154781</xdr:rowOff>
    </xdr:to>
    <xdr:sp macro="" textlink="">
      <xdr:nvSpPr>
        <xdr:cNvPr id="499" name="Textfeld 498"/>
        <xdr:cNvSpPr txBox="1"/>
      </xdr:nvSpPr>
      <xdr:spPr>
        <a:xfrm>
          <a:off x="632883" y="62917917"/>
          <a:ext cx="1246717" cy="7897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
          </a:r>
          <a:r>
            <a:rPr lang="de-DE" sz="1050" baseline="0">
              <a:latin typeface="Arial" panose="020B0604020202020204" pitchFamily="34" charset="0"/>
              <a:cs typeface="Arial" panose="020B0604020202020204" pitchFamily="34" charset="0"/>
            </a:rPr>
            <a:t>eine Fehlermeldung</a:t>
          </a:r>
        </a:p>
        <a:p>
          <a:pPr marL="0" marR="0" indent="0" algn="ctr"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a:t>
          </a:r>
          <a:endParaRPr lang="de-DE" sz="1050">
            <a:solidFill>
              <a:schemeClr val="bg2">
                <a:lumMod val="2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318135</xdr:colOff>
      <xdr:row>205</xdr:row>
      <xdr:rowOff>87629</xdr:rowOff>
    </xdr:from>
    <xdr:to>
      <xdr:col>5</xdr:col>
      <xdr:colOff>2571750</xdr:colOff>
      <xdr:row>207</xdr:row>
      <xdr:rowOff>166686</xdr:rowOff>
    </xdr:to>
    <xdr:sp macro="" textlink="">
      <xdr:nvSpPr>
        <xdr:cNvPr id="500" name="Textfeld 499"/>
        <xdr:cNvSpPr txBox="1"/>
      </xdr:nvSpPr>
      <xdr:spPr>
        <a:xfrm>
          <a:off x="2747010" y="62202535"/>
          <a:ext cx="4372928" cy="43624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50">
              <a:latin typeface="Arial" panose="020B0604020202020204" pitchFamily="34" charset="0"/>
              <a:cs typeface="Arial" panose="020B0604020202020204" pitchFamily="34" charset="0"/>
            </a:rPr>
            <a:t>Feldermeldung /</a:t>
          </a:r>
          <a:r>
            <a:rPr lang="de-DE" sz="1050" baseline="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in "Ausgeschlossene Falldatensätze"</a:t>
          </a:r>
        </a:p>
        <a:p>
          <a:pPr marL="0" marR="0" indent="0" algn="l" defTabSz="914400" eaLnBrk="1" fontAlgn="auto" latinLnBrk="0" hangingPunct="1">
            <a:lnSpc>
              <a:spcPct val="1000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(No error message / classification as “Excluded case datasets”)</a:t>
          </a:r>
          <a:endParaRPr lang="de-DE" sz="1050">
            <a:latin typeface="Arial" panose="020B0604020202020204" pitchFamily="34" charset="0"/>
            <a:cs typeface="Arial" panose="020B0604020202020204" pitchFamily="34" charset="0"/>
          </a:endParaRPr>
        </a:p>
      </xdr:txBody>
    </xdr:sp>
    <xdr:clientData/>
  </xdr:twoCellAnchor>
  <xdr:twoCellAnchor>
    <xdr:from>
      <xdr:col>4</xdr:col>
      <xdr:colOff>1905000</xdr:colOff>
      <xdr:row>201</xdr:row>
      <xdr:rowOff>177165</xdr:rowOff>
    </xdr:from>
    <xdr:to>
      <xdr:col>4</xdr:col>
      <xdr:colOff>1905000</xdr:colOff>
      <xdr:row>205</xdr:row>
      <xdr:rowOff>76283</xdr:rowOff>
    </xdr:to>
    <xdr:cxnSp macro="">
      <xdr:nvCxnSpPr>
        <xdr:cNvPr id="501" name="Gerade Verbindung mit Pfeil 500"/>
        <xdr:cNvCxnSpPr/>
      </xdr:nvCxnSpPr>
      <xdr:spPr>
        <a:xfrm>
          <a:off x="4305300" y="35413950"/>
          <a:ext cx="0" cy="6572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600076</xdr:colOff>
      <xdr:row>134</xdr:row>
      <xdr:rowOff>9525</xdr:rowOff>
    </xdr:from>
    <xdr:to>
      <xdr:col>5</xdr:col>
      <xdr:colOff>2867026</xdr:colOff>
      <xdr:row>137</xdr:row>
      <xdr:rowOff>71438</xdr:rowOff>
    </xdr:to>
    <xdr:sp macro="" textlink="">
      <xdr:nvSpPr>
        <xdr:cNvPr id="511" name="Textfeld 510"/>
        <xdr:cNvSpPr txBox="1"/>
      </xdr:nvSpPr>
      <xdr:spPr>
        <a:xfrm>
          <a:off x="2421732" y="34394775"/>
          <a:ext cx="4993482" cy="59769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100">
              <a:latin typeface="Arial" panose="020B0604020202020204" pitchFamily="34" charset="0"/>
              <a:cs typeface="Arial" panose="020B0604020202020204" pitchFamily="34" charset="0"/>
            </a:rPr>
            <a:t>                         </a:t>
          </a:r>
          <a:r>
            <a:rPr lang="de-DE" sz="1050">
              <a:latin typeface="Arial" panose="020B0604020202020204" pitchFamily="34" charset="0"/>
              <a:cs typeface="Arial" panose="020B0604020202020204" pitchFamily="34" charset="0"/>
            </a:rPr>
            <a:t>Berechnung</a:t>
          </a:r>
          <a:r>
            <a:rPr lang="de-DE" sz="1050" baseline="0">
              <a:latin typeface="Arial" panose="020B0604020202020204" pitchFamily="34" charset="0"/>
              <a:cs typeface="Arial" panose="020B0604020202020204" pitchFamily="34" charset="0"/>
            </a:rPr>
            <a:t> Falldatum je nach Primärfallart </a:t>
          </a:r>
        </a:p>
        <a:p>
          <a:pPr algn="ctr"/>
          <a:r>
            <a:rPr lang="en-US" sz="1050">
              <a:solidFill>
                <a:schemeClr val="bg2">
                  <a:lumMod val="25000"/>
                </a:schemeClr>
              </a:solidFill>
              <a:latin typeface="Arial" panose="020B0604020202020204" pitchFamily="34" charset="0"/>
              <a:ea typeface="+mn-ea"/>
              <a:cs typeface="Arial" panose="020B0604020202020204" pitchFamily="34" charset="0"/>
            </a:rPr>
            <a:t>(Calculation of case date depending on type of primary case)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0</xdr:colOff>
      <xdr:row>150</xdr:row>
      <xdr:rowOff>85725</xdr:rowOff>
    </xdr:from>
    <xdr:to>
      <xdr:col>5</xdr:col>
      <xdr:colOff>0</xdr:colOff>
      <xdr:row>156</xdr:row>
      <xdr:rowOff>0</xdr:rowOff>
    </xdr:to>
    <xdr:cxnSp macro="">
      <xdr:nvCxnSpPr>
        <xdr:cNvPr id="515" name="Gerade Verbindung mit Pfeil 514"/>
        <xdr:cNvCxnSpPr/>
      </xdr:nvCxnSpPr>
      <xdr:spPr>
        <a:xfrm>
          <a:off x="4305300" y="29337000"/>
          <a:ext cx="0" cy="10668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140</xdr:row>
      <xdr:rowOff>177165</xdr:rowOff>
    </xdr:from>
    <xdr:to>
      <xdr:col>5</xdr:col>
      <xdr:colOff>9525</xdr:colOff>
      <xdr:row>143</xdr:row>
      <xdr:rowOff>9776</xdr:rowOff>
    </xdr:to>
    <xdr:cxnSp macro="">
      <xdr:nvCxnSpPr>
        <xdr:cNvPr id="516" name="Gerade Verbindung mit Pfeil 515"/>
        <xdr:cNvCxnSpPr/>
      </xdr:nvCxnSpPr>
      <xdr:spPr>
        <a:xfrm>
          <a:off x="4314825" y="2751772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2119</xdr:colOff>
      <xdr:row>137</xdr:row>
      <xdr:rowOff>95250</xdr:rowOff>
    </xdr:from>
    <xdr:to>
      <xdr:col>5</xdr:col>
      <xdr:colOff>10583</xdr:colOff>
      <xdr:row>139</xdr:row>
      <xdr:rowOff>87811</xdr:rowOff>
    </xdr:to>
    <xdr:cxnSp macro="">
      <xdr:nvCxnSpPr>
        <xdr:cNvPr id="517" name="Gerade Verbindung mit Pfeil 516"/>
        <xdr:cNvCxnSpPr/>
      </xdr:nvCxnSpPr>
      <xdr:spPr>
        <a:xfrm flipH="1">
          <a:off x="4574119" y="35348333"/>
          <a:ext cx="8464" cy="35239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2107409</xdr:colOff>
      <xdr:row>53</xdr:row>
      <xdr:rowOff>154784</xdr:rowOff>
    </xdr:from>
    <xdr:to>
      <xdr:col>5</xdr:col>
      <xdr:colOff>1576</xdr:colOff>
      <xdr:row>58</xdr:row>
      <xdr:rowOff>3160</xdr:rowOff>
    </xdr:to>
    <xdr:cxnSp macro="">
      <xdr:nvCxnSpPr>
        <xdr:cNvPr id="518" name="Gerade Verbindung mit Pfeil 517"/>
        <xdr:cNvCxnSpPr/>
      </xdr:nvCxnSpPr>
      <xdr:spPr>
        <a:xfrm>
          <a:off x="4536284" y="11049003"/>
          <a:ext cx="13480" cy="38415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793750</xdr:colOff>
      <xdr:row>32</xdr:row>
      <xdr:rowOff>0</xdr:rowOff>
    </xdr:from>
    <xdr:to>
      <xdr:col>5</xdr:col>
      <xdr:colOff>809625</xdr:colOff>
      <xdr:row>38</xdr:row>
      <xdr:rowOff>28575</xdr:rowOff>
    </xdr:to>
    <xdr:cxnSp macro="">
      <xdr:nvCxnSpPr>
        <xdr:cNvPr id="520" name="Gerade Verbindung mit Pfeil 519"/>
        <xdr:cNvCxnSpPr/>
      </xdr:nvCxnSpPr>
      <xdr:spPr>
        <a:xfrm>
          <a:off x="5365750" y="7207250"/>
          <a:ext cx="15875" cy="11080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xdr:row>
      <xdr:rowOff>9525</xdr:rowOff>
    </xdr:from>
    <xdr:to>
      <xdr:col>2</xdr:col>
      <xdr:colOff>594108</xdr:colOff>
      <xdr:row>10</xdr:row>
      <xdr:rowOff>142874</xdr:rowOff>
    </xdr:to>
    <xdr:sp macro="" textlink="">
      <xdr:nvSpPr>
        <xdr:cNvPr id="521" name="Textfeld 520"/>
        <xdr:cNvSpPr txBox="1"/>
      </xdr:nvSpPr>
      <xdr:spPr>
        <a:xfrm>
          <a:off x="616744" y="1795463"/>
          <a:ext cx="1191802" cy="4190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(Reading in the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12</xdr:row>
      <xdr:rowOff>19050</xdr:rowOff>
    </xdr:from>
    <xdr:to>
      <xdr:col>2</xdr:col>
      <xdr:colOff>599969</xdr:colOff>
      <xdr:row>14</xdr:row>
      <xdr:rowOff>144838</xdr:rowOff>
    </xdr:to>
    <xdr:sp macro="" textlink="">
      <xdr:nvSpPr>
        <xdr:cNvPr id="522" name="Textfeld 521"/>
        <xdr:cNvSpPr txBox="1"/>
      </xdr:nvSpPr>
      <xdr:spPr>
        <a:xfrm>
          <a:off x="609600" y="2343150"/>
          <a:ext cx="1209569" cy="4877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a:t>
          </a:r>
        </a:p>
        <a:p>
          <a:pPr algn="ctr"/>
          <a:r>
            <a:rPr lang="de-DE" sz="1000">
              <a:latin typeface="Arial" panose="020B0604020202020204" pitchFamily="34" charset="0"/>
              <a:cs typeface="Arial" panose="020B0604020202020204" pitchFamily="34" charset="0"/>
            </a:rPr>
            <a:t>validierung </a:t>
          </a:r>
        </a:p>
        <a:p>
          <a:pPr algn="ctr"/>
          <a:r>
            <a:rPr lang="de-DE" sz="1000">
              <a:solidFill>
                <a:schemeClr val="bg2">
                  <a:lumMod val="25000"/>
                </a:schemeClr>
              </a:solidFill>
              <a:latin typeface="Arial" panose="020B0604020202020204" pitchFamily="34" charset="0"/>
              <a:cs typeface="Arial" panose="020B0604020202020204" pitchFamily="34" charset="0"/>
            </a:rPr>
            <a:t>(Validation of structure)</a:t>
          </a:r>
        </a:p>
      </xdr:txBody>
    </xdr:sp>
    <xdr:clientData/>
  </xdr:twoCellAnchor>
  <xdr:twoCellAnchor>
    <xdr:from>
      <xdr:col>4</xdr:col>
      <xdr:colOff>28575</xdr:colOff>
      <xdr:row>11</xdr:row>
      <xdr:rowOff>171451</xdr:rowOff>
    </xdr:from>
    <xdr:to>
      <xdr:col>7</xdr:col>
      <xdr:colOff>1354154</xdr:colOff>
      <xdr:row>15</xdr:row>
      <xdr:rowOff>66675</xdr:rowOff>
    </xdr:to>
    <xdr:sp macro="" textlink="">
      <xdr:nvSpPr>
        <xdr:cNvPr id="523" name="Textfeld 522"/>
        <xdr:cNvSpPr txBox="1"/>
      </xdr:nvSpPr>
      <xdr:spPr>
        <a:xfrm>
          <a:off x="2466975" y="2314576"/>
          <a:ext cx="9974279" cy="6191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p>
        <a:p>
          <a:pPr marL="0" marR="0" lvl="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cs typeface="Arial" panose="020B0604020202020204" pitchFamily="34" charset="0"/>
            </a:rPr>
            <a:t>(</a:t>
          </a:r>
          <a:r>
            <a:rPr lang="en-US" sz="1000">
              <a:solidFill>
                <a:schemeClr val="bg2">
                  <a:lumMod val="25000"/>
                </a:schemeClr>
              </a:solidFill>
              <a:effectLst/>
              <a:latin typeface="Arial" panose="020B0604020202020204" pitchFamily="34" charset="0"/>
              <a:ea typeface="+mn-ea"/>
              <a:cs typeface="Arial" panose="020B0604020202020204" pitchFamily="34" charset="0"/>
            </a:rPr>
            <a:t>Structural validation is usually ensured during validation of the tumour documentation system, and should only raise problems in the centre in exceptional cases. If an entire XML file is rejected by the XML OncoBox, please refer to the tumour documentation producer.</a:t>
          </a:r>
          <a:r>
            <a:rPr lang="de-DE" sz="1000" b="0">
              <a:solidFill>
                <a:schemeClr val="bg2">
                  <a:lumMod val="25000"/>
                </a:schemeClr>
              </a:solidFill>
              <a:effectLst/>
              <a:latin typeface="Arial" panose="020B0604020202020204" pitchFamily="34" charset="0"/>
              <a:ea typeface="+mn-ea"/>
              <a:cs typeface="Arial" panose="020B0604020202020204" pitchFamily="34" charset="0"/>
            </a:rPr>
            <a:t>)</a:t>
          </a:r>
          <a:endParaRPr lang="en-US" sz="1000">
            <a:solidFill>
              <a:schemeClr val="bg2">
                <a:lumMod val="25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4</xdr:col>
      <xdr:colOff>0</xdr:colOff>
      <xdr:row>44</xdr:row>
      <xdr:rowOff>57146</xdr:rowOff>
    </xdr:from>
    <xdr:to>
      <xdr:col>7</xdr:col>
      <xdr:colOff>1323954</xdr:colOff>
      <xdr:row>57</xdr:row>
      <xdr:rowOff>47624</xdr:rowOff>
    </xdr:to>
    <xdr:sp macro="" textlink="">
      <xdr:nvSpPr>
        <xdr:cNvPr id="526" name="Textfeld 525"/>
        <xdr:cNvSpPr txBox="1"/>
      </xdr:nvSpPr>
      <xdr:spPr>
        <a:xfrm>
          <a:off x="2428875" y="9344021"/>
          <a:ext cx="10741798" cy="23121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latin typeface="Arial" panose="020B0604020202020204" pitchFamily="34" charset="0"/>
              <a:cs typeface="Arial" panose="020B0604020202020204" pitchFamily="34" charset="0"/>
            </a:rPr>
            <a:t>a) Nicht verwertbare Falldatensätze: wichtige Pflichtfelder fehlen oder sind nicht korrekt ausgefüllt (NV)</a:t>
          </a:r>
        </a:p>
        <a:p>
          <a:pPr algn="l"/>
          <a:r>
            <a:rPr lang="de-DE" sz="1000" baseline="0">
              <a:latin typeface="Arial" panose="020B0604020202020204" pitchFamily="34" charset="0"/>
              <a:cs typeface="Arial" panose="020B0604020202020204" pitchFamily="34" charset="0"/>
            </a:rPr>
            <a:t>b) UICC-Stadium 0 (S0)</a:t>
          </a:r>
        </a:p>
        <a:p>
          <a:pPr marL="0" marR="0" indent="0" algn="l" defTabSz="914400" eaLnBrk="1" fontAlgn="auto" latinLnBrk="0" hangingPunct="1">
            <a:lnSpc>
              <a:spcPct val="100000"/>
            </a:lnSpc>
            <a:spcBef>
              <a:spcPts val="0"/>
            </a:spcBef>
            <a:spcAft>
              <a:spcPts val="0"/>
            </a:spcAft>
            <a:buClrTx/>
            <a:buSzTx/>
            <a:buFontTx/>
            <a:buNone/>
            <a:tabLst/>
            <a:defRPr/>
          </a:pPr>
          <a:r>
            <a:rPr lang="de-DE" sz="1000">
              <a:latin typeface="Arial" panose="020B0604020202020204" pitchFamily="34" charset="0"/>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Kennzahlenjahr gehören (A)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dk1"/>
              </a:solidFill>
              <a:effectLst/>
              <a:latin typeface="Arial" panose="020B0604020202020204" pitchFamily="34" charset="0"/>
              <a:ea typeface="+mn-ea"/>
              <a:cs typeface="Arial" panose="020B0604020202020204" pitchFamily="34" charset="0"/>
            </a:rPr>
            <a:t>f) kein Zentrumsfall</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effectLst/>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Before the patient datasets can be verified, six groups of case datasets are excluded:</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a) Unusable case datasets: important obligatory fields are missing or not correctly filled in (NV)</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b) UICC stage 0 (S0)</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c) Cases that do not belong to the selected key figures year (A)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d) Checking of adenocarcinoma yes/no (KA)</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e) Recurrent disease (W)</a:t>
          </a:r>
          <a:endParaRPr lang="de-DE" sz="1000">
            <a:solidFill>
              <a:schemeClr val="bg2">
                <a:lumMod val="25000"/>
              </a:schemeClr>
            </a:solidFill>
            <a:latin typeface="Arial" panose="020B0604020202020204" pitchFamily="34" charset="0"/>
            <a:ea typeface="+mn-ea"/>
            <a:cs typeface="Arial" panose="020B0604020202020204" pitchFamily="34" charset="0"/>
          </a:endParaRPr>
        </a:p>
        <a:p>
          <a:r>
            <a:rPr lang="en-US" sz="1000">
              <a:solidFill>
                <a:schemeClr val="bg2">
                  <a:lumMod val="25000"/>
                </a:schemeClr>
              </a:solidFill>
              <a:latin typeface="Arial" panose="020B0604020202020204" pitchFamily="34" charset="0"/>
              <a:ea typeface="+mn-ea"/>
              <a:cs typeface="Arial" panose="020B0604020202020204" pitchFamily="34" charset="0"/>
            </a:rPr>
            <a:t>f) Not a centre case</a:t>
          </a:r>
          <a:endParaRPr lang="de-DE" sz="10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19050</xdr:colOff>
      <xdr:row>210</xdr:row>
      <xdr:rowOff>38100</xdr:rowOff>
    </xdr:from>
    <xdr:to>
      <xdr:col>3</xdr:col>
      <xdr:colOff>0</xdr:colOff>
      <xdr:row>215</xdr:row>
      <xdr:rowOff>47625</xdr:rowOff>
    </xdr:to>
    <xdr:sp macro="" textlink="">
      <xdr:nvSpPr>
        <xdr:cNvPr id="527" name="Textfeld 526"/>
        <xdr:cNvSpPr txBox="1"/>
      </xdr:nvSpPr>
      <xdr:spPr>
        <a:xfrm>
          <a:off x="626269" y="63045975"/>
          <a:ext cx="1195387" cy="9263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a:t>
          </a:r>
        </a:p>
        <a:p>
          <a:pPr marL="0" marR="0" indent="0" algn="ctr" defTabSz="914400" eaLnBrk="1" fontAlgn="auto" latinLnBrk="0" hangingPunct="1">
            <a:lnSpc>
              <a:spcPct val="100000"/>
            </a:lnSpc>
            <a:spcBef>
              <a:spcPts val="0"/>
            </a:spcBef>
            <a:spcAft>
              <a:spcPts val="0"/>
            </a:spcAft>
            <a:buClrTx/>
            <a:buSzTx/>
            <a:buFontTx/>
            <a:buNone/>
            <a:tabLst/>
            <a:defRPr/>
          </a:pPr>
          <a:r>
            <a:rPr lang="en-GB" sz="1050">
              <a:solidFill>
                <a:schemeClr val="bg2">
                  <a:lumMod val="25000"/>
                </a:schemeClr>
              </a:solidFill>
              <a:latin typeface="Arial" panose="020B0604020202020204" pitchFamily="34" charset="0"/>
              <a:ea typeface="+mn-ea"/>
              <a:cs typeface="Arial" panose="020B0604020202020204" pitchFamily="34" charset="0"/>
            </a:rPr>
            <a:t>(Classification of cases)</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28576</xdr:colOff>
      <xdr:row>209</xdr:row>
      <xdr:rowOff>11907</xdr:rowOff>
    </xdr:from>
    <xdr:to>
      <xdr:col>6</xdr:col>
      <xdr:colOff>2228850</xdr:colOff>
      <xdr:row>211</xdr:row>
      <xdr:rowOff>177165</xdr:rowOff>
    </xdr:to>
    <xdr:sp macro="" textlink="">
      <xdr:nvSpPr>
        <xdr:cNvPr id="528" name="Textfeld 527"/>
        <xdr:cNvSpPr txBox="1"/>
      </xdr:nvSpPr>
      <xdr:spPr>
        <a:xfrm>
          <a:off x="2457451" y="62841188"/>
          <a:ext cx="8832055" cy="52244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0) Fälle</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0) Cases</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28574</xdr:colOff>
      <xdr:row>212</xdr:row>
      <xdr:rowOff>19050</xdr:rowOff>
    </xdr:from>
    <xdr:to>
      <xdr:col>5</xdr:col>
      <xdr:colOff>4423165</xdr:colOff>
      <xdr:row>214</xdr:row>
      <xdr:rowOff>142875</xdr:rowOff>
    </xdr:to>
    <xdr:sp macro="" textlink="">
      <xdr:nvSpPr>
        <xdr:cNvPr id="529" name="Textfeld 528"/>
        <xdr:cNvSpPr txBox="1"/>
      </xdr:nvSpPr>
      <xdr:spPr>
        <a:xfrm>
          <a:off x="2457449" y="63384113"/>
          <a:ext cx="6513904" cy="5048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 Primary cases (D4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4451985</xdr:colOff>
      <xdr:row>212</xdr:row>
      <xdr:rowOff>19049</xdr:rowOff>
    </xdr:from>
    <xdr:to>
      <xdr:col>6</xdr:col>
      <xdr:colOff>2228882</xdr:colOff>
      <xdr:row>223</xdr:row>
      <xdr:rowOff>142874</xdr:rowOff>
    </xdr:to>
    <xdr:sp macro="" textlink="">
      <xdr:nvSpPr>
        <xdr:cNvPr id="530" name="Textfeld 529"/>
        <xdr:cNvSpPr txBox="1"/>
      </xdr:nvSpPr>
      <xdr:spPr>
        <a:xfrm>
          <a:off x="9000173" y="63384112"/>
          <a:ext cx="2289365" cy="1754981"/>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2) Recurrent disease (C1 = 5 &amp; (D4 = 2)</a:t>
          </a:r>
          <a:r>
            <a:rPr lang="en-GB" sz="1100">
              <a:solidFill>
                <a:schemeClr val="bg2">
                  <a:lumMod val="25000"/>
                </a:schemeClr>
              </a:solidFill>
              <a:latin typeface="+mn-lt"/>
              <a:ea typeface="+mn-ea"/>
              <a:cs typeface="+mn-cs"/>
            </a:rPr>
            <a:t/>
          </a:r>
          <a:br>
            <a:rPr lang="en-GB" sz="1100">
              <a:solidFill>
                <a:schemeClr val="bg2">
                  <a:lumMod val="25000"/>
                </a:schemeClr>
              </a:solidFill>
              <a:latin typeface="+mn-lt"/>
              <a:ea typeface="+mn-ea"/>
              <a:cs typeface="+mn-cs"/>
            </a:rPr>
          </a:br>
          <a:r>
            <a:rPr lang="en-GB" sz="1100" b="1">
              <a:solidFill>
                <a:srgbClr val="FF0000"/>
              </a:solidFill>
              <a:latin typeface="+mn-lt"/>
              <a:ea typeface="+mn-ea"/>
              <a:cs typeface="+mn-cs"/>
            </a:rPr>
            <a:t>!!! No verification at case level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34395</xdr:colOff>
      <xdr:row>214</xdr:row>
      <xdr:rowOff>161922</xdr:rowOff>
    </xdr:from>
    <xdr:to>
      <xdr:col>4</xdr:col>
      <xdr:colOff>1702515</xdr:colOff>
      <xdr:row>221</xdr:row>
      <xdr:rowOff>63500</xdr:rowOff>
    </xdr:to>
    <xdr:sp macro="" textlink="">
      <xdr:nvSpPr>
        <xdr:cNvPr id="531" name="Textfeld 530"/>
        <xdr:cNvSpPr txBox="1"/>
      </xdr:nvSpPr>
      <xdr:spPr>
        <a:xfrm>
          <a:off x="2489728" y="64815505"/>
          <a:ext cx="1668120" cy="801162"/>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1.1) surgical (C1 = 1)</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4</xdr:col>
      <xdr:colOff>1696613</xdr:colOff>
      <xdr:row>214</xdr:row>
      <xdr:rowOff>163246</xdr:rowOff>
    </xdr:from>
    <xdr:to>
      <xdr:col>5</xdr:col>
      <xdr:colOff>1559502</xdr:colOff>
      <xdr:row>221</xdr:row>
      <xdr:rowOff>52916</xdr:rowOff>
    </xdr:to>
    <xdr:sp macro="" textlink="">
      <xdr:nvSpPr>
        <xdr:cNvPr id="532" name="Textfeld 531"/>
        <xdr:cNvSpPr txBox="1"/>
      </xdr:nvSpPr>
      <xdr:spPr>
        <a:xfrm>
          <a:off x="4151946" y="64816829"/>
          <a:ext cx="1979556" cy="78925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a:t>
          </a:r>
          <a:r>
            <a:rPr lang="de-DE" sz="1000" baseline="0">
              <a:solidFill>
                <a:srgbClr val="FF0000"/>
              </a:solidFill>
              <a:latin typeface="Arial" panose="020B0604020202020204" pitchFamily="34" charset="0"/>
              <a:cs typeface="Arial" panose="020B0604020202020204" pitchFamily="34" charset="0"/>
            </a:rPr>
            <a:t>/ TVE </a:t>
          </a:r>
          <a:r>
            <a:rPr lang="de-DE" sz="1000" baseline="0">
              <a:latin typeface="Arial" panose="020B0604020202020204" pitchFamily="34" charset="0"/>
              <a:cs typeface="Arial" panose="020B0604020202020204" pitchFamily="34" charset="0"/>
            </a:rPr>
            <a:t>(C1=2)</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1.2) endoscopic / TVE (C1 = 2)</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1566333</xdr:colOff>
      <xdr:row>214</xdr:row>
      <xdr:rowOff>161395</xdr:rowOff>
    </xdr:from>
    <xdr:to>
      <xdr:col>5</xdr:col>
      <xdr:colOff>3018590</xdr:colOff>
      <xdr:row>221</xdr:row>
      <xdr:rowOff>66145</xdr:rowOff>
    </xdr:to>
    <xdr:sp macro="" textlink="">
      <xdr:nvSpPr>
        <xdr:cNvPr id="533" name="Textfeld 532"/>
        <xdr:cNvSpPr txBox="1"/>
      </xdr:nvSpPr>
      <xdr:spPr>
        <a:xfrm>
          <a:off x="6138333" y="64814978"/>
          <a:ext cx="1452257" cy="804334"/>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1.3) nonsurgical (palliative) (C1 = 3)</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3023235</xdr:colOff>
      <xdr:row>214</xdr:row>
      <xdr:rowOff>162717</xdr:rowOff>
    </xdr:from>
    <xdr:to>
      <xdr:col>5</xdr:col>
      <xdr:colOff>4422939</xdr:colOff>
      <xdr:row>221</xdr:row>
      <xdr:rowOff>43656</xdr:rowOff>
    </xdr:to>
    <xdr:sp macro="" textlink="">
      <xdr:nvSpPr>
        <xdr:cNvPr id="534" name="Textfeld 533"/>
        <xdr:cNvSpPr txBox="1"/>
      </xdr:nvSpPr>
      <xdr:spPr>
        <a:xfrm>
          <a:off x="7595235" y="64816300"/>
          <a:ext cx="1399704" cy="780523"/>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a:t>
          </a:r>
        </a:p>
        <a:p>
          <a:pPr algn="ctr"/>
          <a:r>
            <a:rPr lang="de-DE" sz="1000" baseline="0">
              <a:solidFill>
                <a:schemeClr val="dk1"/>
              </a:solidFill>
              <a:effectLst/>
              <a:latin typeface="Arial" panose="020B0604020202020204" pitchFamily="34" charset="0"/>
              <a:ea typeface="+mn-ea"/>
              <a:cs typeface="Arial" panose="020B0604020202020204" pitchFamily="34" charset="0"/>
            </a:rPr>
            <a:t>kurativ) </a:t>
          </a:r>
          <a:r>
            <a:rPr lang="de-DE" sz="1000" baseline="0">
              <a:latin typeface="Arial" panose="020B0604020202020204" pitchFamily="34" charset="0"/>
              <a:cs typeface="Arial" panose="020B0604020202020204" pitchFamily="34" charset="0"/>
            </a:rPr>
            <a:t> (C1=4)</a:t>
          </a:r>
        </a:p>
        <a:p>
          <a:r>
            <a:rPr lang="en-GB" sz="1050">
              <a:solidFill>
                <a:schemeClr val="bg2">
                  <a:lumMod val="25000"/>
                </a:schemeClr>
              </a:solidFill>
              <a:latin typeface="Arial" panose="020B0604020202020204" pitchFamily="34" charset="0"/>
              <a:ea typeface="+mn-ea"/>
              <a:cs typeface="Arial" panose="020B0604020202020204" pitchFamily="34" charset="0"/>
            </a:rPr>
            <a:t>1.4) nonsurgical</a:t>
          </a:r>
          <a:endParaRPr lang="de-DE" sz="1050">
            <a:solidFill>
              <a:schemeClr val="bg2">
                <a:lumMod val="25000"/>
              </a:schemeClr>
            </a:solidFill>
            <a:latin typeface="Arial" panose="020B0604020202020204" pitchFamily="34" charset="0"/>
            <a:ea typeface="+mn-ea"/>
            <a:cs typeface="Arial" panose="020B0604020202020204" pitchFamily="34" charset="0"/>
          </a:endParaRPr>
        </a:p>
        <a:p>
          <a:r>
            <a:rPr lang="en-GB" sz="1050">
              <a:solidFill>
                <a:schemeClr val="bg2">
                  <a:lumMod val="25000"/>
                </a:schemeClr>
              </a:solidFill>
              <a:latin typeface="Arial" panose="020B0604020202020204" pitchFamily="34" charset="0"/>
              <a:ea typeface="+mn-ea"/>
              <a:cs typeface="Arial" panose="020B0604020202020204" pitchFamily="34" charset="0"/>
            </a:rPr>
            <a:t>(curative) (C1 = 4)</a:t>
          </a:r>
          <a:endParaRPr lang="de-DE" sz="9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611717</xdr:colOff>
      <xdr:row>221</xdr:row>
      <xdr:rowOff>53762</xdr:rowOff>
    </xdr:from>
    <xdr:to>
      <xdr:col>2</xdr:col>
      <xdr:colOff>592667</xdr:colOff>
      <xdr:row>227</xdr:row>
      <xdr:rowOff>52917</xdr:rowOff>
    </xdr:to>
    <xdr:sp macro="" textlink="">
      <xdr:nvSpPr>
        <xdr:cNvPr id="535" name="Textfeld 534"/>
        <xdr:cNvSpPr txBox="1"/>
      </xdr:nvSpPr>
      <xdr:spPr>
        <a:xfrm>
          <a:off x="611717" y="65966762"/>
          <a:ext cx="1208617" cy="108923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100"/>
            </a:lnSpc>
          </a:pP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gemäß Primärfallart</a:t>
          </a:r>
        </a:p>
        <a:p>
          <a:pPr marL="0" marR="0" indent="0" algn="ctr" defTabSz="914400" eaLnBrk="1" fontAlgn="auto" latinLnBrk="0" hangingPunct="1">
            <a:lnSpc>
              <a:spcPts val="1100"/>
            </a:lnSpc>
            <a:spcBef>
              <a:spcPts val="0"/>
            </a:spcBef>
            <a:spcAft>
              <a:spcPts val="0"/>
            </a:spcAft>
            <a:buClrTx/>
            <a:buSzTx/>
            <a:buFontTx/>
            <a:buNone/>
            <a:tabLst/>
            <a:defRPr/>
          </a:pPr>
          <a:r>
            <a:rPr lang="en-US" sz="1050">
              <a:solidFill>
                <a:schemeClr val="bg2">
                  <a:lumMod val="25000"/>
                </a:schemeClr>
              </a:solidFill>
              <a:latin typeface="Arial" panose="020B0604020202020204" pitchFamily="34" charset="0"/>
              <a:ea typeface="+mn-ea"/>
              <a:cs typeface="Arial" panose="020B0604020202020204" pitchFamily="34" charset="0"/>
            </a:rPr>
            <a:t>(Verification according to primary case type)</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560916</xdr:colOff>
      <xdr:row>222</xdr:row>
      <xdr:rowOff>126999</xdr:rowOff>
    </xdr:from>
    <xdr:to>
      <xdr:col>5</xdr:col>
      <xdr:colOff>1578028</xdr:colOff>
      <xdr:row>222</xdr:row>
      <xdr:rowOff>127000</xdr:rowOff>
    </xdr:to>
    <xdr:cxnSp macro="">
      <xdr:nvCxnSpPr>
        <xdr:cNvPr id="536" name="Gerade Verbindung mit Pfeil 535"/>
        <xdr:cNvCxnSpPr/>
      </xdr:nvCxnSpPr>
      <xdr:spPr>
        <a:xfrm flipH="1">
          <a:off x="1788583" y="66219916"/>
          <a:ext cx="4361445" cy="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592667</xdr:colOff>
      <xdr:row>224</xdr:row>
      <xdr:rowOff>42333</xdr:rowOff>
    </xdr:from>
    <xdr:to>
      <xdr:col>5</xdr:col>
      <xdr:colOff>1534583</xdr:colOff>
      <xdr:row>224</xdr:row>
      <xdr:rowOff>58631</xdr:rowOff>
    </xdr:to>
    <xdr:cxnSp macro="">
      <xdr:nvCxnSpPr>
        <xdr:cNvPr id="537" name="Gerade Verbindung 536"/>
        <xdr:cNvCxnSpPr>
          <a:stCxn id="535" idx="3"/>
        </xdr:cNvCxnSpPr>
      </xdr:nvCxnSpPr>
      <xdr:spPr>
        <a:xfrm flipV="1">
          <a:off x="1820334" y="66495083"/>
          <a:ext cx="4286249" cy="16298"/>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1534583</xdr:colOff>
      <xdr:row>224</xdr:row>
      <xdr:rowOff>21167</xdr:rowOff>
    </xdr:from>
    <xdr:to>
      <xdr:col>5</xdr:col>
      <xdr:colOff>1543050</xdr:colOff>
      <xdr:row>227</xdr:row>
      <xdr:rowOff>9525</xdr:rowOff>
    </xdr:to>
    <xdr:cxnSp macro="">
      <xdr:nvCxnSpPr>
        <xdr:cNvPr id="538" name="Gerade Verbindung mit Pfeil 537"/>
        <xdr:cNvCxnSpPr/>
      </xdr:nvCxnSpPr>
      <xdr:spPr>
        <a:xfrm>
          <a:off x="6106583" y="66473917"/>
          <a:ext cx="8467" cy="5386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451485</xdr:colOff>
      <xdr:row>653</xdr:row>
      <xdr:rowOff>177165</xdr:rowOff>
    </xdr:from>
    <xdr:to>
      <xdr:col>3</xdr:col>
      <xdr:colOff>156210</xdr:colOff>
      <xdr:row>658</xdr:row>
      <xdr:rowOff>158750</xdr:rowOff>
    </xdr:to>
    <xdr:sp macro="" textlink="">
      <xdr:nvSpPr>
        <xdr:cNvPr id="1017" name="Textfeld 1016"/>
        <xdr:cNvSpPr txBox="1"/>
      </xdr:nvSpPr>
      <xdr:spPr>
        <a:xfrm>
          <a:off x="451485" y="182072915"/>
          <a:ext cx="1546225" cy="881168"/>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Berücksichtigung im Kennzahlenbogen</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rgbClr val="494529"/>
              </a:solidFill>
              <a:latin typeface="Arial" panose="020B0604020202020204" pitchFamily="34" charset="0"/>
              <a:ea typeface="+mn-ea"/>
              <a:cs typeface="Arial" panose="020B0604020202020204" pitchFamily="34" charset="0"/>
            </a:rPr>
            <a:t>(Inclusion in indicator sheet)</a:t>
          </a:r>
          <a:endParaRPr lang="de-DE" sz="900">
            <a:latin typeface="Arial" panose="020B0604020202020204" pitchFamily="34" charset="0"/>
            <a:cs typeface="Arial" panose="020B0604020202020204" pitchFamily="34" charset="0"/>
          </a:endParaRPr>
        </a:p>
      </xdr:txBody>
    </xdr:sp>
    <xdr:clientData/>
  </xdr:twoCellAnchor>
  <xdr:twoCellAnchor>
    <xdr:from>
      <xdr:col>2</xdr:col>
      <xdr:colOff>31750</xdr:colOff>
      <xdr:row>202</xdr:row>
      <xdr:rowOff>0</xdr:rowOff>
    </xdr:from>
    <xdr:to>
      <xdr:col>4</xdr:col>
      <xdr:colOff>1889763</xdr:colOff>
      <xdr:row>202</xdr:row>
      <xdr:rowOff>0</xdr:rowOff>
    </xdr:to>
    <xdr:cxnSp macro="">
      <xdr:nvCxnSpPr>
        <xdr:cNvPr id="1018" name="Gerade Verbindung 1017"/>
        <xdr:cNvCxnSpPr/>
      </xdr:nvCxnSpPr>
      <xdr:spPr>
        <a:xfrm flipH="1">
          <a:off x="1259417" y="62473417"/>
          <a:ext cx="308567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xdr:colOff>
      <xdr:row>202</xdr:row>
      <xdr:rowOff>10583</xdr:rowOff>
    </xdr:from>
    <xdr:to>
      <xdr:col>2</xdr:col>
      <xdr:colOff>31750</xdr:colOff>
      <xdr:row>204</xdr:row>
      <xdr:rowOff>84667</xdr:rowOff>
    </xdr:to>
    <xdr:cxnSp macro="">
      <xdr:nvCxnSpPr>
        <xdr:cNvPr id="1019" name="Gerade Verbindung mit Pfeil 1018"/>
        <xdr:cNvCxnSpPr>
          <a:endCxn id="499" idx="0"/>
        </xdr:cNvCxnSpPr>
      </xdr:nvCxnSpPr>
      <xdr:spPr>
        <a:xfrm flipH="1">
          <a:off x="1256242" y="62484000"/>
          <a:ext cx="3175" cy="43391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1906058</xdr:colOff>
      <xdr:row>200</xdr:row>
      <xdr:rowOff>11430</xdr:rowOff>
    </xdr:from>
    <xdr:to>
      <xdr:col>4</xdr:col>
      <xdr:colOff>1906058</xdr:colOff>
      <xdr:row>205</xdr:row>
      <xdr:rowOff>101199</xdr:rowOff>
    </xdr:to>
    <xdr:cxnSp macro="">
      <xdr:nvCxnSpPr>
        <xdr:cNvPr id="1020" name="Gerade Verbindung mit Pfeil 1019"/>
        <xdr:cNvCxnSpPr/>
      </xdr:nvCxnSpPr>
      <xdr:spPr>
        <a:xfrm>
          <a:off x="4323291" y="35356800"/>
          <a:ext cx="0" cy="1048808"/>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646</xdr:row>
      <xdr:rowOff>110489</xdr:rowOff>
    </xdr:from>
    <xdr:to>
      <xdr:col>2</xdr:col>
      <xdr:colOff>599909</xdr:colOff>
      <xdr:row>651</xdr:row>
      <xdr:rowOff>21166</xdr:rowOff>
    </xdr:to>
    <xdr:sp macro="" textlink="">
      <xdr:nvSpPr>
        <xdr:cNvPr id="1021" name="Textfeld 1020"/>
        <xdr:cNvSpPr txBox="1"/>
      </xdr:nvSpPr>
      <xdr:spPr>
        <a:xfrm>
          <a:off x="623358" y="180926739"/>
          <a:ext cx="1204218" cy="63034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en-US" sz="1050">
              <a:solidFill>
                <a:srgbClr val="494529"/>
              </a:solidFill>
              <a:latin typeface="Arial" panose="020B0604020202020204" pitchFamily="34" charset="0"/>
              <a:ea typeface="+mn-ea"/>
              <a:cs typeface="Arial" panose="020B0604020202020204" pitchFamily="34" charset="0"/>
            </a:rPr>
            <a:t>(No error message)</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4</xdr:col>
      <xdr:colOff>1042036</xdr:colOff>
      <xdr:row>646</xdr:row>
      <xdr:rowOff>129540</xdr:rowOff>
    </xdr:from>
    <xdr:to>
      <xdr:col>5</xdr:col>
      <xdr:colOff>1266826</xdr:colOff>
      <xdr:row>650</xdr:row>
      <xdr:rowOff>84667</xdr:rowOff>
    </xdr:to>
    <xdr:sp macro="" textlink="">
      <xdr:nvSpPr>
        <xdr:cNvPr id="1022" name="Textfeld 1021"/>
        <xdr:cNvSpPr txBox="1"/>
      </xdr:nvSpPr>
      <xdr:spPr>
        <a:xfrm>
          <a:off x="3497369" y="180945790"/>
          <a:ext cx="2341457" cy="49487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 TO-DO-Liste</a:t>
          </a:r>
        </a:p>
        <a:p>
          <a:pPr algn="ctr"/>
          <a:r>
            <a:rPr lang="en-US" sz="1050">
              <a:solidFill>
                <a:srgbClr val="494529"/>
              </a:solidFill>
              <a:latin typeface="Arial" panose="020B0604020202020204" pitchFamily="34" charset="0"/>
              <a:ea typeface="+mn-ea"/>
              <a:cs typeface="Arial" panose="020B0604020202020204" pitchFamily="34" charset="0"/>
            </a:rPr>
            <a:t>(Error message: “to do” list)</a:t>
          </a:r>
          <a:endParaRPr lang="de-DE" sz="900">
            <a:solidFill>
              <a:srgbClr val="494529"/>
            </a:solidFill>
            <a:latin typeface="Arial" panose="020B0604020202020204" pitchFamily="34" charset="0"/>
            <a:cs typeface="Arial" panose="020B0604020202020204" pitchFamily="34" charset="0"/>
          </a:endParaRPr>
        </a:p>
      </xdr:txBody>
    </xdr:sp>
    <xdr:clientData/>
  </xdr:twoCellAnchor>
  <xdr:twoCellAnchor>
    <xdr:from>
      <xdr:col>2</xdr:col>
      <xdr:colOff>0</xdr:colOff>
      <xdr:row>643</xdr:row>
      <xdr:rowOff>0</xdr:rowOff>
    </xdr:from>
    <xdr:to>
      <xdr:col>5</xdr:col>
      <xdr:colOff>4042</xdr:colOff>
      <xdr:row>643</xdr:row>
      <xdr:rowOff>10583</xdr:rowOff>
    </xdr:to>
    <xdr:cxnSp macro="">
      <xdr:nvCxnSpPr>
        <xdr:cNvPr id="1023" name="Gerade Verbindung 1022"/>
        <xdr:cNvCxnSpPr/>
      </xdr:nvCxnSpPr>
      <xdr:spPr>
        <a:xfrm flipH="1" flipV="1">
          <a:off x="1227667" y="130894667"/>
          <a:ext cx="3365500" cy="1058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643</xdr:row>
      <xdr:rowOff>11430</xdr:rowOff>
    </xdr:from>
    <xdr:to>
      <xdr:col>2</xdr:col>
      <xdr:colOff>9525</xdr:colOff>
      <xdr:row>646</xdr:row>
      <xdr:rowOff>101337</xdr:rowOff>
    </xdr:to>
    <xdr:cxnSp macro="">
      <xdr:nvCxnSpPr>
        <xdr:cNvPr id="1024" name="Gerade Verbindung mit Pfeil 1023"/>
        <xdr:cNvCxnSpPr/>
      </xdr:nvCxnSpPr>
      <xdr:spPr>
        <a:xfrm>
          <a:off x="1228725" y="129587625"/>
          <a:ext cx="0" cy="6572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9526</xdr:colOff>
      <xdr:row>640</xdr:row>
      <xdr:rowOff>9525</xdr:rowOff>
    </xdr:from>
    <xdr:to>
      <xdr:col>5</xdr:col>
      <xdr:colOff>10583</xdr:colOff>
      <xdr:row>646</xdr:row>
      <xdr:rowOff>120215</xdr:rowOff>
    </xdr:to>
    <xdr:cxnSp macro="">
      <xdr:nvCxnSpPr>
        <xdr:cNvPr id="1025" name="Gerade Verbindung mit Pfeil 1024"/>
        <xdr:cNvCxnSpPr/>
      </xdr:nvCxnSpPr>
      <xdr:spPr>
        <a:xfrm>
          <a:off x="4581526" y="130237442"/>
          <a:ext cx="1057" cy="124989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610765</xdr:colOff>
      <xdr:row>651</xdr:row>
      <xdr:rowOff>21166</xdr:rowOff>
    </xdr:from>
    <xdr:to>
      <xdr:col>1</xdr:col>
      <xdr:colOff>611634</xdr:colOff>
      <xdr:row>653</xdr:row>
      <xdr:rowOff>177165</xdr:rowOff>
    </xdr:to>
    <xdr:cxnSp macro="">
      <xdr:nvCxnSpPr>
        <xdr:cNvPr id="1026" name="Gerade Verbindung mit Pfeil 1025"/>
        <xdr:cNvCxnSpPr>
          <a:stCxn id="1021" idx="2"/>
          <a:endCxn id="1017" idx="0"/>
        </xdr:cNvCxnSpPr>
      </xdr:nvCxnSpPr>
      <xdr:spPr>
        <a:xfrm flipH="1">
          <a:off x="1224598" y="181557083"/>
          <a:ext cx="869" cy="51583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590549</xdr:colOff>
      <xdr:row>40</xdr:row>
      <xdr:rowOff>68792</xdr:rowOff>
    </xdr:from>
    <xdr:to>
      <xdr:col>2</xdr:col>
      <xdr:colOff>571499</xdr:colOff>
      <xdr:row>45</xdr:row>
      <xdr:rowOff>29257</xdr:rowOff>
    </xdr:to>
    <xdr:sp macro="" textlink="">
      <xdr:nvSpPr>
        <xdr:cNvPr id="1027" name="Textfeld 1026"/>
        <xdr:cNvSpPr txBox="1"/>
      </xdr:nvSpPr>
      <xdr:spPr>
        <a:xfrm>
          <a:off x="590549" y="8715375"/>
          <a:ext cx="1208617" cy="860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been  accepted)</a:t>
          </a:r>
          <a:endParaRPr lang="de-DE" sz="1050">
            <a:latin typeface="Arial" panose="020B0604020202020204" pitchFamily="34" charset="0"/>
            <a:cs typeface="Arial" panose="020B0604020202020204" pitchFamily="34" charset="0"/>
          </a:endParaRPr>
        </a:p>
      </xdr:txBody>
    </xdr:sp>
    <xdr:clientData/>
  </xdr:twoCellAnchor>
  <xdr:twoCellAnchor>
    <xdr:from>
      <xdr:col>3</xdr:col>
      <xdr:colOff>581026</xdr:colOff>
      <xdr:row>38</xdr:row>
      <xdr:rowOff>28575</xdr:rowOff>
    </xdr:from>
    <xdr:to>
      <xdr:col>5</xdr:col>
      <xdr:colOff>4164238</xdr:colOff>
      <xdr:row>41</xdr:row>
      <xdr:rowOff>0</xdr:rowOff>
    </xdr:to>
    <xdr:sp macro="" textlink="">
      <xdr:nvSpPr>
        <xdr:cNvPr id="1028" name="Textfeld 1027"/>
        <xdr:cNvSpPr txBox="1"/>
      </xdr:nvSpPr>
      <xdr:spPr>
        <a:xfrm>
          <a:off x="2402682" y="8243888"/>
          <a:ext cx="6309744" cy="50720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bg2">
                  <a:lumMod val="25000"/>
                </a:schemeClr>
              </a:solidFill>
              <a:latin typeface="Arial" panose="020B0604020202020204" pitchFamily="34" charset="0"/>
              <a:ea typeface="+mn-ea"/>
              <a:cs typeface="Arial" panose="020B0604020202020204" pitchFamily="34" charset="0"/>
            </a:rPr>
            <a:t>(The XML file has not been accepted: please refer to your tumour documentation produce)</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568855</xdr:colOff>
      <xdr:row>34</xdr:row>
      <xdr:rowOff>79375</xdr:rowOff>
    </xdr:from>
    <xdr:to>
      <xdr:col>5</xdr:col>
      <xdr:colOff>770202</xdr:colOff>
      <xdr:row>34</xdr:row>
      <xdr:rowOff>87841</xdr:rowOff>
    </xdr:to>
    <xdr:cxnSp macro="">
      <xdr:nvCxnSpPr>
        <xdr:cNvPr id="1029" name="Gerade Verbindung 1028"/>
        <xdr:cNvCxnSpPr/>
      </xdr:nvCxnSpPr>
      <xdr:spPr>
        <a:xfrm flipH="1" flipV="1">
          <a:off x="1182688" y="7646458"/>
          <a:ext cx="4159514" cy="846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569384</xdr:colOff>
      <xdr:row>34</xdr:row>
      <xdr:rowOff>75989</xdr:rowOff>
    </xdr:from>
    <xdr:to>
      <xdr:col>1</xdr:col>
      <xdr:colOff>578909</xdr:colOff>
      <xdr:row>40</xdr:row>
      <xdr:rowOff>75989</xdr:rowOff>
    </xdr:to>
    <xdr:cxnSp macro="">
      <xdr:nvCxnSpPr>
        <xdr:cNvPr id="1030" name="Gerade Verbindung mit Pfeil 1029"/>
        <xdr:cNvCxnSpPr/>
      </xdr:nvCxnSpPr>
      <xdr:spPr>
        <a:xfrm>
          <a:off x="1183217" y="7643072"/>
          <a:ext cx="9525" cy="1079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9526</xdr:colOff>
      <xdr:row>149</xdr:row>
      <xdr:rowOff>0</xdr:rowOff>
    </xdr:from>
    <xdr:to>
      <xdr:col>5</xdr:col>
      <xdr:colOff>2867026</xdr:colOff>
      <xdr:row>151</xdr:row>
      <xdr:rowOff>107157</xdr:rowOff>
    </xdr:to>
    <xdr:sp macro="" textlink="">
      <xdr:nvSpPr>
        <xdr:cNvPr id="1032" name="Textfeld 1031"/>
        <xdr:cNvSpPr txBox="1"/>
      </xdr:nvSpPr>
      <xdr:spPr>
        <a:xfrm>
          <a:off x="2438401" y="37409438"/>
          <a:ext cx="497681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(Calculation of UICC stage for filter)</a:t>
          </a:r>
          <a:endParaRPr lang="de-DE" sz="90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4</xdr:col>
      <xdr:colOff>1</xdr:colOff>
      <xdr:row>139</xdr:row>
      <xdr:rowOff>87630</xdr:rowOff>
    </xdr:from>
    <xdr:to>
      <xdr:col>5</xdr:col>
      <xdr:colOff>2886075</xdr:colOff>
      <xdr:row>142</xdr:row>
      <xdr:rowOff>11906</xdr:rowOff>
    </xdr:to>
    <xdr:sp macro="" textlink="">
      <xdr:nvSpPr>
        <xdr:cNvPr id="1034" name="Textfeld 1033"/>
        <xdr:cNvSpPr txBox="1"/>
      </xdr:nvSpPr>
      <xdr:spPr>
        <a:xfrm>
          <a:off x="2428876" y="35365849"/>
          <a:ext cx="5005387" cy="4600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Kategorisierung</a:t>
          </a:r>
          <a:r>
            <a:rPr lang="de-DE" sz="1050" baseline="0">
              <a:latin typeface="Arial" panose="020B0604020202020204" pitchFamily="34" charset="0"/>
              <a:cs typeface="Arial" panose="020B0604020202020204" pitchFamily="34" charset="0"/>
            </a:rPr>
            <a:t> neoadjuvant / nicht neoadjuvant vorbehandelt</a:t>
          </a:r>
        </a:p>
        <a:p>
          <a:pPr algn="ctr"/>
          <a:r>
            <a:rPr lang="en-GB" sz="1050">
              <a:solidFill>
                <a:schemeClr val="bg2">
                  <a:lumMod val="25000"/>
                </a:schemeClr>
              </a:solidFill>
              <a:latin typeface="Arial" panose="020B0604020202020204" pitchFamily="34" charset="0"/>
              <a:ea typeface="+mn-ea"/>
              <a:cs typeface="Arial" panose="020B0604020202020204" pitchFamily="34" charset="0"/>
            </a:rPr>
            <a:t>(Classification into with/without prior neoadjuvant treatment)</a:t>
          </a:r>
          <a:endParaRPr lang="de-DE" sz="1000" baseline="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xdr:colOff>
      <xdr:row>131</xdr:row>
      <xdr:rowOff>31750</xdr:rowOff>
    </xdr:from>
    <xdr:to>
      <xdr:col>5</xdr:col>
      <xdr:colOff>10583</xdr:colOff>
      <xdr:row>134</xdr:row>
      <xdr:rowOff>9525</xdr:rowOff>
    </xdr:to>
    <xdr:cxnSp macro="">
      <xdr:nvCxnSpPr>
        <xdr:cNvPr id="1048" name="Gerade Verbindung mit Pfeil 1047"/>
        <xdr:cNvCxnSpPr/>
      </xdr:nvCxnSpPr>
      <xdr:spPr>
        <a:xfrm flipH="1">
          <a:off x="4572001" y="25495250"/>
          <a:ext cx="10582" cy="549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147</xdr:row>
      <xdr:rowOff>0</xdr:rowOff>
    </xdr:from>
    <xdr:to>
      <xdr:col>5</xdr:col>
      <xdr:colOff>9525</xdr:colOff>
      <xdr:row>149</xdr:row>
      <xdr:rowOff>19050</xdr:rowOff>
    </xdr:to>
    <xdr:cxnSp macro="">
      <xdr:nvCxnSpPr>
        <xdr:cNvPr id="1049" name="Gerade Verbindung mit Pfeil 1048"/>
        <xdr:cNvCxnSpPr/>
      </xdr:nvCxnSpPr>
      <xdr:spPr>
        <a:xfrm>
          <a:off x="4314825" y="28679775"/>
          <a:ext cx="0" cy="400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208</xdr:row>
      <xdr:rowOff>76200</xdr:rowOff>
    </xdr:from>
    <xdr:to>
      <xdr:col>2</xdr:col>
      <xdr:colOff>9525</xdr:colOff>
      <xdr:row>210</xdr:row>
      <xdr:rowOff>38101</xdr:rowOff>
    </xdr:to>
    <xdr:cxnSp macro="">
      <xdr:nvCxnSpPr>
        <xdr:cNvPr id="1050" name="Gerade Verbindung mit Pfeil 1049"/>
        <xdr:cNvCxnSpPr/>
      </xdr:nvCxnSpPr>
      <xdr:spPr>
        <a:xfrm flipH="1">
          <a:off x="1219201" y="35604450"/>
          <a:ext cx="9524" cy="323851"/>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600075</xdr:colOff>
      <xdr:row>211</xdr:row>
      <xdr:rowOff>76200</xdr:rowOff>
    </xdr:from>
    <xdr:to>
      <xdr:col>4</xdr:col>
      <xdr:colOff>9211</xdr:colOff>
      <xdr:row>211</xdr:row>
      <xdr:rowOff>76200</xdr:rowOff>
    </xdr:to>
    <xdr:cxnSp macro="">
      <xdr:nvCxnSpPr>
        <xdr:cNvPr id="1051" name="Gerade Verbindung mit Pfeil 1050"/>
        <xdr:cNvCxnSpPr/>
      </xdr:nvCxnSpPr>
      <xdr:spPr>
        <a:xfrm>
          <a:off x="1819275" y="37214175"/>
          <a:ext cx="628650"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1576917</xdr:colOff>
      <xdr:row>221</xdr:row>
      <xdr:rowOff>74084</xdr:rowOff>
    </xdr:from>
    <xdr:to>
      <xdr:col>5</xdr:col>
      <xdr:colOff>1576917</xdr:colOff>
      <xdr:row>222</xdr:row>
      <xdr:rowOff>127000</xdr:rowOff>
    </xdr:to>
    <xdr:cxnSp macro="">
      <xdr:nvCxnSpPr>
        <xdr:cNvPr id="1052" name="Gerade Verbindung 1051"/>
        <xdr:cNvCxnSpPr/>
      </xdr:nvCxnSpPr>
      <xdr:spPr>
        <a:xfrm flipV="1">
          <a:off x="6148917" y="65987084"/>
          <a:ext cx="0" cy="23283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612458</xdr:colOff>
      <xdr:row>10</xdr:row>
      <xdr:rowOff>110490</xdr:rowOff>
    </xdr:from>
    <xdr:to>
      <xdr:col>1</xdr:col>
      <xdr:colOff>614575</xdr:colOff>
      <xdr:row>12</xdr:row>
      <xdr:rowOff>31678</xdr:rowOff>
    </xdr:to>
    <xdr:cxnSp macro="">
      <xdr:nvCxnSpPr>
        <xdr:cNvPr id="1053" name="Gerade Verbindung mit Pfeil 1052"/>
        <xdr:cNvCxnSpPr>
          <a:stCxn id="2" idx="2"/>
        </xdr:cNvCxnSpPr>
      </xdr:nvCxnSpPr>
      <xdr:spPr>
        <a:xfrm flipH="1">
          <a:off x="1218671" y="2146300"/>
          <a:ext cx="2117" cy="298450"/>
        </a:xfrm>
        <a:prstGeom prst="straightConnector1">
          <a:avLst/>
        </a:prstGeom>
        <a:ln w="25400">
          <a:tailEnd type="arrow"/>
        </a:ln>
        <a:scene3d>
          <a:camera prst="orthographicFront">
            <a:rot lat="600000" lon="0" rev="0"/>
          </a:camera>
          <a:lightRig rig="threePt" dir="t"/>
        </a:scene3d>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4761</xdr:colOff>
      <xdr:row>13</xdr:row>
      <xdr:rowOff>123825</xdr:rowOff>
    </xdr:from>
    <xdr:to>
      <xdr:col>4</xdr:col>
      <xdr:colOff>38100</xdr:colOff>
      <xdr:row>13</xdr:row>
      <xdr:rowOff>123825</xdr:rowOff>
    </xdr:to>
    <xdr:cxnSp macro="">
      <xdr:nvCxnSpPr>
        <xdr:cNvPr id="1054" name="Gerade Verbindung mit Pfeil 1053"/>
        <xdr:cNvCxnSpPr/>
      </xdr:nvCxnSpPr>
      <xdr:spPr>
        <a:xfrm>
          <a:off x="1833561" y="2628900"/>
          <a:ext cx="64293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114</xdr:row>
      <xdr:rowOff>47625</xdr:rowOff>
    </xdr:from>
    <xdr:to>
      <xdr:col>5</xdr:col>
      <xdr:colOff>47625</xdr:colOff>
      <xdr:row>115</xdr:row>
      <xdr:rowOff>66675</xdr:rowOff>
    </xdr:to>
    <xdr:cxnSp macro="">
      <xdr:nvCxnSpPr>
        <xdr:cNvPr id="1055" name="Gerade Verbindung 1054"/>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4084320</xdr:colOff>
      <xdr:row>2</xdr:row>
      <xdr:rowOff>198120</xdr:rowOff>
    </xdr:from>
    <xdr:to>
      <xdr:col>7</xdr:col>
      <xdr:colOff>767715</xdr:colOff>
      <xdr:row>4</xdr:row>
      <xdr:rowOff>297656</xdr:rowOff>
    </xdr:to>
    <xdr:pic>
      <xdr:nvPicPr>
        <xdr:cNvPr id="560832" name="Grafik 1055"/>
        <xdr:cNvPicPr>
          <a:picLocks noChangeAspect="1"/>
        </xdr:cNvPicPr>
      </xdr:nvPicPr>
      <xdr:blipFill>
        <a:blip xmlns:r="http://schemas.openxmlformats.org/officeDocument/2006/relationships" r:embed="rId1" cstate="print"/>
        <a:srcRect/>
        <a:stretch>
          <a:fillRect/>
        </a:stretch>
      </xdr:blipFill>
      <xdr:spPr bwMode="auto">
        <a:xfrm>
          <a:off x="8755380" y="601980"/>
          <a:ext cx="4175760" cy="624840"/>
        </a:xfrm>
        <a:prstGeom prst="rect">
          <a:avLst/>
        </a:prstGeom>
        <a:noFill/>
        <a:ln w="9525">
          <a:noFill/>
          <a:miter lim="800000"/>
          <a:headEnd/>
          <a:tailEnd/>
        </a:ln>
      </xdr:spPr>
    </xdr:pic>
    <xdr:clientData/>
  </xdr:twoCellAnchor>
  <xdr:twoCellAnchor>
    <xdr:from>
      <xdr:col>2</xdr:col>
      <xdr:colOff>552026</xdr:colOff>
      <xdr:row>50</xdr:row>
      <xdr:rowOff>92074</xdr:rowOff>
    </xdr:from>
    <xdr:to>
      <xdr:col>3</xdr:col>
      <xdr:colOff>590429</xdr:colOff>
      <xdr:row>50</xdr:row>
      <xdr:rowOff>92074</xdr:rowOff>
    </xdr:to>
    <xdr:cxnSp macro="">
      <xdr:nvCxnSpPr>
        <xdr:cNvPr id="62" name="Gerade Verbindung mit Pfeil 61"/>
        <xdr:cNvCxnSpPr/>
      </xdr:nvCxnSpPr>
      <xdr:spPr>
        <a:xfrm>
          <a:off x="1779693" y="10537824"/>
          <a:ext cx="652236"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581024</xdr:colOff>
      <xdr:row>48</xdr:row>
      <xdr:rowOff>157692</xdr:rowOff>
    </xdr:from>
    <xdr:to>
      <xdr:col>2</xdr:col>
      <xdr:colOff>571499</xdr:colOff>
      <xdr:row>54</xdr:row>
      <xdr:rowOff>160073</xdr:rowOff>
    </xdr:to>
    <xdr:sp macro="" textlink="">
      <xdr:nvSpPr>
        <xdr:cNvPr id="63" name="Textfeld 62"/>
        <xdr:cNvSpPr txBox="1"/>
      </xdr:nvSpPr>
      <xdr:spPr>
        <a:xfrm>
          <a:off x="581024" y="10243609"/>
          <a:ext cx="1218142" cy="108188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p>
        <a:p>
          <a:pPr algn="ctr"/>
          <a:r>
            <a:rPr lang="de-DE" sz="1000">
              <a:latin typeface="Arial" panose="020B0604020202020204" pitchFamily="34" charset="0"/>
              <a:cs typeface="Arial" panose="020B0604020202020204" pitchFamily="34" charset="0"/>
            </a:rPr>
            <a:t>Ausschluss Falldatensätze</a:t>
          </a:r>
        </a:p>
        <a:p>
          <a:pPr algn="ctr"/>
          <a:r>
            <a:rPr lang="en-US" sz="1000">
              <a:solidFill>
                <a:schemeClr val="bg2">
                  <a:lumMod val="25000"/>
                </a:schemeClr>
              </a:solidFill>
              <a:latin typeface="Arial" panose="020B0604020202020204" pitchFamily="34" charset="0"/>
              <a:ea typeface="+mn-ea"/>
              <a:cs typeface="Arial" panose="020B0604020202020204" pitchFamily="34" charset="0"/>
            </a:rPr>
            <a:t>(Checking</a:t>
          </a:r>
          <a:endParaRPr lang="de-DE" sz="1000">
            <a:solidFill>
              <a:schemeClr val="bg2">
                <a:lumMod val="25000"/>
              </a:schemeClr>
            </a:solidFill>
            <a:latin typeface="Arial" panose="020B0604020202020204" pitchFamily="34" charset="0"/>
            <a:ea typeface="+mn-ea"/>
            <a:cs typeface="Arial" panose="020B0604020202020204" pitchFamily="34" charset="0"/>
          </a:endParaRPr>
        </a:p>
        <a:p>
          <a:pPr algn="ctr"/>
          <a:r>
            <a:rPr lang="en-US" sz="1000">
              <a:solidFill>
                <a:schemeClr val="bg2">
                  <a:lumMod val="25000"/>
                </a:schemeClr>
              </a:solidFill>
              <a:latin typeface="Arial" panose="020B0604020202020204" pitchFamily="34" charset="0"/>
              <a:ea typeface="+mn-ea"/>
              <a:cs typeface="Arial" panose="020B0604020202020204" pitchFamily="34" charset="0"/>
            </a:rPr>
            <a:t>Exclusion of case datasets)</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576262</xdr:colOff>
      <xdr:row>45</xdr:row>
      <xdr:rowOff>29257</xdr:rowOff>
    </xdr:from>
    <xdr:to>
      <xdr:col>1</xdr:col>
      <xdr:colOff>581025</xdr:colOff>
      <xdr:row>48</xdr:row>
      <xdr:rowOff>157692</xdr:rowOff>
    </xdr:to>
    <xdr:cxnSp macro="">
      <xdr:nvCxnSpPr>
        <xdr:cNvPr id="64" name="Gerade Verbindung mit Pfeil 63"/>
        <xdr:cNvCxnSpPr>
          <a:stCxn id="1027" idx="2"/>
          <a:endCxn id="63" idx="0"/>
        </xdr:cNvCxnSpPr>
      </xdr:nvCxnSpPr>
      <xdr:spPr>
        <a:xfrm flipH="1">
          <a:off x="1190095" y="9575424"/>
          <a:ext cx="4763" cy="66818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1028700</xdr:colOff>
      <xdr:row>2</xdr:row>
      <xdr:rowOff>457200</xdr:rowOff>
    </xdr:to>
    <xdr:pic>
      <xdr:nvPicPr>
        <xdr:cNvPr id="333664" name="Grafik 2"/>
        <xdr:cNvPicPr>
          <a:picLocks noChangeAspect="1"/>
        </xdr:cNvPicPr>
      </xdr:nvPicPr>
      <xdr:blipFill>
        <a:blip xmlns:r="http://schemas.openxmlformats.org/officeDocument/2006/relationships" r:embed="rId1" cstate="print"/>
        <a:srcRect/>
        <a:stretch>
          <a:fillRect/>
        </a:stretch>
      </xdr:blipFill>
      <xdr:spPr bwMode="auto">
        <a:xfrm>
          <a:off x="5838825" y="361950"/>
          <a:ext cx="3152775" cy="457200"/>
        </a:xfrm>
        <a:prstGeom prst="rect">
          <a:avLst/>
        </a:prstGeom>
        <a:noFill/>
        <a:ln w="9525">
          <a:noFill/>
          <a:miter lim="800000"/>
          <a:headEnd/>
          <a:tailEnd/>
        </a:ln>
      </xdr:spPr>
    </xdr:pic>
    <xdr:clientData/>
  </xdr:twoCellAnchor>
  <xdr:twoCellAnchor editAs="oneCell">
    <xdr:from>
      <xdr:col>1</xdr:col>
      <xdr:colOff>9525</xdr:colOff>
      <xdr:row>21</xdr:row>
      <xdr:rowOff>152400</xdr:rowOff>
    </xdr:from>
    <xdr:to>
      <xdr:col>6</xdr:col>
      <xdr:colOff>484465</xdr:colOff>
      <xdr:row>36</xdr:row>
      <xdr:rowOff>85394</xdr:rowOff>
    </xdr:to>
    <xdr:pic>
      <xdr:nvPicPr>
        <xdr:cNvPr id="2" name="Grafik 1"/>
        <xdr:cNvPicPr>
          <a:picLocks noChangeAspect="1"/>
        </xdr:cNvPicPr>
      </xdr:nvPicPr>
      <xdr:blipFill>
        <a:blip xmlns:r="http://schemas.openxmlformats.org/officeDocument/2006/relationships" r:embed="rId2"/>
        <a:stretch>
          <a:fillRect/>
        </a:stretch>
      </xdr:blipFill>
      <xdr:spPr>
        <a:xfrm>
          <a:off x="200025" y="5505450"/>
          <a:ext cx="10476190" cy="2647619"/>
        </a:xfrm>
        <a:prstGeom prst="rect">
          <a:avLst/>
        </a:prstGeom>
      </xdr:spPr>
    </xdr:pic>
    <xdr:clientData/>
  </xdr:twoCellAnchor>
  <xdr:twoCellAnchor editAs="oneCell">
    <xdr:from>
      <xdr:col>0</xdr:col>
      <xdr:colOff>171450</xdr:colOff>
      <xdr:row>11</xdr:row>
      <xdr:rowOff>76200</xdr:rowOff>
    </xdr:from>
    <xdr:to>
      <xdr:col>8</xdr:col>
      <xdr:colOff>55740</xdr:colOff>
      <xdr:row>21</xdr:row>
      <xdr:rowOff>95021</xdr:rowOff>
    </xdr:to>
    <xdr:pic>
      <xdr:nvPicPr>
        <xdr:cNvPr id="3" name="Grafik 2"/>
        <xdr:cNvPicPr>
          <a:picLocks noChangeAspect="1"/>
        </xdr:cNvPicPr>
      </xdr:nvPicPr>
      <xdr:blipFill>
        <a:blip xmlns:r="http://schemas.openxmlformats.org/officeDocument/2006/relationships" r:embed="rId3"/>
        <a:stretch>
          <a:fillRect/>
        </a:stretch>
      </xdr:blipFill>
      <xdr:spPr>
        <a:xfrm>
          <a:off x="171450" y="3619500"/>
          <a:ext cx="11276190" cy="182857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42875" name="Grafik 1"/>
        <xdr:cNvPicPr>
          <a:picLocks noChangeAspect="1"/>
        </xdr:cNvPicPr>
      </xdr:nvPicPr>
      <xdr:blipFill>
        <a:blip xmlns:r="http://schemas.openxmlformats.org/officeDocument/2006/relationships" r:embed="rId1" cstate="print"/>
        <a:srcRect/>
        <a:stretch>
          <a:fillRect/>
        </a:stretch>
      </xdr:blipFill>
      <xdr:spPr bwMode="auto">
        <a:xfrm>
          <a:off x="6076950" y="361950"/>
          <a:ext cx="3228975" cy="457200"/>
        </a:xfrm>
        <a:prstGeom prst="rect">
          <a:avLst/>
        </a:prstGeom>
        <a:noFill/>
        <a:ln w="9525">
          <a:noFill/>
          <a:miter lim="800000"/>
          <a:headEnd/>
          <a:tailEnd/>
        </a:ln>
      </xdr:spPr>
    </xdr:pic>
    <xdr:clientData/>
  </xdr:twoCellAnchor>
  <xdr:twoCellAnchor editAs="oneCell">
    <xdr:from>
      <xdr:col>1</xdr:col>
      <xdr:colOff>47625</xdr:colOff>
      <xdr:row>11</xdr:row>
      <xdr:rowOff>114300</xdr:rowOff>
    </xdr:from>
    <xdr:to>
      <xdr:col>7</xdr:col>
      <xdr:colOff>360556</xdr:colOff>
      <xdr:row>21</xdr:row>
      <xdr:rowOff>104550</xdr:rowOff>
    </xdr:to>
    <xdr:pic>
      <xdr:nvPicPr>
        <xdr:cNvPr id="2" name="Grafik 1"/>
        <xdr:cNvPicPr>
          <a:picLocks noChangeAspect="1"/>
        </xdr:cNvPicPr>
      </xdr:nvPicPr>
      <xdr:blipFill>
        <a:blip xmlns:r="http://schemas.openxmlformats.org/officeDocument/2006/relationships" r:embed="rId2"/>
        <a:stretch>
          <a:fillRect/>
        </a:stretch>
      </xdr:blipFill>
      <xdr:spPr>
        <a:xfrm>
          <a:off x="238125" y="3438525"/>
          <a:ext cx="11152381" cy="1800000"/>
        </a:xfrm>
        <a:prstGeom prst="rect">
          <a:avLst/>
        </a:prstGeom>
      </xdr:spPr>
    </xdr:pic>
    <xdr:clientData/>
  </xdr:twoCellAnchor>
  <xdr:twoCellAnchor editAs="oneCell">
    <xdr:from>
      <xdr:col>1</xdr:col>
      <xdr:colOff>28575</xdr:colOff>
      <xdr:row>21</xdr:row>
      <xdr:rowOff>104775</xdr:rowOff>
    </xdr:from>
    <xdr:to>
      <xdr:col>6</xdr:col>
      <xdr:colOff>293962</xdr:colOff>
      <xdr:row>40</xdr:row>
      <xdr:rowOff>228155</xdr:rowOff>
    </xdr:to>
    <xdr:pic>
      <xdr:nvPicPr>
        <xdr:cNvPr id="3" name="Grafik 2"/>
        <xdr:cNvPicPr>
          <a:picLocks noChangeAspect="1"/>
        </xdr:cNvPicPr>
      </xdr:nvPicPr>
      <xdr:blipFill>
        <a:blip xmlns:r="http://schemas.openxmlformats.org/officeDocument/2006/relationships" r:embed="rId3"/>
        <a:stretch>
          <a:fillRect/>
        </a:stretch>
      </xdr:blipFill>
      <xdr:spPr>
        <a:xfrm>
          <a:off x="219075" y="5238750"/>
          <a:ext cx="10504762" cy="356190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190500</xdr:colOff>
      <xdr:row>3</xdr:row>
      <xdr:rowOff>0</xdr:rowOff>
    </xdr:to>
    <xdr:pic>
      <xdr:nvPicPr>
        <xdr:cNvPr id="343896" name="Grafik 2"/>
        <xdr:cNvPicPr>
          <a:picLocks noChangeAspect="1"/>
        </xdr:cNvPicPr>
      </xdr:nvPicPr>
      <xdr:blipFill>
        <a:blip xmlns:r="http://schemas.openxmlformats.org/officeDocument/2006/relationships" r:embed="rId1" cstate="print"/>
        <a:srcRect/>
        <a:stretch>
          <a:fillRect/>
        </a:stretch>
      </xdr:blipFill>
      <xdr:spPr bwMode="auto">
        <a:xfrm>
          <a:off x="6886575" y="361950"/>
          <a:ext cx="3429000" cy="457200"/>
        </a:xfrm>
        <a:prstGeom prst="rect">
          <a:avLst/>
        </a:prstGeom>
        <a:noFill/>
        <a:ln w="9525">
          <a:noFill/>
          <a:miter lim="800000"/>
          <a:headEnd/>
          <a:tailEnd/>
        </a:ln>
      </xdr:spPr>
    </xdr:pic>
    <xdr:clientData/>
  </xdr:twoCellAnchor>
  <xdr:twoCellAnchor editAs="oneCell">
    <xdr:from>
      <xdr:col>1</xdr:col>
      <xdr:colOff>47625</xdr:colOff>
      <xdr:row>21</xdr:row>
      <xdr:rowOff>171450</xdr:rowOff>
    </xdr:from>
    <xdr:to>
      <xdr:col>5</xdr:col>
      <xdr:colOff>541621</xdr:colOff>
      <xdr:row>38</xdr:row>
      <xdr:rowOff>47256</xdr:rowOff>
    </xdr:to>
    <xdr:pic>
      <xdr:nvPicPr>
        <xdr:cNvPr id="2" name="Grafik 1"/>
        <xdr:cNvPicPr>
          <a:picLocks noChangeAspect="1"/>
        </xdr:cNvPicPr>
      </xdr:nvPicPr>
      <xdr:blipFill>
        <a:blip xmlns:r="http://schemas.openxmlformats.org/officeDocument/2006/relationships" r:embed="rId2"/>
        <a:stretch>
          <a:fillRect/>
        </a:stretch>
      </xdr:blipFill>
      <xdr:spPr>
        <a:xfrm>
          <a:off x="238125" y="5314950"/>
          <a:ext cx="10428571" cy="2952381"/>
        </a:xfrm>
        <a:prstGeom prst="rect">
          <a:avLst/>
        </a:prstGeom>
      </xdr:spPr>
    </xdr:pic>
    <xdr:clientData/>
  </xdr:twoCellAnchor>
  <xdr:twoCellAnchor editAs="oneCell">
    <xdr:from>
      <xdr:col>1</xdr:col>
      <xdr:colOff>28575</xdr:colOff>
      <xdr:row>11</xdr:row>
      <xdr:rowOff>95250</xdr:rowOff>
    </xdr:from>
    <xdr:to>
      <xdr:col>6</xdr:col>
      <xdr:colOff>151003</xdr:colOff>
      <xdr:row>21</xdr:row>
      <xdr:rowOff>133119</xdr:rowOff>
    </xdr:to>
    <xdr:pic>
      <xdr:nvPicPr>
        <xdr:cNvPr id="3" name="Grafik 2"/>
        <xdr:cNvPicPr>
          <a:picLocks noChangeAspect="1"/>
        </xdr:cNvPicPr>
      </xdr:nvPicPr>
      <xdr:blipFill>
        <a:blip xmlns:r="http://schemas.openxmlformats.org/officeDocument/2006/relationships" r:embed="rId3"/>
        <a:stretch>
          <a:fillRect/>
        </a:stretch>
      </xdr:blipFill>
      <xdr:spPr>
        <a:xfrm>
          <a:off x="219075" y="3429000"/>
          <a:ext cx="11171428" cy="184761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266700</xdr:colOff>
      <xdr:row>3</xdr:row>
      <xdr:rowOff>0</xdr:rowOff>
    </xdr:to>
    <xdr:pic>
      <xdr:nvPicPr>
        <xdr:cNvPr id="344921" name="Grafik 2"/>
        <xdr:cNvPicPr>
          <a:picLocks noChangeAspect="1"/>
        </xdr:cNvPicPr>
      </xdr:nvPicPr>
      <xdr:blipFill>
        <a:blip xmlns:r="http://schemas.openxmlformats.org/officeDocument/2006/relationships" r:embed="rId1" cstate="print"/>
        <a:srcRect/>
        <a:stretch>
          <a:fillRect/>
        </a:stretch>
      </xdr:blipFill>
      <xdr:spPr bwMode="auto">
        <a:xfrm>
          <a:off x="6191250" y="361950"/>
          <a:ext cx="3505200" cy="457200"/>
        </a:xfrm>
        <a:prstGeom prst="rect">
          <a:avLst/>
        </a:prstGeom>
        <a:noFill/>
        <a:ln w="9525">
          <a:noFill/>
          <a:miter lim="800000"/>
          <a:headEnd/>
          <a:tailEnd/>
        </a:ln>
      </xdr:spPr>
    </xdr:pic>
    <xdr:clientData/>
  </xdr:twoCellAnchor>
  <xdr:twoCellAnchor editAs="oneCell">
    <xdr:from>
      <xdr:col>1</xdr:col>
      <xdr:colOff>9525</xdr:colOff>
      <xdr:row>11</xdr:row>
      <xdr:rowOff>114300</xdr:rowOff>
    </xdr:from>
    <xdr:to>
      <xdr:col>7</xdr:col>
      <xdr:colOff>208156</xdr:colOff>
      <xdr:row>24</xdr:row>
      <xdr:rowOff>142577</xdr:rowOff>
    </xdr:to>
    <xdr:pic>
      <xdr:nvPicPr>
        <xdr:cNvPr id="2" name="Grafik 1"/>
        <xdr:cNvPicPr>
          <a:picLocks noChangeAspect="1"/>
        </xdr:cNvPicPr>
      </xdr:nvPicPr>
      <xdr:blipFill>
        <a:blip xmlns:r="http://schemas.openxmlformats.org/officeDocument/2006/relationships" r:embed="rId2"/>
        <a:stretch>
          <a:fillRect/>
        </a:stretch>
      </xdr:blipFill>
      <xdr:spPr>
        <a:xfrm>
          <a:off x="200025" y="3581400"/>
          <a:ext cx="11152381" cy="2380952"/>
        </a:xfrm>
        <a:prstGeom prst="rect">
          <a:avLst/>
        </a:prstGeom>
      </xdr:spPr>
    </xdr:pic>
    <xdr:clientData/>
  </xdr:twoCellAnchor>
  <xdr:twoCellAnchor editAs="oneCell">
    <xdr:from>
      <xdr:col>0</xdr:col>
      <xdr:colOff>171450</xdr:colOff>
      <xdr:row>24</xdr:row>
      <xdr:rowOff>95250</xdr:rowOff>
    </xdr:from>
    <xdr:to>
      <xdr:col>6</xdr:col>
      <xdr:colOff>93942</xdr:colOff>
      <xdr:row>39</xdr:row>
      <xdr:rowOff>152054</xdr:rowOff>
    </xdr:to>
    <xdr:pic>
      <xdr:nvPicPr>
        <xdr:cNvPr id="3" name="Grafik 2"/>
        <xdr:cNvPicPr>
          <a:picLocks noChangeAspect="1"/>
        </xdr:cNvPicPr>
      </xdr:nvPicPr>
      <xdr:blipFill>
        <a:blip xmlns:r="http://schemas.openxmlformats.org/officeDocument/2006/relationships" r:embed="rId3"/>
        <a:stretch>
          <a:fillRect/>
        </a:stretch>
      </xdr:blipFill>
      <xdr:spPr>
        <a:xfrm>
          <a:off x="171450" y="5915025"/>
          <a:ext cx="10466667" cy="277142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981075</xdr:colOff>
      <xdr:row>3</xdr:row>
      <xdr:rowOff>0</xdr:rowOff>
    </xdr:to>
    <xdr:pic>
      <xdr:nvPicPr>
        <xdr:cNvPr id="336735" name="Grafik 2"/>
        <xdr:cNvPicPr>
          <a:picLocks noChangeAspect="1"/>
        </xdr:cNvPicPr>
      </xdr:nvPicPr>
      <xdr:blipFill>
        <a:blip xmlns:r="http://schemas.openxmlformats.org/officeDocument/2006/relationships" r:embed="rId1" cstate="print"/>
        <a:srcRect/>
        <a:stretch>
          <a:fillRect/>
        </a:stretch>
      </xdr:blipFill>
      <xdr:spPr bwMode="auto">
        <a:xfrm>
          <a:off x="6724650" y="361950"/>
          <a:ext cx="3105150" cy="457200"/>
        </a:xfrm>
        <a:prstGeom prst="rect">
          <a:avLst/>
        </a:prstGeom>
        <a:noFill/>
        <a:ln w="9525">
          <a:noFill/>
          <a:miter lim="800000"/>
          <a:headEnd/>
          <a:tailEnd/>
        </a:ln>
      </xdr:spPr>
    </xdr:pic>
    <xdr:clientData/>
  </xdr:twoCellAnchor>
  <xdr:twoCellAnchor editAs="oneCell">
    <xdr:from>
      <xdr:col>1</xdr:col>
      <xdr:colOff>19050</xdr:colOff>
      <xdr:row>22</xdr:row>
      <xdr:rowOff>9525</xdr:rowOff>
    </xdr:from>
    <xdr:to>
      <xdr:col>5</xdr:col>
      <xdr:colOff>684495</xdr:colOff>
      <xdr:row>38</xdr:row>
      <xdr:rowOff>85354</xdr:rowOff>
    </xdr:to>
    <xdr:pic>
      <xdr:nvPicPr>
        <xdr:cNvPr id="2" name="Grafik 1"/>
        <xdr:cNvPicPr>
          <a:picLocks noChangeAspect="1"/>
        </xdr:cNvPicPr>
      </xdr:nvPicPr>
      <xdr:blipFill>
        <a:blip xmlns:r="http://schemas.openxmlformats.org/officeDocument/2006/relationships" r:embed="rId2"/>
        <a:stretch>
          <a:fillRect/>
        </a:stretch>
      </xdr:blipFill>
      <xdr:spPr>
        <a:xfrm>
          <a:off x="209550" y="5419725"/>
          <a:ext cx="10438095" cy="2971429"/>
        </a:xfrm>
        <a:prstGeom prst="rect">
          <a:avLst/>
        </a:prstGeom>
      </xdr:spPr>
    </xdr:pic>
    <xdr:clientData/>
  </xdr:twoCellAnchor>
  <xdr:twoCellAnchor editAs="oneCell">
    <xdr:from>
      <xdr:col>1</xdr:col>
      <xdr:colOff>19050</xdr:colOff>
      <xdr:row>11</xdr:row>
      <xdr:rowOff>47625</xdr:rowOff>
    </xdr:from>
    <xdr:to>
      <xdr:col>6</xdr:col>
      <xdr:colOff>274832</xdr:colOff>
      <xdr:row>21</xdr:row>
      <xdr:rowOff>66446</xdr:rowOff>
    </xdr:to>
    <xdr:pic>
      <xdr:nvPicPr>
        <xdr:cNvPr id="3" name="Grafik 2"/>
        <xdr:cNvPicPr>
          <a:picLocks noChangeAspect="1"/>
        </xdr:cNvPicPr>
      </xdr:nvPicPr>
      <xdr:blipFill>
        <a:blip xmlns:r="http://schemas.openxmlformats.org/officeDocument/2006/relationships" r:embed="rId3"/>
        <a:stretch>
          <a:fillRect/>
        </a:stretch>
      </xdr:blipFill>
      <xdr:spPr>
        <a:xfrm>
          <a:off x="209550" y="3467100"/>
          <a:ext cx="11142857" cy="18285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161925</xdr:colOff>
      <xdr:row>3</xdr:row>
      <xdr:rowOff>0</xdr:rowOff>
    </xdr:to>
    <xdr:pic>
      <xdr:nvPicPr>
        <xdr:cNvPr id="338781" name="Grafik 2"/>
        <xdr:cNvPicPr>
          <a:picLocks noChangeAspect="1"/>
        </xdr:cNvPicPr>
      </xdr:nvPicPr>
      <xdr:blipFill>
        <a:blip xmlns:r="http://schemas.openxmlformats.org/officeDocument/2006/relationships" r:embed="rId1" cstate="print"/>
        <a:srcRect/>
        <a:stretch>
          <a:fillRect/>
        </a:stretch>
      </xdr:blipFill>
      <xdr:spPr bwMode="auto">
        <a:xfrm>
          <a:off x="6915150" y="361950"/>
          <a:ext cx="3400425" cy="457200"/>
        </a:xfrm>
        <a:prstGeom prst="rect">
          <a:avLst/>
        </a:prstGeom>
        <a:noFill/>
        <a:ln w="9525">
          <a:noFill/>
          <a:miter lim="800000"/>
          <a:headEnd/>
          <a:tailEnd/>
        </a:ln>
      </xdr:spPr>
    </xdr:pic>
    <xdr:clientData/>
  </xdr:twoCellAnchor>
  <xdr:twoCellAnchor editAs="oneCell">
    <xdr:from>
      <xdr:col>1</xdr:col>
      <xdr:colOff>19050</xdr:colOff>
      <xdr:row>11</xdr:row>
      <xdr:rowOff>123825</xdr:rowOff>
    </xdr:from>
    <xdr:to>
      <xdr:col>6</xdr:col>
      <xdr:colOff>112903</xdr:colOff>
      <xdr:row>24</xdr:row>
      <xdr:rowOff>171150</xdr:rowOff>
    </xdr:to>
    <xdr:pic>
      <xdr:nvPicPr>
        <xdr:cNvPr id="2" name="Grafik 1"/>
        <xdr:cNvPicPr>
          <a:picLocks noChangeAspect="1"/>
        </xdr:cNvPicPr>
      </xdr:nvPicPr>
      <xdr:blipFill>
        <a:blip xmlns:r="http://schemas.openxmlformats.org/officeDocument/2006/relationships" r:embed="rId2"/>
        <a:stretch>
          <a:fillRect/>
        </a:stretch>
      </xdr:blipFill>
      <xdr:spPr>
        <a:xfrm>
          <a:off x="209550" y="3019425"/>
          <a:ext cx="11171428" cy="2400000"/>
        </a:xfrm>
        <a:prstGeom prst="rect">
          <a:avLst/>
        </a:prstGeom>
      </xdr:spPr>
    </xdr:pic>
    <xdr:clientData/>
  </xdr:twoCellAnchor>
  <xdr:twoCellAnchor editAs="oneCell">
    <xdr:from>
      <xdr:col>1</xdr:col>
      <xdr:colOff>38100</xdr:colOff>
      <xdr:row>24</xdr:row>
      <xdr:rowOff>171450</xdr:rowOff>
    </xdr:from>
    <xdr:to>
      <xdr:col>5</xdr:col>
      <xdr:colOff>503521</xdr:colOff>
      <xdr:row>41</xdr:row>
      <xdr:rowOff>9161</xdr:rowOff>
    </xdr:to>
    <xdr:pic>
      <xdr:nvPicPr>
        <xdr:cNvPr id="3" name="Grafik 2"/>
        <xdr:cNvPicPr>
          <a:picLocks noChangeAspect="1"/>
        </xdr:cNvPicPr>
      </xdr:nvPicPr>
      <xdr:blipFill>
        <a:blip xmlns:r="http://schemas.openxmlformats.org/officeDocument/2006/relationships" r:embed="rId3"/>
        <a:stretch>
          <a:fillRect/>
        </a:stretch>
      </xdr:blipFill>
      <xdr:spPr>
        <a:xfrm>
          <a:off x="228600" y="5419725"/>
          <a:ext cx="10428571" cy="291428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1104900</xdr:colOff>
      <xdr:row>3</xdr:row>
      <xdr:rowOff>0</xdr:rowOff>
    </xdr:to>
    <xdr:pic>
      <xdr:nvPicPr>
        <xdr:cNvPr id="330596" name="Grafik 2"/>
        <xdr:cNvPicPr>
          <a:picLocks noChangeAspect="1"/>
        </xdr:cNvPicPr>
      </xdr:nvPicPr>
      <xdr:blipFill>
        <a:blip xmlns:r="http://schemas.openxmlformats.org/officeDocument/2006/relationships" r:embed="rId1" cstate="print"/>
        <a:srcRect/>
        <a:stretch>
          <a:fillRect/>
        </a:stretch>
      </xdr:blipFill>
      <xdr:spPr bwMode="auto">
        <a:xfrm>
          <a:off x="6143625" y="361950"/>
          <a:ext cx="3228975" cy="457200"/>
        </a:xfrm>
        <a:prstGeom prst="rect">
          <a:avLst/>
        </a:prstGeom>
        <a:noFill/>
        <a:ln w="9525">
          <a:noFill/>
          <a:miter lim="800000"/>
          <a:headEnd/>
          <a:tailEnd/>
        </a:ln>
      </xdr:spPr>
    </xdr:pic>
    <xdr:clientData/>
  </xdr:twoCellAnchor>
  <xdr:twoCellAnchor editAs="oneCell">
    <xdr:from>
      <xdr:col>0</xdr:col>
      <xdr:colOff>114300</xdr:colOff>
      <xdr:row>21</xdr:row>
      <xdr:rowOff>133350</xdr:rowOff>
    </xdr:from>
    <xdr:to>
      <xdr:col>6</xdr:col>
      <xdr:colOff>84417</xdr:colOff>
      <xdr:row>35</xdr:row>
      <xdr:rowOff>171129</xdr:rowOff>
    </xdr:to>
    <xdr:pic>
      <xdr:nvPicPr>
        <xdr:cNvPr id="2" name="Grafik 1"/>
        <xdr:cNvPicPr>
          <a:picLocks noChangeAspect="1"/>
        </xdr:cNvPicPr>
      </xdr:nvPicPr>
      <xdr:blipFill>
        <a:blip xmlns:r="http://schemas.openxmlformats.org/officeDocument/2006/relationships" r:embed="rId2"/>
        <a:stretch>
          <a:fillRect/>
        </a:stretch>
      </xdr:blipFill>
      <xdr:spPr>
        <a:xfrm>
          <a:off x="114300" y="5124450"/>
          <a:ext cx="10466667" cy="2571429"/>
        </a:xfrm>
        <a:prstGeom prst="rect">
          <a:avLst/>
        </a:prstGeom>
      </xdr:spPr>
    </xdr:pic>
    <xdr:clientData/>
  </xdr:twoCellAnchor>
  <xdr:twoCellAnchor editAs="oneCell">
    <xdr:from>
      <xdr:col>0</xdr:col>
      <xdr:colOff>142875</xdr:colOff>
      <xdr:row>11</xdr:row>
      <xdr:rowOff>114300</xdr:rowOff>
    </xdr:from>
    <xdr:to>
      <xdr:col>7</xdr:col>
      <xdr:colOff>208155</xdr:colOff>
      <xdr:row>21</xdr:row>
      <xdr:rowOff>75979</xdr:rowOff>
    </xdr:to>
    <xdr:pic>
      <xdr:nvPicPr>
        <xdr:cNvPr id="3" name="Grafik 2"/>
        <xdr:cNvPicPr>
          <a:picLocks noChangeAspect="1"/>
        </xdr:cNvPicPr>
      </xdr:nvPicPr>
      <xdr:blipFill>
        <a:blip xmlns:r="http://schemas.openxmlformats.org/officeDocument/2006/relationships" r:embed="rId3"/>
        <a:stretch>
          <a:fillRect/>
        </a:stretch>
      </xdr:blipFill>
      <xdr:spPr>
        <a:xfrm>
          <a:off x="142875" y="3295650"/>
          <a:ext cx="11161905" cy="1771429"/>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9525</xdr:rowOff>
    </xdr:to>
    <xdr:pic>
      <xdr:nvPicPr>
        <xdr:cNvPr id="2" name="Grafik 2"/>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twoCellAnchor editAs="oneCell">
    <xdr:from>
      <xdr:col>0</xdr:col>
      <xdr:colOff>133350</xdr:colOff>
      <xdr:row>20</xdr:row>
      <xdr:rowOff>133350</xdr:rowOff>
    </xdr:from>
    <xdr:to>
      <xdr:col>9</xdr:col>
      <xdr:colOff>55836</xdr:colOff>
      <xdr:row>42</xdr:row>
      <xdr:rowOff>37614</xdr:rowOff>
    </xdr:to>
    <xdr:pic>
      <xdr:nvPicPr>
        <xdr:cNvPr id="3" name="Grafik 2"/>
        <xdr:cNvPicPr>
          <a:picLocks noChangeAspect="1"/>
        </xdr:cNvPicPr>
      </xdr:nvPicPr>
      <xdr:blipFill>
        <a:blip xmlns:r="http://schemas.openxmlformats.org/officeDocument/2006/relationships" r:embed="rId2"/>
        <a:stretch>
          <a:fillRect/>
        </a:stretch>
      </xdr:blipFill>
      <xdr:spPr>
        <a:xfrm>
          <a:off x="133350" y="4638675"/>
          <a:ext cx="10514286" cy="3885714"/>
        </a:xfrm>
        <a:prstGeom prst="rect">
          <a:avLst/>
        </a:prstGeom>
      </xdr:spPr>
    </xdr:pic>
    <xdr:clientData/>
  </xdr:twoCellAnchor>
  <xdr:twoCellAnchor editAs="oneCell">
    <xdr:from>
      <xdr:col>0</xdr:col>
      <xdr:colOff>161925</xdr:colOff>
      <xdr:row>10</xdr:row>
      <xdr:rowOff>323850</xdr:rowOff>
    </xdr:from>
    <xdr:to>
      <xdr:col>10</xdr:col>
      <xdr:colOff>227193</xdr:colOff>
      <xdr:row>20</xdr:row>
      <xdr:rowOff>95032</xdr:rowOff>
    </xdr:to>
    <xdr:pic>
      <xdr:nvPicPr>
        <xdr:cNvPr id="4" name="Grafik 3"/>
        <xdr:cNvPicPr>
          <a:picLocks noChangeAspect="1"/>
        </xdr:cNvPicPr>
      </xdr:nvPicPr>
      <xdr:blipFill>
        <a:blip xmlns:r="http://schemas.openxmlformats.org/officeDocument/2006/relationships" r:embed="rId3"/>
        <a:stretch>
          <a:fillRect/>
        </a:stretch>
      </xdr:blipFill>
      <xdr:spPr>
        <a:xfrm>
          <a:off x="161925" y="2857500"/>
          <a:ext cx="11257143" cy="174285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3</xdr:row>
      <xdr:rowOff>133350</xdr:rowOff>
    </xdr:to>
    <xdr:pic>
      <xdr:nvPicPr>
        <xdr:cNvPr id="2" name="Grafik 2"/>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23</xdr:col>
      <xdr:colOff>266700</xdr:colOff>
      <xdr:row>12</xdr:row>
      <xdr:rowOff>7620</xdr:rowOff>
    </xdr:from>
    <xdr:to>
      <xdr:col>24</xdr:col>
      <xdr:colOff>0</xdr:colOff>
      <xdr:row>12</xdr:row>
      <xdr:rowOff>106680</xdr:rowOff>
    </xdr:to>
    <xdr:pic>
      <xdr:nvPicPr>
        <xdr:cNvPr id="187219" name="Grafik 4"/>
        <xdr:cNvPicPr>
          <a:picLocks noChangeAspect="1"/>
        </xdr:cNvPicPr>
      </xdr:nvPicPr>
      <xdr:blipFill>
        <a:blip xmlns:r="http://schemas.openxmlformats.org/officeDocument/2006/relationships" r:embed="rId1" cstate="print"/>
        <a:srcRect/>
        <a:stretch>
          <a:fillRect/>
        </a:stretch>
      </xdr:blipFill>
      <xdr:spPr bwMode="auto">
        <a:xfrm>
          <a:off x="7810500" y="868680"/>
          <a:ext cx="99060" cy="99060"/>
        </a:xfrm>
        <a:prstGeom prst="rect">
          <a:avLst/>
        </a:prstGeom>
        <a:noFill/>
        <a:ln w="9525">
          <a:noFill/>
          <a:miter lim="800000"/>
          <a:headEnd/>
          <a:tailEnd/>
        </a:ln>
      </xdr:spPr>
    </xdr:pic>
    <xdr:clientData/>
  </xdr:twoCellAnchor>
  <xdr:twoCellAnchor editAs="oneCell">
    <xdr:from>
      <xdr:col>23</xdr:col>
      <xdr:colOff>259080</xdr:colOff>
      <xdr:row>14</xdr:row>
      <xdr:rowOff>0</xdr:rowOff>
    </xdr:from>
    <xdr:to>
      <xdr:col>24</xdr:col>
      <xdr:colOff>0</xdr:colOff>
      <xdr:row>14</xdr:row>
      <xdr:rowOff>106680</xdr:rowOff>
    </xdr:to>
    <xdr:pic>
      <xdr:nvPicPr>
        <xdr:cNvPr id="187220" name="Grafik 5"/>
        <xdr:cNvPicPr>
          <a:picLocks noChangeAspect="1"/>
        </xdr:cNvPicPr>
      </xdr:nvPicPr>
      <xdr:blipFill>
        <a:blip xmlns:r="http://schemas.openxmlformats.org/officeDocument/2006/relationships" r:embed="rId1" cstate="print"/>
        <a:srcRect/>
        <a:stretch>
          <a:fillRect/>
        </a:stretch>
      </xdr:blipFill>
      <xdr:spPr bwMode="auto">
        <a:xfrm>
          <a:off x="7802880" y="1135380"/>
          <a:ext cx="106680" cy="106680"/>
        </a:xfrm>
        <a:prstGeom prst="rect">
          <a:avLst/>
        </a:prstGeom>
        <a:noFill/>
        <a:ln w="9525">
          <a:noFill/>
          <a:miter lim="800000"/>
          <a:headEnd/>
          <a:tailEnd/>
        </a:ln>
      </xdr:spPr>
    </xdr:pic>
    <xdr:clientData/>
  </xdr:twoCellAnchor>
  <xdr:twoCellAnchor editAs="oneCell">
    <xdr:from>
      <xdr:col>10</xdr:col>
      <xdr:colOff>274320</xdr:colOff>
      <xdr:row>14</xdr:row>
      <xdr:rowOff>7620</xdr:rowOff>
    </xdr:from>
    <xdr:to>
      <xdr:col>11</xdr:col>
      <xdr:colOff>0</xdr:colOff>
      <xdr:row>14</xdr:row>
      <xdr:rowOff>106680</xdr:rowOff>
    </xdr:to>
    <xdr:pic>
      <xdr:nvPicPr>
        <xdr:cNvPr id="187221" name="Grafik 6"/>
        <xdr:cNvPicPr>
          <a:picLocks noChangeAspect="1"/>
        </xdr:cNvPicPr>
      </xdr:nvPicPr>
      <xdr:blipFill>
        <a:blip xmlns:r="http://schemas.openxmlformats.org/officeDocument/2006/relationships" r:embed="rId1" cstate="print"/>
        <a:srcRect/>
        <a:stretch>
          <a:fillRect/>
        </a:stretch>
      </xdr:blipFill>
      <xdr:spPr bwMode="auto">
        <a:xfrm>
          <a:off x="3581400" y="1143000"/>
          <a:ext cx="91440" cy="99060"/>
        </a:xfrm>
        <a:prstGeom prst="rect">
          <a:avLst/>
        </a:prstGeom>
        <a:noFill/>
        <a:ln w="9525">
          <a:noFill/>
          <a:miter lim="800000"/>
          <a:headEnd/>
          <a:tailEnd/>
        </a:ln>
      </xdr:spPr>
    </xdr:pic>
    <xdr:clientData/>
  </xdr:twoCellAnchor>
  <xdr:twoCellAnchor editAs="oneCell">
    <xdr:from>
      <xdr:col>13</xdr:col>
      <xdr:colOff>434340</xdr:colOff>
      <xdr:row>36</xdr:row>
      <xdr:rowOff>7620</xdr:rowOff>
    </xdr:from>
    <xdr:to>
      <xdr:col>14</xdr:col>
      <xdr:colOff>0</xdr:colOff>
      <xdr:row>36</xdr:row>
      <xdr:rowOff>99060</xdr:rowOff>
    </xdr:to>
    <xdr:pic>
      <xdr:nvPicPr>
        <xdr:cNvPr id="187222" name="Grafik 6"/>
        <xdr:cNvPicPr>
          <a:picLocks noChangeAspect="1"/>
        </xdr:cNvPicPr>
      </xdr:nvPicPr>
      <xdr:blipFill>
        <a:blip xmlns:r="http://schemas.openxmlformats.org/officeDocument/2006/relationships" r:embed="rId1" cstate="print"/>
        <a:srcRect/>
        <a:stretch>
          <a:fillRect/>
        </a:stretch>
      </xdr:blipFill>
      <xdr:spPr bwMode="auto">
        <a:xfrm>
          <a:off x="4838700" y="6492240"/>
          <a:ext cx="91440" cy="91440"/>
        </a:xfrm>
        <a:prstGeom prst="rect">
          <a:avLst/>
        </a:prstGeom>
        <a:noFill/>
        <a:ln w="9525">
          <a:noFill/>
          <a:miter lim="800000"/>
          <a:headEnd/>
          <a:tailEnd/>
        </a:ln>
      </xdr:spPr>
    </xdr:pic>
    <xdr:clientData/>
  </xdr:twoCellAnchor>
  <xdr:twoCellAnchor editAs="oneCell">
    <xdr:from>
      <xdr:col>12</xdr:col>
      <xdr:colOff>285750</xdr:colOff>
      <xdr:row>2</xdr:row>
      <xdr:rowOff>0</xdr:rowOff>
    </xdr:from>
    <xdr:to>
      <xdr:col>26</xdr:col>
      <xdr:colOff>85725</xdr:colOff>
      <xdr:row>5</xdr:row>
      <xdr:rowOff>38100</xdr:rowOff>
    </xdr:to>
    <xdr:pic>
      <xdr:nvPicPr>
        <xdr:cNvPr id="10" name="Grafik 2"/>
        <xdr:cNvPicPr>
          <a:picLocks noChangeAspect="1"/>
        </xdr:cNvPicPr>
      </xdr:nvPicPr>
      <xdr:blipFill>
        <a:blip xmlns:r="http://schemas.openxmlformats.org/officeDocument/2006/relationships" r:embed="rId2" cstate="print"/>
        <a:srcRect/>
        <a:stretch>
          <a:fillRect/>
        </a:stretch>
      </xdr:blipFill>
      <xdr:spPr bwMode="auto">
        <a:xfrm>
          <a:off x="4419600" y="361950"/>
          <a:ext cx="4076700" cy="628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228600</xdr:colOff>
      <xdr:row>0</xdr:row>
      <xdr:rowOff>38100</xdr:rowOff>
    </xdr:from>
    <xdr:to>
      <xdr:col>8</xdr:col>
      <xdr:colOff>38100</xdr:colOff>
      <xdr:row>3</xdr:row>
      <xdr:rowOff>152400</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0100" y="38100"/>
          <a:ext cx="1438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11</xdr:row>
      <xdr:rowOff>9525</xdr:rowOff>
    </xdr:from>
    <xdr:to>
      <xdr:col>8</xdr:col>
      <xdr:colOff>0</xdr:colOff>
      <xdr:row>11</xdr:row>
      <xdr:rowOff>104775</xdr:rowOff>
    </xdr:to>
    <xdr:pic>
      <xdr:nvPicPr>
        <xdr:cNvPr id="3" name="Grafik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19145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9525</xdr:rowOff>
    </xdr:from>
    <xdr:to>
      <xdr:col>3</xdr:col>
      <xdr:colOff>0</xdr:colOff>
      <xdr:row>5</xdr:row>
      <xdr:rowOff>104775</xdr:rowOff>
    </xdr:to>
    <xdr:pic>
      <xdr:nvPicPr>
        <xdr:cNvPr id="4" name="Grafik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10858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22</xdr:row>
      <xdr:rowOff>9525</xdr:rowOff>
    </xdr:from>
    <xdr:to>
      <xdr:col>8</xdr:col>
      <xdr:colOff>0</xdr:colOff>
      <xdr:row>22</xdr:row>
      <xdr:rowOff>114300</xdr:rowOff>
    </xdr:to>
    <xdr:pic>
      <xdr:nvPicPr>
        <xdr:cNvPr id="5"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30194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25</xdr:row>
      <xdr:rowOff>9525</xdr:rowOff>
    </xdr:from>
    <xdr:to>
      <xdr:col>8</xdr:col>
      <xdr:colOff>0</xdr:colOff>
      <xdr:row>25</xdr:row>
      <xdr:rowOff>114300</xdr:rowOff>
    </xdr:to>
    <xdr:pic>
      <xdr:nvPicPr>
        <xdr:cNvPr id="6"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35909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29</xdr:row>
      <xdr:rowOff>38100</xdr:rowOff>
    </xdr:from>
    <xdr:to>
      <xdr:col>9</xdr:col>
      <xdr:colOff>38100</xdr:colOff>
      <xdr:row>29</xdr:row>
      <xdr:rowOff>142875</xdr:rowOff>
    </xdr:to>
    <xdr:pic>
      <xdr:nvPicPr>
        <xdr:cNvPr id="7" name="Grafik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724400"/>
          <a:ext cx="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29</xdr:row>
      <xdr:rowOff>9525</xdr:rowOff>
    </xdr:from>
    <xdr:to>
      <xdr:col>1</xdr:col>
      <xdr:colOff>0</xdr:colOff>
      <xdr:row>29</xdr:row>
      <xdr:rowOff>114300</xdr:rowOff>
    </xdr:to>
    <xdr:pic>
      <xdr:nvPicPr>
        <xdr:cNvPr id="8"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46958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857250</xdr:colOff>
      <xdr:row>31</xdr:row>
      <xdr:rowOff>9525</xdr:rowOff>
    </xdr:from>
    <xdr:to>
      <xdr:col>1</xdr:col>
      <xdr:colOff>0</xdr:colOff>
      <xdr:row>31</xdr:row>
      <xdr:rowOff>114300</xdr:rowOff>
    </xdr:to>
    <xdr:pic>
      <xdr:nvPicPr>
        <xdr:cNvPr id="9"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0" y="5581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31</xdr:row>
      <xdr:rowOff>9525</xdr:rowOff>
    </xdr:from>
    <xdr:to>
      <xdr:col>2</xdr:col>
      <xdr:colOff>0</xdr:colOff>
      <xdr:row>31</xdr:row>
      <xdr:rowOff>114300</xdr:rowOff>
    </xdr:to>
    <xdr:pic>
      <xdr:nvPicPr>
        <xdr:cNvPr id="10"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0175" y="5581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31</xdr:row>
      <xdr:rowOff>9525</xdr:rowOff>
    </xdr:from>
    <xdr:to>
      <xdr:col>3</xdr:col>
      <xdr:colOff>0</xdr:colOff>
      <xdr:row>31</xdr:row>
      <xdr:rowOff>114300</xdr:rowOff>
    </xdr:to>
    <xdr:pic>
      <xdr:nvPicPr>
        <xdr:cNvPr id="11"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5581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733425</xdr:colOff>
      <xdr:row>31</xdr:row>
      <xdr:rowOff>9525</xdr:rowOff>
    </xdr:from>
    <xdr:to>
      <xdr:col>5</xdr:col>
      <xdr:colOff>0</xdr:colOff>
      <xdr:row>31</xdr:row>
      <xdr:rowOff>114300</xdr:rowOff>
    </xdr:to>
    <xdr:pic>
      <xdr:nvPicPr>
        <xdr:cNvPr id="12"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7575" y="5581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31</xdr:row>
      <xdr:rowOff>9525</xdr:rowOff>
    </xdr:from>
    <xdr:to>
      <xdr:col>8</xdr:col>
      <xdr:colOff>0</xdr:colOff>
      <xdr:row>31</xdr:row>
      <xdr:rowOff>114300</xdr:rowOff>
    </xdr:to>
    <xdr:pic>
      <xdr:nvPicPr>
        <xdr:cNvPr id="13"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5581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32</xdr:row>
      <xdr:rowOff>9525</xdr:rowOff>
    </xdr:from>
    <xdr:to>
      <xdr:col>2</xdr:col>
      <xdr:colOff>0</xdr:colOff>
      <xdr:row>32</xdr:row>
      <xdr:rowOff>114300</xdr:rowOff>
    </xdr:to>
    <xdr:pic>
      <xdr:nvPicPr>
        <xdr:cNvPr id="14"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0175" y="57721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33</xdr:row>
      <xdr:rowOff>9525</xdr:rowOff>
    </xdr:from>
    <xdr:to>
      <xdr:col>2</xdr:col>
      <xdr:colOff>0</xdr:colOff>
      <xdr:row>33</xdr:row>
      <xdr:rowOff>114300</xdr:rowOff>
    </xdr:to>
    <xdr:pic>
      <xdr:nvPicPr>
        <xdr:cNvPr id="15"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0175" y="5962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32</xdr:row>
      <xdr:rowOff>9525</xdr:rowOff>
    </xdr:from>
    <xdr:to>
      <xdr:col>3</xdr:col>
      <xdr:colOff>0</xdr:colOff>
      <xdr:row>32</xdr:row>
      <xdr:rowOff>114300</xdr:rowOff>
    </xdr:to>
    <xdr:pic>
      <xdr:nvPicPr>
        <xdr:cNvPr id="16"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57721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33</xdr:row>
      <xdr:rowOff>9525</xdr:rowOff>
    </xdr:from>
    <xdr:to>
      <xdr:col>3</xdr:col>
      <xdr:colOff>0</xdr:colOff>
      <xdr:row>33</xdr:row>
      <xdr:rowOff>114300</xdr:rowOff>
    </xdr:to>
    <xdr:pic>
      <xdr:nvPicPr>
        <xdr:cNvPr id="17" name="Grafik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43100" y="5962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13</xdr:row>
      <xdr:rowOff>9525</xdr:rowOff>
    </xdr:from>
    <xdr:to>
      <xdr:col>8</xdr:col>
      <xdr:colOff>0</xdr:colOff>
      <xdr:row>13</xdr:row>
      <xdr:rowOff>104775</xdr:rowOff>
    </xdr:to>
    <xdr:pic>
      <xdr:nvPicPr>
        <xdr:cNvPr id="18" name="Grafik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2190750"/>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4</xdr:row>
      <xdr:rowOff>371475</xdr:rowOff>
    </xdr:from>
    <xdr:to>
      <xdr:col>8</xdr:col>
      <xdr:colOff>0</xdr:colOff>
      <xdr:row>5</xdr:row>
      <xdr:rowOff>76200</xdr:rowOff>
    </xdr:to>
    <xdr:pic>
      <xdr:nvPicPr>
        <xdr:cNvPr id="19" name="Grafik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05500" y="105727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11</xdr:row>
      <xdr:rowOff>9525</xdr:rowOff>
    </xdr:from>
    <xdr:to>
      <xdr:col>4</xdr:col>
      <xdr:colOff>0</xdr:colOff>
      <xdr:row>11</xdr:row>
      <xdr:rowOff>104775</xdr:rowOff>
    </xdr:to>
    <xdr:pic>
      <xdr:nvPicPr>
        <xdr:cNvPr id="20" name="Grafik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9375" y="1914525"/>
          <a:ext cx="10477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23</xdr:col>
      <xdr:colOff>266700</xdr:colOff>
      <xdr:row>12</xdr:row>
      <xdr:rowOff>7620</xdr:rowOff>
    </xdr:from>
    <xdr:to>
      <xdr:col>24</xdr:col>
      <xdr:colOff>0</xdr:colOff>
      <xdr:row>12</xdr:row>
      <xdr:rowOff>106680</xdr:rowOff>
    </xdr:to>
    <xdr:pic>
      <xdr:nvPicPr>
        <xdr:cNvPr id="186195" name="Grafik 4"/>
        <xdr:cNvPicPr>
          <a:picLocks noChangeAspect="1"/>
        </xdr:cNvPicPr>
      </xdr:nvPicPr>
      <xdr:blipFill>
        <a:blip xmlns:r="http://schemas.openxmlformats.org/officeDocument/2006/relationships" r:embed="rId1" cstate="print"/>
        <a:srcRect/>
        <a:stretch>
          <a:fillRect/>
        </a:stretch>
      </xdr:blipFill>
      <xdr:spPr bwMode="auto">
        <a:xfrm>
          <a:off x="7810500" y="868680"/>
          <a:ext cx="99060" cy="99060"/>
        </a:xfrm>
        <a:prstGeom prst="rect">
          <a:avLst/>
        </a:prstGeom>
        <a:noFill/>
        <a:ln w="9525">
          <a:noFill/>
          <a:miter lim="800000"/>
          <a:headEnd/>
          <a:tailEnd/>
        </a:ln>
      </xdr:spPr>
    </xdr:pic>
    <xdr:clientData/>
  </xdr:twoCellAnchor>
  <xdr:twoCellAnchor editAs="oneCell">
    <xdr:from>
      <xdr:col>23</xdr:col>
      <xdr:colOff>259080</xdr:colOff>
      <xdr:row>14</xdr:row>
      <xdr:rowOff>0</xdr:rowOff>
    </xdr:from>
    <xdr:to>
      <xdr:col>24</xdr:col>
      <xdr:colOff>0</xdr:colOff>
      <xdr:row>14</xdr:row>
      <xdr:rowOff>106680</xdr:rowOff>
    </xdr:to>
    <xdr:pic>
      <xdr:nvPicPr>
        <xdr:cNvPr id="186196" name="Grafik 5"/>
        <xdr:cNvPicPr>
          <a:picLocks noChangeAspect="1"/>
        </xdr:cNvPicPr>
      </xdr:nvPicPr>
      <xdr:blipFill>
        <a:blip xmlns:r="http://schemas.openxmlformats.org/officeDocument/2006/relationships" r:embed="rId1" cstate="print"/>
        <a:srcRect/>
        <a:stretch>
          <a:fillRect/>
        </a:stretch>
      </xdr:blipFill>
      <xdr:spPr bwMode="auto">
        <a:xfrm>
          <a:off x="7802880" y="1135380"/>
          <a:ext cx="106680" cy="106680"/>
        </a:xfrm>
        <a:prstGeom prst="rect">
          <a:avLst/>
        </a:prstGeom>
        <a:noFill/>
        <a:ln w="9525">
          <a:noFill/>
          <a:miter lim="800000"/>
          <a:headEnd/>
          <a:tailEnd/>
        </a:ln>
      </xdr:spPr>
    </xdr:pic>
    <xdr:clientData/>
  </xdr:twoCellAnchor>
  <xdr:twoCellAnchor editAs="oneCell">
    <xdr:from>
      <xdr:col>10</xdr:col>
      <xdr:colOff>274320</xdr:colOff>
      <xdr:row>14</xdr:row>
      <xdr:rowOff>7620</xdr:rowOff>
    </xdr:from>
    <xdr:to>
      <xdr:col>11</xdr:col>
      <xdr:colOff>0</xdr:colOff>
      <xdr:row>14</xdr:row>
      <xdr:rowOff>106680</xdr:rowOff>
    </xdr:to>
    <xdr:pic>
      <xdr:nvPicPr>
        <xdr:cNvPr id="186197" name="Grafik 6"/>
        <xdr:cNvPicPr>
          <a:picLocks noChangeAspect="1"/>
        </xdr:cNvPicPr>
      </xdr:nvPicPr>
      <xdr:blipFill>
        <a:blip xmlns:r="http://schemas.openxmlformats.org/officeDocument/2006/relationships" r:embed="rId1" cstate="print"/>
        <a:srcRect/>
        <a:stretch>
          <a:fillRect/>
        </a:stretch>
      </xdr:blipFill>
      <xdr:spPr bwMode="auto">
        <a:xfrm>
          <a:off x="3581400" y="1143000"/>
          <a:ext cx="91440" cy="99060"/>
        </a:xfrm>
        <a:prstGeom prst="rect">
          <a:avLst/>
        </a:prstGeom>
        <a:noFill/>
        <a:ln w="9525">
          <a:noFill/>
          <a:miter lim="800000"/>
          <a:headEnd/>
          <a:tailEnd/>
        </a:ln>
      </xdr:spPr>
    </xdr:pic>
    <xdr:clientData/>
  </xdr:twoCellAnchor>
  <xdr:twoCellAnchor editAs="oneCell">
    <xdr:from>
      <xdr:col>13</xdr:col>
      <xdr:colOff>434340</xdr:colOff>
      <xdr:row>35</xdr:row>
      <xdr:rowOff>7620</xdr:rowOff>
    </xdr:from>
    <xdr:to>
      <xdr:col>14</xdr:col>
      <xdr:colOff>0</xdr:colOff>
      <xdr:row>35</xdr:row>
      <xdr:rowOff>99060</xdr:rowOff>
    </xdr:to>
    <xdr:pic>
      <xdr:nvPicPr>
        <xdr:cNvPr id="186198" name="Grafik 6"/>
        <xdr:cNvPicPr>
          <a:picLocks noChangeAspect="1"/>
        </xdr:cNvPicPr>
      </xdr:nvPicPr>
      <xdr:blipFill>
        <a:blip xmlns:r="http://schemas.openxmlformats.org/officeDocument/2006/relationships" r:embed="rId1" cstate="print"/>
        <a:srcRect/>
        <a:stretch>
          <a:fillRect/>
        </a:stretch>
      </xdr:blipFill>
      <xdr:spPr bwMode="auto">
        <a:xfrm>
          <a:off x="4838700" y="6515100"/>
          <a:ext cx="91440" cy="91440"/>
        </a:xfrm>
        <a:prstGeom prst="rect">
          <a:avLst/>
        </a:prstGeom>
        <a:noFill/>
        <a:ln w="9525">
          <a:noFill/>
          <a:miter lim="800000"/>
          <a:headEnd/>
          <a:tailEnd/>
        </a:ln>
      </xdr:spPr>
    </xdr:pic>
    <xdr:clientData/>
  </xdr:twoCellAnchor>
  <xdr:twoCellAnchor editAs="oneCell">
    <xdr:from>
      <xdr:col>12</xdr:col>
      <xdr:colOff>314325</xdr:colOff>
      <xdr:row>1</xdr:row>
      <xdr:rowOff>171450</xdr:rowOff>
    </xdr:from>
    <xdr:to>
      <xdr:col>26</xdr:col>
      <xdr:colOff>114300</xdr:colOff>
      <xdr:row>5</xdr:row>
      <xdr:rowOff>28575</xdr:rowOff>
    </xdr:to>
    <xdr:pic>
      <xdr:nvPicPr>
        <xdr:cNvPr id="8" name="Grafik 2"/>
        <xdr:cNvPicPr>
          <a:picLocks noChangeAspect="1"/>
        </xdr:cNvPicPr>
      </xdr:nvPicPr>
      <xdr:blipFill>
        <a:blip xmlns:r="http://schemas.openxmlformats.org/officeDocument/2006/relationships" r:embed="rId2" cstate="print"/>
        <a:srcRect/>
        <a:stretch>
          <a:fillRect/>
        </a:stretch>
      </xdr:blipFill>
      <xdr:spPr bwMode="auto">
        <a:xfrm>
          <a:off x="4448175" y="352425"/>
          <a:ext cx="4076700" cy="628650"/>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0</xdr:colOff>
      <xdr:row>198</xdr:row>
      <xdr:rowOff>0</xdr:rowOff>
    </xdr:from>
    <xdr:to>
      <xdr:col>2</xdr:col>
      <xdr:colOff>0</xdr:colOff>
      <xdr:row>201</xdr:row>
      <xdr:rowOff>85292</xdr:rowOff>
    </xdr:to>
    <xdr:cxnSp macro="">
      <xdr:nvCxnSpPr>
        <xdr:cNvPr id="161" name="Gerade Verbindung mit Pfeil 160"/>
        <xdr:cNvCxnSpPr/>
      </xdr:nvCxnSpPr>
      <xdr:spPr>
        <a:xfrm>
          <a:off x="1314450" y="37252275"/>
          <a:ext cx="0" cy="656792"/>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41</xdr:row>
      <xdr:rowOff>57150</xdr:rowOff>
    </xdr:from>
    <xdr:to>
      <xdr:col>1</xdr:col>
      <xdr:colOff>581026</xdr:colOff>
      <xdr:row>45</xdr:row>
      <xdr:rowOff>26697</xdr:rowOff>
    </xdr:to>
    <xdr:cxnSp macro="">
      <xdr:nvCxnSpPr>
        <xdr:cNvPr id="98" name="Gerade Verbindung mit Pfeil 97"/>
        <xdr:cNvCxnSpPr/>
      </xdr:nvCxnSpPr>
      <xdr:spPr>
        <a:xfrm>
          <a:off x="1181100" y="7924800"/>
          <a:ext cx="9526" cy="731547"/>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12</xdr:row>
      <xdr:rowOff>9525</xdr:rowOff>
    </xdr:from>
    <xdr:to>
      <xdr:col>2</xdr:col>
      <xdr:colOff>594108</xdr:colOff>
      <xdr:row>13</xdr:row>
      <xdr:rowOff>110676</xdr:rowOff>
    </xdr:to>
    <xdr:sp macro="" textlink="">
      <xdr:nvSpPr>
        <xdr:cNvPr id="50" name="Textfeld 49"/>
        <xdr:cNvSpPr txBox="1"/>
      </xdr:nvSpPr>
      <xdr:spPr>
        <a:xfrm>
          <a:off x="771525" y="1838325"/>
          <a:ext cx="14954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Einlesen</a:t>
          </a:r>
          <a:r>
            <a:rPr lang="de-DE" sz="1100" baseline="0"/>
            <a:t> der XML</a:t>
          </a:r>
          <a:endParaRPr lang="de-DE" sz="1100"/>
        </a:p>
      </xdr:txBody>
    </xdr:sp>
    <xdr:clientData/>
  </xdr:twoCellAnchor>
  <xdr:twoCellAnchor>
    <xdr:from>
      <xdr:col>1</xdr:col>
      <xdr:colOff>0</xdr:colOff>
      <xdr:row>15</xdr:row>
      <xdr:rowOff>0</xdr:rowOff>
    </xdr:from>
    <xdr:to>
      <xdr:col>2</xdr:col>
      <xdr:colOff>599969</xdr:colOff>
      <xdr:row>16</xdr:row>
      <xdr:rowOff>101151</xdr:rowOff>
    </xdr:to>
    <xdr:sp macro="" textlink="">
      <xdr:nvSpPr>
        <xdr:cNvPr id="51" name="Textfeld 50"/>
        <xdr:cNvSpPr txBox="1"/>
      </xdr:nvSpPr>
      <xdr:spPr>
        <a:xfrm>
          <a:off x="762000" y="2400300"/>
          <a:ext cx="1514475"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Strukturvalidierung</a:t>
          </a: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53" name="Textfeld 52"/>
        <xdr:cNvSpPr txBox="1"/>
      </xdr:nvSpPr>
      <xdr:spPr>
        <a:xfrm>
          <a:off x="2457450" y="3268807"/>
          <a:ext cx="12477750" cy="164609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800"/>
            </a:lnSpc>
          </a:pPr>
          <a:r>
            <a:rPr lang="de-DE" sz="1100">
              <a:solidFill>
                <a:schemeClr val="dk1"/>
              </a:solidFill>
              <a:effectLst/>
              <a:latin typeface="+mn-lt"/>
              <a:ea typeface="+mn-ea"/>
              <a:cs typeface="+mn-cs"/>
            </a:rPr>
            <a:t>In welchen</a:t>
          </a:r>
          <a:r>
            <a:rPr lang="de-DE" sz="1100" baseline="0">
              <a:solidFill>
                <a:schemeClr val="dk1"/>
              </a:solidFill>
              <a:effectLst/>
              <a:latin typeface="+mn-lt"/>
              <a:ea typeface="+mn-ea"/>
              <a:cs typeface="+mn-cs"/>
            </a:rPr>
            <a:t> Fällen wird eine XML von der XML-BlackBox abgelehnt?</a:t>
          </a:r>
        </a:p>
        <a:p>
          <a:pPr algn="l">
            <a:lnSpc>
              <a:spcPct val="100000"/>
            </a:lnSpc>
          </a:pPr>
          <a:endParaRPr lang="de-DE" sz="1100">
            <a:solidFill>
              <a:schemeClr val="dk1"/>
            </a:solidFill>
            <a:effectLst/>
            <a:latin typeface="+mn-lt"/>
            <a:ea typeface="+mn-ea"/>
            <a:cs typeface="+mn-cs"/>
          </a:endParaRPr>
        </a:p>
        <a:p>
          <a:pPr algn="l">
            <a:lnSpc>
              <a:spcPct val="100000"/>
            </a:lnSpc>
          </a:pPr>
          <a:r>
            <a:rPr lang="de-DE" sz="1100">
              <a:solidFill>
                <a:schemeClr val="dk1"/>
              </a:solidFill>
              <a:effectLst/>
              <a:latin typeface="+mn-lt"/>
              <a:ea typeface="+mn-ea"/>
              <a:cs typeface="+mn-cs"/>
            </a:rPr>
            <a:t>1. 	Wenn Felder im XML-Schema programmiertechnisch nicht der XML-Beschreibung </a:t>
          </a:r>
          <a:r>
            <a:rPr lang="de-DE" sz="1100" baseline="0">
              <a:solidFill>
                <a:schemeClr val="dk1"/>
              </a:solidFill>
              <a:effectLst/>
              <a:latin typeface="+mn-lt"/>
              <a:ea typeface="+mn-ea"/>
              <a:cs typeface="+mn-cs"/>
            </a:rPr>
            <a:t> </a:t>
          </a:r>
          <a:r>
            <a:rPr lang="de-DE" sz="1100" b="0">
              <a:solidFill>
                <a:schemeClr val="dk1"/>
              </a:solidFill>
              <a:effectLst/>
              <a:latin typeface="+mn-lt"/>
              <a:ea typeface="+mn-ea"/>
              <a:cs typeface="+mn-cs"/>
            </a:rPr>
            <a:t>entsprechen, wird das ganze XML-File abgelehnt (z.B 	fehlender Tag)</a:t>
          </a:r>
        </a:p>
        <a:p>
          <a:pPr algn="l">
            <a:lnSpc>
              <a:spcPct val="100000"/>
            </a:lnSpc>
          </a:pPr>
          <a:endParaRPr lang="de-DE" sz="1100" b="0">
            <a:solidFill>
              <a:schemeClr val="dk1"/>
            </a:solidFill>
            <a:effectLst/>
            <a:latin typeface="+mn-lt"/>
            <a:ea typeface="+mn-ea"/>
            <a:cs typeface="+mn-cs"/>
          </a:endParaRPr>
        </a:p>
        <a:p>
          <a:pPr eaLnBrk="1" fontAlgn="auto" latinLnBrk="0" hangingPunct="1">
            <a:lnSpc>
              <a:spcPts val="1200"/>
            </a:lnSpc>
          </a:pPr>
          <a:r>
            <a:rPr lang="de-DE" sz="1100" b="0">
              <a:solidFill>
                <a:schemeClr val="dk1"/>
              </a:solidFill>
              <a:effectLst/>
              <a:latin typeface="+mn-lt"/>
              <a:ea typeface="+mn-ea"/>
              <a:cs typeface="+mn-cs"/>
            </a:rPr>
            <a:t>2. 	Ist die Fall-Nummer</a:t>
          </a:r>
          <a:r>
            <a:rPr lang="de-DE" sz="1100" b="0" baseline="0">
              <a:solidFill>
                <a:schemeClr val="dk1"/>
              </a:solidFill>
              <a:effectLst/>
              <a:latin typeface="+mn-lt"/>
              <a:ea typeface="+mn-ea"/>
              <a:cs typeface="+mn-cs"/>
            </a:rPr>
            <a:t>  (C2.5 Allgemeine Fallinfos -  Fall-ID; Fallnummer; (&lt;FallNummer&gt;) zweimal vergeben, wird die XML als Ganzes abgelehnt.</a:t>
          </a:r>
          <a:endParaRPr lang="de-DE" b="0">
            <a:effectLst/>
          </a:endParaRPr>
        </a:p>
        <a:p>
          <a:pPr>
            <a:lnSpc>
              <a:spcPct val="100000"/>
            </a:lnSpc>
          </a:pPr>
          <a:r>
            <a:rPr lang="de-DE" sz="1100" b="0">
              <a:solidFill>
                <a:schemeClr val="dk1"/>
              </a:solidFill>
              <a:effectLst/>
              <a:latin typeface="+mn-lt"/>
              <a:ea typeface="+mn-ea"/>
              <a:cs typeface="+mn-cs"/>
            </a:rPr>
            <a:t>	Die Fallnummer kann vom Tumordokumentationshersteller / Zentrum / Krebsregister frei vergeben werden. Für jeden Fall darf es nur eine Nummer 	geben. In der Nummer dürfen nur  	Ziffern vorkommen (keine Buchstaben oder Sonderzeichen). </a:t>
          </a:r>
          <a:r>
            <a:rPr lang="de-DE" sz="1100" b="0" baseline="0">
              <a:solidFill>
                <a:schemeClr val="dk1"/>
              </a:solidFill>
              <a:effectLst/>
              <a:latin typeface="+mn-lt"/>
              <a:ea typeface="+mn-ea"/>
              <a:cs typeface="+mn-cs"/>
            </a:rPr>
            <a:t> Die XML wird auch abgelehnt, wenn  diese  Nummer fehlt.</a:t>
          </a:r>
        </a:p>
        <a:p>
          <a:pPr>
            <a:lnSpc>
              <a:spcPts val="1200"/>
            </a:lnSpc>
          </a:pPr>
          <a:endParaRPr lang="de-DE" sz="1100" b="0" baseline="0">
            <a:solidFill>
              <a:schemeClr val="dk1"/>
            </a:solidFill>
            <a:effectLst/>
            <a:latin typeface="+mn-lt"/>
            <a:ea typeface="+mn-ea"/>
            <a:cs typeface="+mn-cs"/>
          </a:endParaRPr>
        </a:p>
        <a:p>
          <a:pPr>
            <a:lnSpc>
              <a:spcPts val="1200"/>
            </a:lnSpc>
          </a:pPr>
          <a:r>
            <a:rPr lang="de-DE" sz="1100" b="0" baseline="0">
              <a:solidFill>
                <a:schemeClr val="dk1"/>
              </a:solidFill>
              <a:effectLst/>
              <a:latin typeface="+mn-lt"/>
              <a:ea typeface="+mn-ea"/>
              <a:cs typeface="+mn-cs"/>
            </a:rPr>
            <a:t>3. 	Fehlt die Pat.-ID (A1 Stammdaten - Patienten-ID), wird die vollständige XML abgelehnt.</a:t>
          </a:r>
        </a:p>
        <a:p>
          <a:pPr>
            <a:lnSpc>
              <a:spcPts val="800"/>
            </a:lnSpc>
          </a:pPr>
          <a:endParaRPr lang="de-DE">
            <a:effectLst/>
          </a:endParaRPr>
        </a:p>
        <a:p>
          <a:pPr algn="l">
            <a:lnSpc>
              <a:spcPts val="800"/>
            </a:lnSpc>
          </a:pPr>
          <a:endParaRPr lang="de-DE" sz="1100" b="1"/>
        </a:p>
        <a:p>
          <a:pPr algn="l">
            <a:lnSpc>
              <a:spcPts val="800"/>
            </a:lnSpc>
          </a:pPr>
          <a:endParaRPr lang="de-DE" sz="1100" b="0"/>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54" name="Textfeld 53"/>
        <xdr:cNvSpPr txBox="1"/>
      </xdr:nvSpPr>
      <xdr:spPr>
        <a:xfrm>
          <a:off x="771525" y="5838825"/>
          <a:ext cx="15144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Ausschluss Falldatensätze</a:t>
          </a:r>
        </a:p>
      </xdr:txBody>
    </xdr:sp>
    <xdr:clientData/>
  </xdr:twoCellAnchor>
  <xdr:twoCellAnchor>
    <xdr:from>
      <xdr:col>4</xdr:col>
      <xdr:colOff>0</xdr:colOff>
      <xdr:row>45</xdr:row>
      <xdr:rowOff>9523</xdr:rowOff>
    </xdr:from>
    <xdr:to>
      <xdr:col>7</xdr:col>
      <xdr:colOff>1323957</xdr:colOff>
      <xdr:row>50</xdr:row>
      <xdr:rowOff>101060</xdr:rowOff>
    </xdr:to>
    <xdr:sp macro="" textlink="">
      <xdr:nvSpPr>
        <xdr:cNvPr id="55" name="Textfeld 54"/>
        <xdr:cNvSpPr txBox="1"/>
      </xdr:nvSpPr>
      <xdr:spPr>
        <a:xfrm>
          <a:off x="2914650" y="5838823"/>
          <a:ext cx="9534525" cy="10477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baseline="0"/>
            <a:t>Bevor die Verifizierung der Patientendatensätze erfolgen kann,  werden vier Gruppen von Falldatensätzen ausgeschlossen.</a:t>
          </a:r>
        </a:p>
        <a:p>
          <a:pPr algn="l"/>
          <a:r>
            <a:rPr lang="de-DE" sz="1100" baseline="0"/>
            <a:t>a) Nicht verwertbare Falldatensätze: wichtige Pflichtfelder fehlen oder sind nicht korrekt ausgefüllt</a:t>
          </a:r>
        </a:p>
        <a:p>
          <a:pPr algn="l"/>
          <a:r>
            <a:rPr lang="de-DE" sz="1100" baseline="0"/>
            <a:t>b) UICC-Stadium 0</a:t>
          </a:r>
        </a:p>
        <a:p>
          <a:pPr marL="0" marR="0" indent="0" algn="l" defTabSz="914400" eaLnBrk="1" fontAlgn="auto" latinLnBrk="0" hangingPunct="1">
            <a:lnSpc>
              <a:spcPct val="100000"/>
            </a:lnSpc>
            <a:spcBef>
              <a:spcPts val="0"/>
            </a:spcBef>
            <a:spcAft>
              <a:spcPts val="0"/>
            </a:spcAft>
            <a:buClrTx/>
            <a:buSzTx/>
            <a:buFontTx/>
            <a:buNone/>
            <a:tabLst/>
            <a:defRPr/>
          </a:pPr>
          <a:r>
            <a:rPr lang="de-DE" sz="1100"/>
            <a:t>c) </a:t>
          </a:r>
          <a:r>
            <a:rPr lang="de-DE" sz="1100" baseline="0">
              <a:solidFill>
                <a:schemeClr val="dk1"/>
              </a:solidFill>
              <a:effectLst/>
              <a:latin typeface="+mn-lt"/>
              <a:ea typeface="+mn-ea"/>
              <a:cs typeface="+mn-cs"/>
            </a:rPr>
            <a:t>Fälle, die nicht zum ausgewählten Kennzahlenjahr gehören</a:t>
          </a:r>
        </a:p>
        <a:p>
          <a:pPr marL="0" marR="0" indent="0" algn="l"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d) Wiedererkrankung</a:t>
          </a:r>
          <a:endParaRPr lang="de-DE">
            <a:effectLst/>
          </a:endParaRPr>
        </a:p>
        <a:p>
          <a:pPr algn="l"/>
          <a:endParaRPr lang="de-DE" sz="1100"/>
        </a:p>
      </xdr:txBody>
    </xdr:sp>
    <xdr:clientData/>
  </xdr:twoCellAnchor>
  <xdr:twoCellAnchor>
    <xdr:from>
      <xdr:col>1</xdr:col>
      <xdr:colOff>0</xdr:colOff>
      <xdr:row>40</xdr:row>
      <xdr:rowOff>0</xdr:rowOff>
    </xdr:from>
    <xdr:to>
      <xdr:col>2</xdr:col>
      <xdr:colOff>599969</xdr:colOff>
      <xdr:row>41</xdr:row>
      <xdr:rowOff>101151</xdr:rowOff>
    </xdr:to>
    <xdr:sp macro="" textlink="">
      <xdr:nvSpPr>
        <xdr:cNvPr id="623" name="Textfeld 622"/>
        <xdr:cNvSpPr txBox="1"/>
      </xdr:nvSpPr>
      <xdr:spPr>
        <a:xfrm>
          <a:off x="762000" y="7162800"/>
          <a:ext cx="15144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XML wird akzeptiert</a:t>
          </a:r>
        </a:p>
      </xdr:txBody>
    </xdr:sp>
    <xdr:clientData/>
  </xdr:twoCellAnchor>
  <xdr:twoCellAnchor>
    <xdr:from>
      <xdr:col>4</xdr:col>
      <xdr:colOff>299086</xdr:colOff>
      <xdr:row>40</xdr:row>
      <xdr:rowOff>9525</xdr:rowOff>
    </xdr:from>
    <xdr:to>
      <xdr:col>5</xdr:col>
      <xdr:colOff>3705225</xdr:colOff>
      <xdr:row>41</xdr:row>
      <xdr:rowOff>110676</xdr:rowOff>
    </xdr:to>
    <xdr:sp macro="" textlink="">
      <xdr:nvSpPr>
        <xdr:cNvPr id="624" name="Textfeld 623"/>
        <xdr:cNvSpPr txBox="1"/>
      </xdr:nvSpPr>
      <xdr:spPr>
        <a:xfrm>
          <a:off x="2756536" y="7686675"/>
          <a:ext cx="5282564"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a:t>XML</a:t>
          </a:r>
          <a:r>
            <a:rPr lang="de-DE" sz="1100" baseline="0"/>
            <a:t> wird nicht akzeptiert: Bitte wenden Sie sich an Ihren Tumordokumentationshersteller</a:t>
          </a:r>
          <a:endParaRPr lang="de-DE" sz="1100"/>
        </a:p>
      </xdr:txBody>
    </xdr:sp>
    <xdr:clientData/>
  </xdr:twoCellAnchor>
  <xdr:twoCellAnchor>
    <xdr:from>
      <xdr:col>5</xdr:col>
      <xdr:colOff>0</xdr:colOff>
      <xdr:row>238</xdr:row>
      <xdr:rowOff>0</xdr:rowOff>
    </xdr:from>
    <xdr:to>
      <xdr:col>5</xdr:col>
      <xdr:colOff>0</xdr:colOff>
      <xdr:row>240</xdr:row>
      <xdr:rowOff>38100</xdr:rowOff>
    </xdr:to>
    <xdr:cxnSp macro="">
      <xdr:nvCxnSpPr>
        <xdr:cNvPr id="672" name="Gerade Verbindung 671"/>
        <xdr:cNvCxnSpPr/>
      </xdr:nvCxnSpPr>
      <xdr:spPr>
        <a:xfrm>
          <a:off x="4791075" y="31270575"/>
          <a:ext cx="0" cy="4191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349</xdr:row>
      <xdr:rowOff>85726</xdr:rowOff>
    </xdr:from>
    <xdr:to>
      <xdr:col>2</xdr:col>
      <xdr:colOff>0</xdr:colOff>
      <xdr:row>350</xdr:row>
      <xdr:rowOff>0</xdr:rowOff>
    </xdr:to>
    <xdr:cxnSp macro="">
      <xdr:nvCxnSpPr>
        <xdr:cNvPr id="82" name="Gerade Verbindung 81"/>
        <xdr:cNvCxnSpPr/>
      </xdr:nvCxnSpPr>
      <xdr:spPr>
        <a:xfrm flipV="1">
          <a:off x="1219200" y="71294626"/>
          <a:ext cx="0" cy="1247774"/>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579120</xdr:colOff>
      <xdr:row>317</xdr:row>
      <xdr:rowOff>123825</xdr:rowOff>
    </xdr:from>
    <xdr:to>
      <xdr:col>4</xdr:col>
      <xdr:colOff>247</xdr:colOff>
      <xdr:row>317</xdr:row>
      <xdr:rowOff>133350</xdr:rowOff>
    </xdr:to>
    <xdr:cxnSp macro="">
      <xdr:nvCxnSpPr>
        <xdr:cNvPr id="84" name="Gerade Verbindung mit Pfeil 83"/>
        <xdr:cNvCxnSpPr/>
      </xdr:nvCxnSpPr>
      <xdr:spPr>
        <a:xfrm>
          <a:off x="1798320" y="62712600"/>
          <a:ext cx="659377"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299</xdr:row>
      <xdr:rowOff>177165</xdr:rowOff>
    </xdr:from>
    <xdr:to>
      <xdr:col>4</xdr:col>
      <xdr:colOff>758234</xdr:colOff>
      <xdr:row>299</xdr:row>
      <xdr:rowOff>171450</xdr:rowOff>
    </xdr:to>
    <xdr:cxnSp macro="">
      <xdr:nvCxnSpPr>
        <xdr:cNvPr id="85" name="Gerade Verbindung mit Pfeil 84"/>
        <xdr:cNvCxnSpPr/>
      </xdr:nvCxnSpPr>
      <xdr:spPr>
        <a:xfrm>
          <a:off x="1971675" y="57473850"/>
          <a:ext cx="1428750" cy="95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552451</xdr:colOff>
      <xdr:row>12</xdr:row>
      <xdr:rowOff>9525</xdr:rowOff>
    </xdr:from>
    <xdr:to>
      <xdr:col>2</xdr:col>
      <xdr:colOff>594109</xdr:colOff>
      <xdr:row>13</xdr:row>
      <xdr:rowOff>110676</xdr:rowOff>
    </xdr:to>
    <xdr:sp macro="" textlink="">
      <xdr:nvSpPr>
        <xdr:cNvPr id="86" name="Textfeld 85"/>
        <xdr:cNvSpPr txBox="1"/>
      </xdr:nvSpPr>
      <xdr:spPr>
        <a:xfrm>
          <a:off x="552451" y="2352675"/>
          <a:ext cx="1260858"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endParaRPr lang="de-DE" sz="1000">
            <a:latin typeface="Arial" panose="020B0604020202020204" pitchFamily="34" charset="0"/>
            <a:cs typeface="Arial" panose="020B0604020202020204" pitchFamily="34" charset="0"/>
          </a:endParaRPr>
        </a:p>
      </xdr:txBody>
    </xdr:sp>
    <xdr:clientData/>
  </xdr:twoCellAnchor>
  <xdr:twoCellAnchor>
    <xdr:from>
      <xdr:col>0</xdr:col>
      <xdr:colOff>519430</xdr:colOff>
      <xdr:row>15</xdr:row>
      <xdr:rowOff>0</xdr:rowOff>
    </xdr:from>
    <xdr:to>
      <xdr:col>2</xdr:col>
      <xdr:colOff>600105</xdr:colOff>
      <xdr:row>16</xdr:row>
      <xdr:rowOff>101151</xdr:rowOff>
    </xdr:to>
    <xdr:sp macro="" textlink="">
      <xdr:nvSpPr>
        <xdr:cNvPr id="87" name="Textfeld 86"/>
        <xdr:cNvSpPr txBox="1"/>
      </xdr:nvSpPr>
      <xdr:spPr>
        <a:xfrm>
          <a:off x="508000" y="2834640"/>
          <a:ext cx="1351915" cy="28765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Strukturvalidierung</a:t>
          </a:r>
        </a:p>
      </xdr:txBody>
    </xdr:sp>
    <xdr:clientData/>
  </xdr:twoCellAnchor>
  <xdr:twoCellAnchor>
    <xdr:from>
      <xdr:col>3</xdr:col>
      <xdr:colOff>638098</xdr:colOff>
      <xdr:row>15</xdr:row>
      <xdr:rowOff>9526</xdr:rowOff>
    </xdr:from>
    <xdr:to>
      <xdr:col>7</xdr:col>
      <xdr:colOff>1325583</xdr:colOff>
      <xdr:row>19</xdr:row>
      <xdr:rowOff>38100</xdr:rowOff>
    </xdr:to>
    <xdr:sp macro="" textlink="">
      <xdr:nvSpPr>
        <xdr:cNvPr id="88" name="Textfeld 87"/>
        <xdr:cNvSpPr txBox="1"/>
      </xdr:nvSpPr>
      <xdr:spPr>
        <a:xfrm>
          <a:off x="2457373" y="2924176"/>
          <a:ext cx="12479446" cy="79057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a:t>
          </a:r>
        </a:p>
        <a:p>
          <a:pPr algn="l"/>
          <a:r>
            <a:rPr lang="de-DE" sz="1000" b="0" baseline="0">
              <a:latin typeface="Arial" panose="020B0604020202020204" pitchFamily="34" charset="0"/>
              <a:cs typeface="Arial" panose="020B0604020202020204" pitchFamily="34" charset="0"/>
            </a:rPr>
            <a:t>systems sichergestellt und sollte nur in Ausnahmefällen beim Zentrum ein Problem machen. Wenn ein ganzes XML-File von der XML-OncoBox abgelehnt wird, wenden Sie sich bitte an den Tumordokumentationshersteller</a:t>
          </a:r>
          <a:endParaRPr lang="de-DE" sz="1000" b="0">
            <a:latin typeface="Arial" panose="020B0604020202020204" pitchFamily="34" charset="0"/>
            <a:cs typeface="Arial" panose="020B0604020202020204" pitchFamily="34" charset="0"/>
          </a:endParaRPr>
        </a:p>
      </xdr:txBody>
    </xdr:sp>
    <xdr:clientData/>
  </xdr:twoCellAnchor>
  <xdr:twoCellAnchor>
    <xdr:from>
      <xdr:col>4</xdr:col>
      <xdr:colOff>0</xdr:colOff>
      <xdr:row>19</xdr:row>
      <xdr:rowOff>102697</xdr:rowOff>
    </xdr:from>
    <xdr:to>
      <xdr:col>7</xdr:col>
      <xdr:colOff>1323957</xdr:colOff>
      <xdr:row>28</xdr:row>
      <xdr:rowOff>38166</xdr:rowOff>
    </xdr:to>
    <xdr:sp macro="" textlink="">
      <xdr:nvSpPr>
        <xdr:cNvPr id="89" name="Textfeld 88"/>
        <xdr:cNvSpPr txBox="1"/>
      </xdr:nvSpPr>
      <xdr:spPr>
        <a:xfrm>
          <a:off x="2457450" y="3783157"/>
          <a:ext cx="12477750" cy="1646093"/>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ganze XML-File abgelehnt (z.B fehlender Tag)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algn="l" eaLnBrk="1" fontAlgn="auto" latinLnBrk="0" hangingPunct="1">
            <a:lnSpc>
              <a:spcPts val="1200"/>
            </a:lnSpc>
          </a:pPr>
          <a:r>
            <a:rPr lang="de-DE" sz="1000" b="0">
              <a:solidFill>
                <a:schemeClr val="dk1"/>
              </a:solidFill>
              <a:effectLst/>
              <a:latin typeface="Arial" panose="020B0604020202020204" pitchFamily="34" charset="0"/>
              <a:ea typeface="+mn-ea"/>
              <a:cs typeface="Arial" panose="020B0604020202020204" pitchFamily="34" charset="0"/>
            </a:rPr>
            <a:t>2. Ist die Fall-Nummer</a:t>
          </a:r>
          <a:r>
            <a:rPr lang="de-DE" sz="1000" b="0" baseline="0">
              <a:solidFill>
                <a:schemeClr val="dk1"/>
              </a:solidFill>
              <a:effectLst/>
              <a:latin typeface="Arial" panose="020B0604020202020204" pitchFamily="34" charset="0"/>
              <a:ea typeface="+mn-ea"/>
              <a:cs typeface="Arial" panose="020B0604020202020204" pitchFamily="34" charset="0"/>
            </a:rPr>
            <a:t>  (C2.5 Allgemeine Fallinfos -  Fall-ID; Fallnummer; (&lt;FallNummer&gt;) zweimal vergeben, wird die XML als Ganzes abgelehnt.</a:t>
          </a:r>
          <a:endParaRPr lang="de-DE" sz="1000" b="0">
            <a:effectLst/>
            <a:latin typeface="Arial" panose="020B0604020202020204" pitchFamily="34" charset="0"/>
            <a:cs typeface="Arial" panose="020B0604020202020204" pitchFamily="34" charset="0"/>
          </a:endParaRP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Die Fallnummer kann vom Tumordokumentationshersteller / Zentrum / Krebsregister frei vergeben werden. Für jeden Fall darf es nur eine Nummer geben. In der Nummer dürfen nur Ziffern vorkommen (keine Buchstaben oder Sonderzeichen). </a:t>
          </a:r>
          <a:r>
            <a:rPr lang="de-DE" sz="1000" b="0" baseline="0">
              <a:solidFill>
                <a:schemeClr val="dk1"/>
              </a:solidFill>
              <a:effectLst/>
              <a:latin typeface="Arial" panose="020B0604020202020204" pitchFamily="34" charset="0"/>
              <a:ea typeface="+mn-ea"/>
              <a:cs typeface="Arial" panose="020B0604020202020204" pitchFamily="34" charset="0"/>
            </a:rPr>
            <a:t> Die XML wird auch abgelehnt, wenn  diese  Nummer fehlt.</a:t>
          </a:r>
        </a:p>
        <a:p>
          <a:pPr algn="l">
            <a:lnSpc>
              <a:spcPts val="12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gn="l">
            <a:lnSpc>
              <a:spcPts val="1200"/>
            </a:lnSpc>
          </a:pPr>
          <a:r>
            <a:rPr lang="de-DE" sz="1000" b="0" baseline="0">
              <a:solidFill>
                <a:schemeClr val="dk1"/>
              </a:solidFill>
              <a:effectLst/>
              <a:latin typeface="Arial" panose="020B0604020202020204" pitchFamily="34" charset="0"/>
              <a:ea typeface="+mn-ea"/>
              <a:cs typeface="Arial" panose="020B0604020202020204" pitchFamily="34" charset="0"/>
            </a:rPr>
            <a:t>3. Fehlt die Pat.-ID (A1 Stammdaten - Patienten-ID), wird die vollständige XML abgelehnt.</a:t>
          </a:r>
        </a:p>
      </xdr:txBody>
    </xdr:sp>
    <xdr:clientData/>
  </xdr:twoCellAnchor>
  <xdr:twoCellAnchor>
    <xdr:from>
      <xdr:col>1</xdr:col>
      <xdr:colOff>9525</xdr:colOff>
      <xdr:row>45</xdr:row>
      <xdr:rowOff>9525</xdr:rowOff>
    </xdr:from>
    <xdr:to>
      <xdr:col>3</xdr:col>
      <xdr:colOff>0</xdr:colOff>
      <xdr:row>48</xdr:row>
      <xdr:rowOff>101114</xdr:rowOff>
    </xdr:to>
    <xdr:sp macro="" textlink="">
      <xdr:nvSpPr>
        <xdr:cNvPr id="90" name="Textfeld 89"/>
        <xdr:cNvSpPr txBox="1"/>
      </xdr:nvSpPr>
      <xdr:spPr>
        <a:xfrm>
          <a:off x="619125" y="8639175"/>
          <a:ext cx="1209675" cy="6667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Ausschluss Falldatensätze</a:t>
          </a:r>
        </a:p>
      </xdr:txBody>
    </xdr:sp>
    <xdr:clientData/>
  </xdr:twoCellAnchor>
  <xdr:twoCellAnchor>
    <xdr:from>
      <xdr:col>4</xdr:col>
      <xdr:colOff>0</xdr:colOff>
      <xdr:row>45</xdr:row>
      <xdr:rowOff>9522</xdr:rowOff>
    </xdr:from>
    <xdr:to>
      <xdr:col>7</xdr:col>
      <xdr:colOff>1323957</xdr:colOff>
      <xdr:row>52</xdr:row>
      <xdr:rowOff>83883</xdr:rowOff>
    </xdr:to>
    <xdr:sp macro="" textlink="">
      <xdr:nvSpPr>
        <xdr:cNvPr id="91" name="Textfeld 90"/>
        <xdr:cNvSpPr txBox="1"/>
      </xdr:nvSpPr>
      <xdr:spPr>
        <a:xfrm>
          <a:off x="2522220" y="8322942"/>
          <a:ext cx="12799695" cy="136969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sechs Gruppen von Falldatensätzen ausgeschlossen.</a:t>
          </a:r>
        </a:p>
        <a:p>
          <a:pPr algn="l"/>
          <a:r>
            <a:rPr lang="de-DE" sz="1000" baseline="0">
              <a:solidFill>
                <a:schemeClr val="dk1"/>
              </a:solidFill>
              <a:effectLst/>
              <a:latin typeface="Arial" panose="020B0604020202020204" pitchFamily="34" charset="0"/>
              <a:ea typeface="+mn-ea"/>
              <a:cs typeface="Arial" panose="020B0604020202020204" pitchFamily="34" charset="0"/>
            </a:rPr>
            <a:t>a) Nicht verwertbare Falldatensätze: wichtige Pflichtfelder fehlen oder sind nicht korrekt ausgefüllt (NV)</a:t>
          </a:r>
          <a:endParaRPr lang="de-DE" sz="1000">
            <a:effectLst/>
            <a:latin typeface="Arial" panose="020B0604020202020204" pitchFamily="34" charset="0"/>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b) UICC-Stadium 0 (S0)</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a:solidFill>
                <a:schemeClr val="dk1"/>
              </a:solidFill>
              <a:effectLst/>
              <a:latin typeface="Arial" panose="020B0604020202020204" pitchFamily="34" charset="0"/>
              <a:ea typeface="+mn-ea"/>
              <a:cs typeface="Arial" panose="020B0604020202020204" pitchFamily="34" charset="0"/>
            </a:rPr>
            <a:t>c) </a:t>
          </a:r>
          <a:r>
            <a:rPr lang="de-DE" sz="1000" baseline="0">
              <a:solidFill>
                <a:schemeClr val="dk1"/>
              </a:solidFill>
              <a:effectLst/>
              <a:latin typeface="Arial" panose="020B0604020202020204" pitchFamily="34" charset="0"/>
              <a:ea typeface="+mn-ea"/>
              <a:cs typeface="Arial" panose="020B0604020202020204" pitchFamily="34" charset="0"/>
            </a:rPr>
            <a:t>Fälle, die nicht zum ausgewählten Beoachtungsjahr gehören (A)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d) Überprüfung Adenokarzinom ja/nein (KA)</a:t>
          </a:r>
          <a:endParaRPr lang="de-DE" sz="1000">
            <a:effectLst/>
            <a:latin typeface="Arial" panose="020B0604020202020204" pitchFamily="34" charset="0"/>
            <a:cs typeface="Arial" panose="020B0604020202020204" pitchFamily="34" charset="0"/>
          </a:endParaRP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e) Wiedererkrankung (W)</a:t>
          </a:r>
        </a:p>
        <a:p>
          <a:pPr algn="l" eaLnBrk="1" fontAlgn="auto" latinLnBrk="0" hangingPunct="1"/>
          <a:r>
            <a:rPr lang="de-DE" sz="1000" baseline="0">
              <a:solidFill>
                <a:schemeClr val="dk1"/>
              </a:solidFill>
              <a:effectLst/>
              <a:latin typeface="Arial" panose="020B0604020202020204" pitchFamily="34" charset="0"/>
              <a:ea typeface="+mn-ea"/>
              <a:cs typeface="Arial" panose="020B0604020202020204" pitchFamily="34" charset="0"/>
            </a:rPr>
            <a:t>f) kein Zentrumsfall</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47</xdr:row>
      <xdr:rowOff>0</xdr:rowOff>
    </xdr:from>
    <xdr:to>
      <xdr:col>4</xdr:col>
      <xdr:colOff>0</xdr:colOff>
      <xdr:row>47</xdr:row>
      <xdr:rowOff>9524</xdr:rowOff>
    </xdr:to>
    <xdr:cxnSp macro="">
      <xdr:nvCxnSpPr>
        <xdr:cNvPr id="93" name="Gerade Verbindung mit Pfeil 92"/>
        <xdr:cNvCxnSpPr/>
      </xdr:nvCxnSpPr>
      <xdr:spPr>
        <a:xfrm flipV="1">
          <a:off x="1971675" y="9010650"/>
          <a:ext cx="676275" cy="9524"/>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xdr:colOff>
      <xdr:row>298</xdr:row>
      <xdr:rowOff>9525</xdr:rowOff>
    </xdr:from>
    <xdr:to>
      <xdr:col>3</xdr:col>
      <xdr:colOff>57150</xdr:colOff>
      <xdr:row>300</xdr:row>
      <xdr:rowOff>123824</xdr:rowOff>
    </xdr:to>
    <xdr:sp macro="" textlink="">
      <xdr:nvSpPr>
        <xdr:cNvPr id="96" name="Textfeld 95"/>
        <xdr:cNvSpPr txBox="1"/>
      </xdr:nvSpPr>
      <xdr:spPr>
        <a:xfrm>
          <a:off x="666750" y="54330600"/>
          <a:ext cx="1219200"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a:t>
          </a:r>
          <a:r>
            <a:rPr lang="de-DE" sz="1000" baseline="0">
              <a:latin typeface="Arial" panose="020B0604020202020204" pitchFamily="34" charset="0"/>
              <a:cs typeface="Arial" panose="020B0604020202020204" pitchFamily="34" charset="0"/>
            </a:rPr>
            <a:t> Follow-Up-Meldungen</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794385</xdr:colOff>
      <xdr:row>297</xdr:row>
      <xdr:rowOff>158114</xdr:rowOff>
    </xdr:from>
    <xdr:to>
      <xdr:col>6</xdr:col>
      <xdr:colOff>2686050</xdr:colOff>
      <xdr:row>304</xdr:row>
      <xdr:rowOff>114300</xdr:rowOff>
    </xdr:to>
    <xdr:sp macro="" textlink="">
      <xdr:nvSpPr>
        <xdr:cNvPr id="97" name="Textfeld 96"/>
        <xdr:cNvSpPr txBox="1"/>
      </xdr:nvSpPr>
      <xdr:spPr>
        <a:xfrm>
          <a:off x="3251835" y="57393839"/>
          <a:ext cx="8425815" cy="149923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000">
              <a:latin typeface="Arial" panose="020B0604020202020204" pitchFamily="34" charset="0"/>
              <a:cs typeface="Arial" panose="020B0604020202020204" pitchFamily="34" charset="0"/>
            </a:rPr>
            <a:t>Überprüfung</a:t>
          </a:r>
          <a:r>
            <a:rPr lang="de-DE" sz="1000" baseline="0">
              <a:latin typeface="Arial" panose="020B0604020202020204" pitchFamily="34" charset="0"/>
              <a:cs typeface="Arial" panose="020B0604020202020204" pitchFamily="34" charset="0"/>
            </a:rPr>
            <a:t> der Felder Q1 - Q7</a:t>
          </a:r>
        </a:p>
        <a:p>
          <a:pPr algn="l"/>
          <a:r>
            <a:rPr lang="de-DE" sz="1000" baseline="0">
              <a:latin typeface="Arial" panose="020B0604020202020204" pitchFamily="34" charset="0"/>
              <a:cs typeface="Arial" panose="020B0604020202020204" pitchFamily="34" charset="0"/>
            </a:rPr>
            <a:t>1) Liegt eine Information im Block Q1-Q7 vor, müssen alle Felder Q1-Q7 bearbeitet sein. Wenn dies nicht der Fall ist:</a:t>
          </a:r>
        </a:p>
        <a:p>
          <a:pPr algn="l"/>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Unvollständige Follow-Up-Meldung – Bitte wenden Sie sich an Ihren Tumordokumentationshersteller"</a:t>
          </a:r>
          <a:endParaRPr lang="de-DE" sz="1000" baseline="0">
            <a:latin typeface="Arial" panose="020B0604020202020204" pitchFamily="34" charset="0"/>
            <a:cs typeface="Arial" panose="020B0604020202020204" pitchFamily="34" charset="0"/>
          </a:endParaRPr>
        </a:p>
        <a:p>
          <a:pPr algn="l"/>
          <a:r>
            <a:rPr lang="de-DE" sz="1000" baseline="0">
              <a:latin typeface="Arial" panose="020B0604020202020204" pitchFamily="34" charset="0"/>
              <a:cs typeface="Arial" panose="020B0604020202020204" pitchFamily="34" charset="0"/>
            </a:rPr>
            <a:t>2) Folge der Follow-Up-Meldung Q2-Q5 (Spalten)</a:t>
          </a:r>
        </a:p>
        <a:p>
          <a:r>
            <a:rPr lang="de-DE" sz="1000" baseline="0">
              <a:latin typeface="Arial" panose="020B0604020202020204" pitchFamily="34" charset="0"/>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0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1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1 – 3</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0</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1</a:t>
          </a:r>
          <a:r>
            <a:rPr lang="de-DE" sz="1000" baseline="0">
              <a:solidFill>
                <a:schemeClr val="dk1"/>
              </a:solidFill>
              <a:effectLst/>
              <a:latin typeface="Arial" panose="020B0604020202020204" pitchFamily="34" charset="0"/>
              <a:ea typeface="+mn-ea"/>
              <a:cs typeface="Arial" panose="020B0604020202020204" pitchFamily="34" charset="0"/>
            </a:rPr>
            <a:t> ; </a:t>
          </a:r>
          <a:r>
            <a:rPr lang="de-DE" sz="1000">
              <a:solidFill>
                <a:schemeClr val="dk1"/>
              </a:solidFill>
              <a:effectLst/>
              <a:latin typeface="Arial" panose="020B0604020202020204" pitchFamily="34" charset="0"/>
              <a:ea typeface="+mn-ea"/>
              <a:cs typeface="Arial" panose="020B0604020202020204" pitchFamily="34" charset="0"/>
            </a:rPr>
            <a:t>2 – 3 </a:t>
          </a:r>
          <a:r>
            <a:rPr lang="de-DE" sz="1000" b="0">
              <a:solidFill>
                <a:sysClr val="windowText" lastClr="000000"/>
              </a:solidFill>
              <a:effectLst/>
              <a:latin typeface="Arial" panose="020B0604020202020204" pitchFamily="34" charset="0"/>
              <a:ea typeface="+mn-ea"/>
              <a:cs typeface="Arial" panose="020B0604020202020204" pitchFamily="34" charset="0"/>
            </a:rPr>
            <a:t>; 3</a:t>
          </a:r>
          <a:r>
            <a:rPr lang="de-DE" sz="1000" b="0" baseline="0">
              <a:solidFill>
                <a:sysClr val="windowText" lastClr="000000"/>
              </a:solidFill>
              <a:effectLst/>
              <a:latin typeface="Arial" panose="020B0604020202020204" pitchFamily="34" charset="0"/>
              <a:ea typeface="+mn-ea"/>
              <a:cs typeface="Arial" panose="020B0604020202020204" pitchFamily="34" charset="0"/>
            </a:rPr>
            <a:t> - 2</a:t>
          </a:r>
          <a:endParaRPr lang="de-DE" sz="1000" b="0">
            <a:solidFill>
              <a:sysClr val="windowText" lastClr="000000"/>
            </a:solidFill>
            <a:effectLst/>
            <a:latin typeface="Arial" panose="020B0604020202020204" pitchFamily="34" charset="0"/>
            <a:ea typeface="+mn-ea"/>
            <a:cs typeface="Arial" panose="020B0604020202020204" pitchFamily="34" charset="0"/>
          </a:endParaRPr>
        </a:p>
        <a:p>
          <a:r>
            <a:rPr lang="de-DE" sz="1000" b="0">
              <a:solidFill>
                <a:sysClr val="windowText" lastClr="000000"/>
              </a:solidFill>
              <a:effectLst/>
              <a:latin typeface="Arial" panose="020B0604020202020204" pitchFamily="34" charset="0"/>
              <a:ea typeface="+mn-ea"/>
              <a:cs typeface="Arial" panose="020B0604020202020204" pitchFamily="34" charset="0"/>
            </a:rPr>
            <a:t>3) </a:t>
          </a:r>
          <a:r>
            <a:rPr lang="de-DE" sz="1000" b="0" baseline="0">
              <a:solidFill>
                <a:sysClr val="windowText" lastClr="000000"/>
              </a:solidFill>
              <a:effectLst/>
              <a:latin typeface="Arial" panose="020B0604020202020204" pitchFamily="34" charset="0"/>
              <a:ea typeface="+mn-ea"/>
              <a:cs typeface="Arial" panose="020B0604020202020204" pitchFamily="34" charset="0"/>
            </a:rPr>
            <a:t> Innerhalb einer Follow-Up-Meldung (Zeile): </a:t>
          </a:r>
          <a:r>
            <a:rPr lang="de-DE" sz="1000" b="0" i="0" baseline="0">
              <a:solidFill>
                <a:sysClr val="windowText" lastClr="000000"/>
              </a:solidFill>
              <a:effectLst/>
              <a:latin typeface="Arial" panose="020B0604020202020204" pitchFamily="34" charset="0"/>
              <a:ea typeface="+mn-ea"/>
              <a:cs typeface="Arial" panose="020B0604020202020204" pitchFamily="34" charset="0"/>
            </a:rPr>
            <a:t>Wenn zwischen Q2 und Q5 eine 3 geschrieben wird, </a:t>
          </a:r>
          <a:r>
            <a:rPr lang="de-DE" sz="1000" b="0" i="0" strike="noStrike" baseline="0">
              <a:solidFill>
                <a:sysClr val="windowText" lastClr="000000"/>
              </a:solidFill>
              <a:effectLst/>
              <a:latin typeface="Arial" panose="020B0604020202020204" pitchFamily="34" charset="0"/>
              <a:ea typeface="+mn-ea"/>
              <a:cs typeface="Arial" panose="020B0604020202020204" pitchFamily="34" charset="0"/>
            </a:rPr>
            <a:t>darf </a:t>
          </a:r>
          <a:r>
            <a:rPr lang="de-DE" sz="1000" b="0" i="0" baseline="0">
              <a:solidFill>
                <a:sysClr val="windowText" lastClr="000000"/>
              </a:solidFill>
              <a:effectLst/>
              <a:latin typeface="Arial" panose="020B0604020202020204" pitchFamily="34" charset="0"/>
              <a:ea typeface="+mn-ea"/>
              <a:cs typeface="Arial" panose="020B0604020202020204" pitchFamily="34" charset="0"/>
            </a:rPr>
            <a:t>bei dieser Follow-Up-Meldung</a:t>
          </a:r>
        </a:p>
        <a:p>
          <a:r>
            <a:rPr lang="de-DE" sz="1000" b="0" i="0" baseline="0">
              <a:solidFill>
                <a:sysClr val="windowText" lastClr="000000"/>
              </a:solidFill>
              <a:effectLst/>
              <a:latin typeface="Arial" panose="020B0604020202020204" pitchFamily="34" charset="0"/>
              <a:ea typeface="+mn-ea"/>
              <a:cs typeface="Arial" panose="020B0604020202020204" pitchFamily="34" charset="0"/>
            </a:rPr>
            <a:t>     zwischen  Q2 und Q5 keine 0 oder 1 stehen. "</a:t>
          </a:r>
          <a:r>
            <a:rPr lang="de-DE" sz="1000" b="0" i="0">
              <a:solidFill>
                <a:sysClr val="windowText" lastClr="000000"/>
              </a:solidFill>
              <a:effectLst/>
              <a:latin typeface="Arial" panose="020B0604020202020204" pitchFamily="34" charset="0"/>
              <a:ea typeface="+mn-ea"/>
              <a:cs typeface="Arial" panose="020B0604020202020204" pitchFamily="34" charset="0"/>
            </a:rPr>
            <a:t>Strukturfehler XML – Informationen zu Follow-Up-Meldung </a:t>
          </a:r>
          <a:r>
            <a:rPr lang="de-DE" sz="1000" b="0">
              <a:solidFill>
                <a:sysClr val="windowText" lastClr="000000"/>
              </a:solidFill>
              <a:effectLst/>
              <a:latin typeface="Arial" panose="020B0604020202020204" pitchFamily="34" charset="0"/>
              <a:ea typeface="+mn-ea"/>
              <a:cs typeface="Arial" panose="020B0604020202020204" pitchFamily="34" charset="0"/>
            </a:rPr>
            <a:t>nicht in Ordnung - Bitte wenden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p>
        <a:p>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Sie sich an Ihren</a:t>
          </a:r>
          <a:r>
            <a:rPr lang="de-DE" sz="1000" b="0" baseline="0">
              <a:solidFill>
                <a:sysClr val="windowText" lastClr="000000"/>
              </a:solidFill>
              <a:effectLst/>
              <a:latin typeface="Arial" panose="020B0604020202020204" pitchFamily="34" charset="0"/>
              <a:ea typeface="+mn-ea"/>
              <a:cs typeface="Arial" panose="020B0604020202020204" pitchFamily="34" charset="0"/>
            </a:rPr>
            <a:t> </a:t>
          </a:r>
          <a:r>
            <a:rPr lang="de-DE" sz="1000" b="0">
              <a:solidFill>
                <a:sysClr val="windowText" lastClr="000000"/>
              </a:solidFill>
              <a:effectLst/>
              <a:latin typeface="Arial" panose="020B0604020202020204" pitchFamily="34" charset="0"/>
              <a:ea typeface="+mn-ea"/>
              <a:cs typeface="Arial" panose="020B0604020202020204" pitchFamily="34" charset="0"/>
            </a:rPr>
            <a:t>Tumordokumentationshersteller"</a:t>
          </a:r>
          <a:endParaRPr lang="de-DE" sz="1000" b="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40</xdr:row>
      <xdr:rowOff>0</xdr:rowOff>
    </xdr:from>
    <xdr:to>
      <xdr:col>3</xdr:col>
      <xdr:colOff>114300</xdr:colOff>
      <xdr:row>41</xdr:row>
      <xdr:rowOff>161925</xdr:rowOff>
    </xdr:to>
    <xdr:sp macro="" textlink="">
      <xdr:nvSpPr>
        <xdr:cNvPr id="115" name="Textfeld 114"/>
        <xdr:cNvSpPr txBox="1"/>
      </xdr:nvSpPr>
      <xdr:spPr>
        <a:xfrm>
          <a:off x="609600" y="7677150"/>
          <a:ext cx="1333500" cy="3524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xdr:txBody>
    </xdr:sp>
    <xdr:clientData/>
  </xdr:twoCellAnchor>
  <xdr:twoCellAnchor>
    <xdr:from>
      <xdr:col>4</xdr:col>
      <xdr:colOff>19050</xdr:colOff>
      <xdr:row>40</xdr:row>
      <xdr:rowOff>9525</xdr:rowOff>
    </xdr:from>
    <xdr:to>
      <xdr:col>5</xdr:col>
      <xdr:colOff>3695700</xdr:colOff>
      <xdr:row>41</xdr:row>
      <xdr:rowOff>110676</xdr:rowOff>
    </xdr:to>
    <xdr:sp macro="" textlink="">
      <xdr:nvSpPr>
        <xdr:cNvPr id="116" name="Textfeld 115"/>
        <xdr:cNvSpPr txBox="1"/>
      </xdr:nvSpPr>
      <xdr:spPr>
        <a:xfrm>
          <a:off x="2476500" y="7686675"/>
          <a:ext cx="5553075" cy="2916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endParaRPr lang="de-DE" sz="1000">
            <a:latin typeface="Arial" panose="020B0604020202020204" pitchFamily="34" charset="0"/>
            <a:cs typeface="Arial" panose="020B0604020202020204" pitchFamily="34" charset="0"/>
          </a:endParaRPr>
        </a:p>
      </xdr:txBody>
    </xdr:sp>
    <xdr:clientData/>
  </xdr:twoCellAnchor>
  <xdr:twoCellAnchor>
    <xdr:from>
      <xdr:col>2</xdr:col>
      <xdr:colOff>0</xdr:colOff>
      <xdr:row>191</xdr:row>
      <xdr:rowOff>0</xdr:rowOff>
    </xdr:from>
    <xdr:to>
      <xdr:col>4</xdr:col>
      <xdr:colOff>1884042</xdr:colOff>
      <xdr:row>191</xdr:row>
      <xdr:rowOff>9525</xdr:rowOff>
    </xdr:to>
    <xdr:cxnSp macro="">
      <xdr:nvCxnSpPr>
        <xdr:cNvPr id="118" name="Gerade Verbindung 117"/>
        <xdr:cNvCxnSpPr/>
      </xdr:nvCxnSpPr>
      <xdr:spPr>
        <a:xfrm flipH="1" flipV="1">
          <a:off x="1314450" y="35918775"/>
          <a:ext cx="3162301" cy="952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191</xdr:row>
      <xdr:rowOff>0</xdr:rowOff>
    </xdr:from>
    <xdr:to>
      <xdr:col>2</xdr:col>
      <xdr:colOff>14288</xdr:colOff>
      <xdr:row>196</xdr:row>
      <xdr:rowOff>47625</xdr:rowOff>
    </xdr:to>
    <xdr:cxnSp macro="">
      <xdr:nvCxnSpPr>
        <xdr:cNvPr id="119" name="Gerade Verbindung mit Pfeil 118"/>
        <xdr:cNvCxnSpPr>
          <a:endCxn id="121" idx="0"/>
        </xdr:cNvCxnSpPr>
      </xdr:nvCxnSpPr>
      <xdr:spPr>
        <a:xfrm>
          <a:off x="1219201" y="36090225"/>
          <a:ext cx="14287" cy="10001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187</xdr:row>
      <xdr:rowOff>0</xdr:rowOff>
    </xdr:from>
    <xdr:to>
      <xdr:col>5</xdr:col>
      <xdr:colOff>2</xdr:colOff>
      <xdr:row>196</xdr:row>
      <xdr:rowOff>28575</xdr:rowOff>
    </xdr:to>
    <xdr:cxnSp macro="">
      <xdr:nvCxnSpPr>
        <xdr:cNvPr id="120" name="Gerade Verbindung mit Pfeil 119"/>
        <xdr:cNvCxnSpPr/>
      </xdr:nvCxnSpPr>
      <xdr:spPr>
        <a:xfrm flipH="1">
          <a:off x="4333875" y="34568130"/>
          <a:ext cx="2" cy="250317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196</xdr:row>
      <xdr:rowOff>47625</xdr:rowOff>
    </xdr:from>
    <xdr:to>
      <xdr:col>3</xdr:col>
      <xdr:colOff>9525</xdr:colOff>
      <xdr:row>198</xdr:row>
      <xdr:rowOff>66675</xdr:rowOff>
    </xdr:to>
    <xdr:sp macro="" textlink="">
      <xdr:nvSpPr>
        <xdr:cNvPr id="121" name="Textfeld 120"/>
        <xdr:cNvSpPr txBox="1"/>
      </xdr:nvSpPr>
      <xdr:spPr>
        <a:xfrm>
          <a:off x="628650" y="37090350"/>
          <a:ext cx="1209675"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3</xdr:col>
      <xdr:colOff>603886</xdr:colOff>
      <xdr:row>196</xdr:row>
      <xdr:rowOff>49530</xdr:rowOff>
    </xdr:from>
    <xdr:to>
      <xdr:col>5</xdr:col>
      <xdr:colOff>2486025</xdr:colOff>
      <xdr:row>197</xdr:row>
      <xdr:rowOff>158437</xdr:rowOff>
    </xdr:to>
    <xdr:sp macro="" textlink="">
      <xdr:nvSpPr>
        <xdr:cNvPr id="122" name="Textfeld 121"/>
        <xdr:cNvSpPr txBox="1"/>
      </xdr:nvSpPr>
      <xdr:spPr>
        <a:xfrm>
          <a:off x="2432686" y="37092255"/>
          <a:ext cx="4387214" cy="29940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Feldermeldung /</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Kategorisierung</a:t>
          </a:r>
          <a:r>
            <a:rPr lang="de-DE" sz="1000" baseline="0">
              <a:solidFill>
                <a:schemeClr val="dk1"/>
              </a:solidFill>
              <a:effectLst/>
              <a:latin typeface="Arial" panose="020B0604020202020204" pitchFamily="34" charset="0"/>
              <a:ea typeface="+mn-ea"/>
              <a:cs typeface="Arial" panose="020B0604020202020204" pitchFamily="34" charset="0"/>
            </a:rPr>
            <a:t> in "Ausgeschlossene Falldatensätze"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28575</xdr:colOff>
      <xdr:row>285</xdr:row>
      <xdr:rowOff>9525</xdr:rowOff>
    </xdr:from>
    <xdr:to>
      <xdr:col>5</xdr:col>
      <xdr:colOff>28576</xdr:colOff>
      <xdr:row>285</xdr:row>
      <xdr:rowOff>9525</xdr:rowOff>
    </xdr:to>
    <xdr:cxnSp macro="">
      <xdr:nvCxnSpPr>
        <xdr:cNvPr id="124" name="Gerade Verbindung 123"/>
        <xdr:cNvCxnSpPr/>
      </xdr:nvCxnSpPr>
      <xdr:spPr>
        <a:xfrm flipH="1">
          <a:off x="1247775" y="51854100"/>
          <a:ext cx="3114676"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4763</xdr:colOff>
      <xdr:row>285</xdr:row>
      <xdr:rowOff>9525</xdr:rowOff>
    </xdr:from>
    <xdr:to>
      <xdr:col>2</xdr:col>
      <xdr:colOff>19051</xdr:colOff>
      <xdr:row>290</xdr:row>
      <xdr:rowOff>9525</xdr:rowOff>
    </xdr:to>
    <xdr:cxnSp macro="">
      <xdr:nvCxnSpPr>
        <xdr:cNvPr id="125" name="Gerade Verbindung mit Pfeil 124"/>
        <xdr:cNvCxnSpPr>
          <a:endCxn id="127" idx="0"/>
        </xdr:cNvCxnSpPr>
      </xdr:nvCxnSpPr>
      <xdr:spPr>
        <a:xfrm flipH="1">
          <a:off x="1223963" y="54816375"/>
          <a:ext cx="14288"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284</xdr:row>
      <xdr:rowOff>0</xdr:rowOff>
    </xdr:from>
    <xdr:to>
      <xdr:col>5</xdr:col>
      <xdr:colOff>0</xdr:colOff>
      <xdr:row>290</xdr:row>
      <xdr:rowOff>0</xdr:rowOff>
    </xdr:to>
    <xdr:cxnSp macro="">
      <xdr:nvCxnSpPr>
        <xdr:cNvPr id="126" name="Gerade Verbindung mit Pfeil 125"/>
        <xdr:cNvCxnSpPr/>
      </xdr:nvCxnSpPr>
      <xdr:spPr>
        <a:xfrm>
          <a:off x="4667250" y="54435375"/>
          <a:ext cx="0" cy="1143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290</xdr:row>
      <xdr:rowOff>9525</xdr:rowOff>
    </xdr:from>
    <xdr:to>
      <xdr:col>3</xdr:col>
      <xdr:colOff>0</xdr:colOff>
      <xdr:row>292</xdr:row>
      <xdr:rowOff>85725</xdr:rowOff>
    </xdr:to>
    <xdr:sp macro="" textlink="">
      <xdr:nvSpPr>
        <xdr:cNvPr id="127" name="Textfeld 126"/>
        <xdr:cNvSpPr txBox="1"/>
      </xdr:nvSpPr>
      <xdr:spPr>
        <a:xfrm>
          <a:off x="619125" y="55768875"/>
          <a:ext cx="1209675" cy="457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822962</xdr:colOff>
      <xdr:row>290</xdr:row>
      <xdr:rowOff>20955</xdr:rowOff>
    </xdr:from>
    <xdr:to>
      <xdr:col>5</xdr:col>
      <xdr:colOff>1104901</xdr:colOff>
      <xdr:row>291</xdr:row>
      <xdr:rowOff>133504</xdr:rowOff>
    </xdr:to>
    <xdr:sp macro="" textlink="">
      <xdr:nvSpPr>
        <xdr:cNvPr id="128" name="Textfeld 127"/>
        <xdr:cNvSpPr txBox="1"/>
      </xdr:nvSpPr>
      <xdr:spPr>
        <a:xfrm>
          <a:off x="3280412" y="55780305"/>
          <a:ext cx="2158364" cy="3030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2</xdr:col>
      <xdr:colOff>0</xdr:colOff>
      <xdr:row>292</xdr:row>
      <xdr:rowOff>85725</xdr:rowOff>
    </xdr:from>
    <xdr:to>
      <xdr:col>2</xdr:col>
      <xdr:colOff>4763</xdr:colOff>
      <xdr:row>298</xdr:row>
      <xdr:rowOff>44</xdr:rowOff>
    </xdr:to>
    <xdr:cxnSp macro="">
      <xdr:nvCxnSpPr>
        <xdr:cNvPr id="129" name="Gerade Verbindung mit Pfeil 128"/>
        <xdr:cNvCxnSpPr>
          <a:stCxn id="127" idx="2"/>
        </xdr:cNvCxnSpPr>
      </xdr:nvCxnSpPr>
      <xdr:spPr>
        <a:xfrm flipH="1">
          <a:off x="1219200" y="56226075"/>
          <a:ext cx="4763" cy="1057319"/>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307</xdr:row>
      <xdr:rowOff>0</xdr:rowOff>
    </xdr:from>
    <xdr:to>
      <xdr:col>5</xdr:col>
      <xdr:colOff>0</xdr:colOff>
      <xdr:row>307</xdr:row>
      <xdr:rowOff>0</xdr:rowOff>
    </xdr:to>
    <xdr:cxnSp macro="">
      <xdr:nvCxnSpPr>
        <xdr:cNvPr id="130" name="Gerade Verbindung 129"/>
        <xdr:cNvCxnSpPr/>
      </xdr:nvCxnSpPr>
      <xdr:spPr>
        <a:xfrm flipH="1">
          <a:off x="1314450" y="59340750"/>
          <a:ext cx="335280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642939</xdr:colOff>
      <xdr:row>307</xdr:row>
      <xdr:rowOff>0</xdr:rowOff>
    </xdr:from>
    <xdr:to>
      <xdr:col>2</xdr:col>
      <xdr:colOff>0</xdr:colOff>
      <xdr:row>312</xdr:row>
      <xdr:rowOff>47625</xdr:rowOff>
    </xdr:to>
    <xdr:cxnSp macro="">
      <xdr:nvCxnSpPr>
        <xdr:cNvPr id="131" name="Gerade Verbindung mit Pfeil 130"/>
        <xdr:cNvCxnSpPr/>
      </xdr:nvCxnSpPr>
      <xdr:spPr>
        <a:xfrm flipH="1">
          <a:off x="1300164" y="59340750"/>
          <a:ext cx="14286" cy="16383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xdr:colOff>
      <xdr:row>304</xdr:row>
      <xdr:rowOff>152400</xdr:rowOff>
    </xdr:from>
    <xdr:to>
      <xdr:col>5</xdr:col>
      <xdr:colOff>19050</xdr:colOff>
      <xdr:row>312</xdr:row>
      <xdr:rowOff>0</xdr:rowOff>
    </xdr:to>
    <xdr:cxnSp macro="">
      <xdr:nvCxnSpPr>
        <xdr:cNvPr id="132" name="Gerade Verbindung mit Pfeil 131"/>
        <xdr:cNvCxnSpPr/>
      </xdr:nvCxnSpPr>
      <xdr:spPr>
        <a:xfrm flipH="1">
          <a:off x="4333876" y="58931175"/>
          <a:ext cx="19049" cy="2324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594360</xdr:colOff>
      <xdr:row>312</xdr:row>
      <xdr:rowOff>28575</xdr:rowOff>
    </xdr:from>
    <xdr:to>
      <xdr:col>2</xdr:col>
      <xdr:colOff>600193</xdr:colOff>
      <xdr:row>313</xdr:row>
      <xdr:rowOff>209550</xdr:rowOff>
    </xdr:to>
    <xdr:sp macro="" textlink="">
      <xdr:nvSpPr>
        <xdr:cNvPr id="133" name="Textfeld 132"/>
        <xdr:cNvSpPr txBox="1"/>
      </xdr:nvSpPr>
      <xdr:spPr>
        <a:xfrm>
          <a:off x="594360" y="61140975"/>
          <a:ext cx="1225033" cy="4762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keine Fehlermeldung</a:t>
          </a:r>
        </a:p>
      </xdr:txBody>
    </xdr:sp>
    <xdr:clientData/>
  </xdr:twoCellAnchor>
  <xdr:twoCellAnchor>
    <xdr:from>
      <xdr:col>4</xdr:col>
      <xdr:colOff>699136</xdr:colOff>
      <xdr:row>312</xdr:row>
      <xdr:rowOff>0</xdr:rowOff>
    </xdr:from>
    <xdr:to>
      <xdr:col>5</xdr:col>
      <xdr:colOff>1019175</xdr:colOff>
      <xdr:row>313</xdr:row>
      <xdr:rowOff>104775</xdr:rowOff>
    </xdr:to>
    <xdr:sp macro="" textlink="">
      <xdr:nvSpPr>
        <xdr:cNvPr id="134" name="Textfeld 133"/>
        <xdr:cNvSpPr txBox="1"/>
      </xdr:nvSpPr>
      <xdr:spPr>
        <a:xfrm>
          <a:off x="3156586" y="61112400"/>
          <a:ext cx="2196464" cy="4000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597277</xdr:colOff>
      <xdr:row>313</xdr:row>
      <xdr:rowOff>209550</xdr:rowOff>
    </xdr:from>
    <xdr:to>
      <xdr:col>2</xdr:col>
      <xdr:colOff>0</xdr:colOff>
      <xdr:row>316</xdr:row>
      <xdr:rowOff>66675</xdr:rowOff>
    </xdr:to>
    <xdr:cxnSp macro="">
      <xdr:nvCxnSpPr>
        <xdr:cNvPr id="135" name="Gerade Verbindung mit Pfeil 134"/>
        <xdr:cNvCxnSpPr>
          <a:stCxn id="133" idx="2"/>
        </xdr:cNvCxnSpPr>
      </xdr:nvCxnSpPr>
      <xdr:spPr>
        <a:xfrm>
          <a:off x="1206877" y="61617225"/>
          <a:ext cx="12323" cy="742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600075</xdr:colOff>
      <xdr:row>316</xdr:row>
      <xdr:rowOff>66675</xdr:rowOff>
    </xdr:from>
    <xdr:to>
      <xdr:col>2</xdr:col>
      <xdr:colOff>594402</xdr:colOff>
      <xdr:row>318</xdr:row>
      <xdr:rowOff>190500</xdr:rowOff>
    </xdr:to>
    <xdr:sp macro="" textlink="">
      <xdr:nvSpPr>
        <xdr:cNvPr id="137" name="Textfeld 136"/>
        <xdr:cNvSpPr txBox="1"/>
      </xdr:nvSpPr>
      <xdr:spPr>
        <a:xfrm>
          <a:off x="600075" y="62360175"/>
          <a:ext cx="1213527" cy="7143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Beziehungen zwischen Feldern</a:t>
          </a:r>
        </a:p>
      </xdr:txBody>
    </xdr:sp>
    <xdr:clientData/>
  </xdr:twoCellAnchor>
  <xdr:twoCellAnchor>
    <xdr:from>
      <xdr:col>2</xdr:col>
      <xdr:colOff>0</xdr:colOff>
      <xdr:row>343</xdr:row>
      <xdr:rowOff>0</xdr:rowOff>
    </xdr:from>
    <xdr:to>
      <xdr:col>5</xdr:col>
      <xdr:colOff>0</xdr:colOff>
      <xdr:row>343</xdr:row>
      <xdr:rowOff>0</xdr:rowOff>
    </xdr:to>
    <xdr:cxnSp macro="">
      <xdr:nvCxnSpPr>
        <xdr:cNvPr id="138" name="Gerade Verbindung 137"/>
        <xdr:cNvCxnSpPr/>
      </xdr:nvCxnSpPr>
      <xdr:spPr>
        <a:xfrm flipH="1">
          <a:off x="1219200" y="70246875"/>
          <a:ext cx="311467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xdr:colOff>
      <xdr:row>342</xdr:row>
      <xdr:rowOff>171450</xdr:rowOff>
    </xdr:from>
    <xdr:to>
      <xdr:col>2</xdr:col>
      <xdr:colOff>33338</xdr:colOff>
      <xdr:row>347</xdr:row>
      <xdr:rowOff>171450</xdr:rowOff>
    </xdr:to>
    <xdr:cxnSp macro="">
      <xdr:nvCxnSpPr>
        <xdr:cNvPr id="139" name="Gerade Verbindung mit Pfeil 138"/>
        <xdr:cNvCxnSpPr>
          <a:endCxn id="142" idx="0"/>
        </xdr:cNvCxnSpPr>
      </xdr:nvCxnSpPr>
      <xdr:spPr>
        <a:xfrm>
          <a:off x="1228725" y="70227825"/>
          <a:ext cx="23813" cy="9525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1906</xdr:colOff>
      <xdr:row>342</xdr:row>
      <xdr:rowOff>0</xdr:rowOff>
    </xdr:from>
    <xdr:to>
      <xdr:col>5</xdr:col>
      <xdr:colOff>9525</xdr:colOff>
      <xdr:row>348</xdr:row>
      <xdr:rowOff>38100</xdr:rowOff>
    </xdr:to>
    <xdr:cxnSp macro="">
      <xdr:nvCxnSpPr>
        <xdr:cNvPr id="140" name="Gerade Verbindung mit Pfeil 139"/>
        <xdr:cNvCxnSpPr/>
      </xdr:nvCxnSpPr>
      <xdr:spPr>
        <a:xfrm flipH="1">
          <a:off x="4335781" y="70046850"/>
          <a:ext cx="7619" cy="119062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342901</xdr:colOff>
      <xdr:row>347</xdr:row>
      <xdr:rowOff>171450</xdr:rowOff>
    </xdr:from>
    <xdr:to>
      <xdr:col>3</xdr:col>
      <xdr:colOff>333375</xdr:colOff>
      <xdr:row>352</xdr:row>
      <xdr:rowOff>142875</xdr:rowOff>
    </xdr:to>
    <xdr:sp macro="" textlink="">
      <xdr:nvSpPr>
        <xdr:cNvPr id="142" name="Textfeld 141"/>
        <xdr:cNvSpPr txBox="1"/>
      </xdr:nvSpPr>
      <xdr:spPr>
        <a:xfrm>
          <a:off x="342901" y="71180325"/>
          <a:ext cx="1819274" cy="923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200"/>
            </a:lnSpc>
          </a:pPr>
          <a:r>
            <a:rPr lang="de-DE" sz="1000">
              <a:latin typeface="Arial" panose="020B0604020202020204" pitchFamily="34" charset="0"/>
              <a:cs typeface="Arial" panose="020B0604020202020204" pitchFamily="34" charset="0"/>
            </a:rPr>
            <a:t>Berücksichtigung in Matrix,</a:t>
          </a:r>
          <a:r>
            <a:rPr lang="de-DE" sz="1000" baseline="0">
              <a:latin typeface="Arial" panose="020B0604020202020204" pitchFamily="34" charset="0"/>
              <a:cs typeface="Arial" panose="020B0604020202020204" pitchFamily="34" charset="0"/>
            </a:rPr>
            <a:t> es sei denn, </a:t>
          </a:r>
        </a:p>
        <a:p>
          <a:pPr algn="ctr">
            <a:lnSpc>
              <a:spcPts val="1200"/>
            </a:lnSpc>
          </a:pPr>
          <a:r>
            <a:rPr lang="de-DE" sz="1000" baseline="0">
              <a:latin typeface="Arial" panose="020B0604020202020204" pitchFamily="34" charset="0"/>
              <a:cs typeface="Arial" panose="020B0604020202020204" pitchFamily="34" charset="0"/>
            </a:rPr>
            <a:t>UICC-Stadiumsberechnung </a:t>
          </a:r>
        </a:p>
        <a:p>
          <a:pPr algn="ctr">
            <a:lnSpc>
              <a:spcPts val="1200"/>
            </a:lnSpc>
          </a:pPr>
          <a:r>
            <a:rPr lang="de-DE" sz="1000" baseline="0">
              <a:latin typeface="Arial" panose="020B0604020202020204" pitchFamily="34" charset="0"/>
              <a:cs typeface="Arial" panose="020B0604020202020204" pitchFamily="34" charset="0"/>
            </a:rPr>
            <a:t>war nicht möglich</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1019176</xdr:colOff>
      <xdr:row>348</xdr:row>
      <xdr:rowOff>47625</xdr:rowOff>
    </xdr:from>
    <xdr:to>
      <xdr:col>5</xdr:col>
      <xdr:colOff>1114425</xdr:colOff>
      <xdr:row>349</xdr:row>
      <xdr:rowOff>95250</xdr:rowOff>
    </xdr:to>
    <xdr:sp macro="" textlink="">
      <xdr:nvSpPr>
        <xdr:cNvPr id="143" name="Textfeld 142"/>
        <xdr:cNvSpPr txBox="1"/>
      </xdr:nvSpPr>
      <xdr:spPr>
        <a:xfrm>
          <a:off x="3476626" y="71247000"/>
          <a:ext cx="1971674" cy="2381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Fehlermeldung: TO-DO-Liste</a:t>
          </a:r>
          <a:endParaRPr lang="de-DE" sz="10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201</xdr:row>
      <xdr:rowOff>49097</xdr:rowOff>
    </xdr:from>
    <xdr:to>
      <xdr:col>2</xdr:col>
      <xdr:colOff>599969</xdr:colOff>
      <xdr:row>204</xdr:row>
      <xdr:rowOff>48152</xdr:rowOff>
    </xdr:to>
    <xdr:sp macro="" textlink="">
      <xdr:nvSpPr>
        <xdr:cNvPr id="151" name="Textfeld 150"/>
        <xdr:cNvSpPr txBox="1"/>
      </xdr:nvSpPr>
      <xdr:spPr>
        <a:xfrm>
          <a:off x="609600" y="35032517"/>
          <a:ext cx="1209675" cy="56284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chemeClr val="dk1"/>
              </a:solidFill>
              <a:effectLst/>
              <a:latin typeface="Arial" panose="020B0604020202020204" pitchFamily="34" charset="0"/>
              <a:ea typeface="+mn-ea"/>
              <a:cs typeface="Arial" panose="020B0604020202020204" pitchFamily="34" charset="0"/>
            </a:rPr>
            <a:t>Kategorisierung  </a:t>
          </a:r>
          <a:endParaRPr lang="de-DE" sz="1000">
            <a:effectLst/>
            <a:latin typeface="Arial" panose="020B0604020202020204" pitchFamily="34" charset="0"/>
            <a:cs typeface="Arial" panose="020B0604020202020204" pitchFamily="34" charset="0"/>
          </a:endParaRPr>
        </a:p>
        <a:p>
          <a:pPr algn="ctr"/>
          <a:r>
            <a:rPr lang="de-DE" sz="1000">
              <a:solidFill>
                <a:schemeClr val="dk1"/>
              </a:solidFill>
              <a:effectLst/>
              <a:latin typeface="Arial" panose="020B0604020202020204" pitchFamily="34" charset="0"/>
              <a:ea typeface="+mn-ea"/>
              <a:cs typeface="Arial" panose="020B0604020202020204" pitchFamily="34" charset="0"/>
            </a:rPr>
            <a:t>der Fälle</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203</xdr:row>
      <xdr:rowOff>0</xdr:rowOff>
    </xdr:from>
    <xdr:to>
      <xdr:col>4</xdr:col>
      <xdr:colOff>0</xdr:colOff>
      <xdr:row>203</xdr:row>
      <xdr:rowOff>0</xdr:rowOff>
    </xdr:to>
    <xdr:cxnSp macro="">
      <xdr:nvCxnSpPr>
        <xdr:cNvPr id="152" name="Gerade Verbindung mit Pfeil 151"/>
        <xdr:cNvCxnSpPr/>
      </xdr:nvCxnSpPr>
      <xdr:spPr>
        <a:xfrm>
          <a:off x="1971675" y="38204775"/>
          <a:ext cx="676275"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201</xdr:row>
      <xdr:rowOff>158115</xdr:rowOff>
    </xdr:from>
    <xdr:to>
      <xdr:col>6</xdr:col>
      <xdr:colOff>1874574</xdr:colOff>
      <xdr:row>203</xdr:row>
      <xdr:rowOff>87639</xdr:rowOff>
    </xdr:to>
    <xdr:sp macro="" textlink="">
      <xdr:nvSpPr>
        <xdr:cNvPr id="153" name="Textfeld 152"/>
        <xdr:cNvSpPr txBox="1"/>
      </xdr:nvSpPr>
      <xdr:spPr>
        <a:xfrm>
          <a:off x="2457450" y="35147250"/>
          <a:ext cx="8362950" cy="3048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0) Fälle</a:t>
          </a:r>
        </a:p>
      </xdr:txBody>
    </xdr:sp>
    <xdr:clientData/>
  </xdr:twoCellAnchor>
  <xdr:twoCellAnchor>
    <xdr:from>
      <xdr:col>3</xdr:col>
      <xdr:colOff>641985</xdr:colOff>
      <xdr:row>203</xdr:row>
      <xdr:rowOff>110490</xdr:rowOff>
    </xdr:from>
    <xdr:to>
      <xdr:col>5</xdr:col>
      <xdr:colOff>4403833</xdr:colOff>
      <xdr:row>205</xdr:row>
      <xdr:rowOff>38127</xdr:rowOff>
    </xdr:to>
    <xdr:sp macro="" textlink="">
      <xdr:nvSpPr>
        <xdr:cNvPr id="154" name="Textfeld 153"/>
        <xdr:cNvSpPr txBox="1"/>
      </xdr:nvSpPr>
      <xdr:spPr>
        <a:xfrm>
          <a:off x="2447925" y="35471100"/>
          <a:ext cx="6172201" cy="304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 Primärfälle</a:t>
          </a:r>
          <a:r>
            <a:rPr lang="de-DE" sz="1000" baseline="0">
              <a:latin typeface="Arial" panose="020B0604020202020204" pitchFamily="34" charset="0"/>
              <a:cs typeface="Arial" panose="020B0604020202020204" pitchFamily="34" charset="0"/>
            </a:rPr>
            <a:t> (D4 = 1)</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4451985</xdr:colOff>
      <xdr:row>203</xdr:row>
      <xdr:rowOff>110489</xdr:rowOff>
    </xdr:from>
    <xdr:to>
      <xdr:col>6</xdr:col>
      <xdr:colOff>1874411</xdr:colOff>
      <xdr:row>207</xdr:row>
      <xdr:rowOff>110490</xdr:rowOff>
    </xdr:to>
    <xdr:sp macro="" textlink="">
      <xdr:nvSpPr>
        <xdr:cNvPr id="155" name="Textfeld 154"/>
        <xdr:cNvSpPr txBox="1"/>
      </xdr:nvSpPr>
      <xdr:spPr>
        <a:xfrm>
          <a:off x="8667750" y="35471099"/>
          <a:ext cx="2152651" cy="771526"/>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2) Wiedererkrankung</a:t>
          </a:r>
          <a:r>
            <a:rPr lang="de-DE" sz="1000" baseline="0">
              <a:latin typeface="Arial" panose="020B0604020202020204" pitchFamily="34" charset="0"/>
              <a:cs typeface="Arial" panose="020B0604020202020204" pitchFamily="34" charset="0"/>
            </a:rPr>
            <a:t> </a:t>
          </a:r>
          <a:r>
            <a:rPr lang="de-DE" sz="100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(C1=5 &amp; D4=2)</a:t>
          </a:r>
        </a:p>
        <a:p>
          <a:pPr algn="ctr"/>
          <a:r>
            <a:rPr lang="de-DE" sz="1000" b="1" baseline="0">
              <a:solidFill>
                <a:srgbClr val="FF0000"/>
              </a:solidFill>
              <a:latin typeface="Arial" panose="020B0604020202020204" pitchFamily="34" charset="0"/>
              <a:cs typeface="Arial" panose="020B0604020202020204" pitchFamily="34" charset="0"/>
            </a:rPr>
            <a:t>!!! keine Verifizierung auf Fallebene !!!</a:t>
          </a:r>
          <a:endParaRPr lang="de-DE" sz="1000" b="1">
            <a:solidFill>
              <a:srgbClr val="FF0000"/>
            </a:solidFill>
            <a:latin typeface="Arial" panose="020B0604020202020204" pitchFamily="34" charset="0"/>
            <a:cs typeface="Arial" panose="020B0604020202020204" pitchFamily="34" charset="0"/>
          </a:endParaRPr>
        </a:p>
      </xdr:txBody>
    </xdr:sp>
    <xdr:clientData/>
  </xdr:twoCellAnchor>
  <xdr:twoCellAnchor>
    <xdr:from>
      <xdr:col>4</xdr:col>
      <xdr:colOff>11430</xdr:colOff>
      <xdr:row>205</xdr:row>
      <xdr:rowOff>76199</xdr:rowOff>
    </xdr:from>
    <xdr:to>
      <xdr:col>4</xdr:col>
      <xdr:colOff>1603456</xdr:colOff>
      <xdr:row>207</xdr:row>
      <xdr:rowOff>139186</xdr:rowOff>
    </xdr:to>
    <xdr:sp macro="" textlink="">
      <xdr:nvSpPr>
        <xdr:cNvPr id="156" name="Textfeld 155"/>
        <xdr:cNvSpPr txBox="1"/>
      </xdr:nvSpPr>
      <xdr:spPr>
        <a:xfrm>
          <a:off x="2476500" y="35813999"/>
          <a:ext cx="1543050"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1.1) operativ (C1=1)</a:t>
          </a:r>
        </a:p>
      </xdr:txBody>
    </xdr:sp>
    <xdr:clientData/>
  </xdr:twoCellAnchor>
  <xdr:twoCellAnchor>
    <xdr:from>
      <xdr:col>4</xdr:col>
      <xdr:colOff>1642110</xdr:colOff>
      <xdr:row>205</xdr:row>
      <xdr:rowOff>76199</xdr:rowOff>
    </xdr:from>
    <xdr:to>
      <xdr:col>5</xdr:col>
      <xdr:colOff>1505006</xdr:colOff>
      <xdr:row>207</xdr:row>
      <xdr:rowOff>139186</xdr:rowOff>
    </xdr:to>
    <xdr:sp macro="" textlink="">
      <xdr:nvSpPr>
        <xdr:cNvPr id="157" name="Textfeld 156"/>
        <xdr:cNvSpPr txBox="1"/>
      </xdr:nvSpPr>
      <xdr:spPr>
        <a:xfrm>
          <a:off x="4057650" y="35813999"/>
          <a:ext cx="1743075" cy="4572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1.2)</a:t>
          </a:r>
          <a:r>
            <a:rPr lang="de-DE" sz="1000" baseline="0">
              <a:latin typeface="Arial" panose="020B0604020202020204" pitchFamily="34" charset="0"/>
              <a:cs typeface="Arial" panose="020B0604020202020204" pitchFamily="34" charset="0"/>
            </a:rPr>
            <a:t> endoskopisch (C1=2)</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1581150</xdr:colOff>
      <xdr:row>205</xdr:row>
      <xdr:rowOff>76199</xdr:rowOff>
    </xdr:from>
    <xdr:to>
      <xdr:col>5</xdr:col>
      <xdr:colOff>3014093</xdr:colOff>
      <xdr:row>207</xdr:row>
      <xdr:rowOff>139186</xdr:rowOff>
    </xdr:to>
    <xdr:sp macro="" textlink="">
      <xdr:nvSpPr>
        <xdr:cNvPr id="158" name="Textfeld 157"/>
        <xdr:cNvSpPr txBox="1"/>
      </xdr:nvSpPr>
      <xdr:spPr>
        <a:xfrm>
          <a:off x="5915025" y="38833424"/>
          <a:ext cx="1432943" cy="443987"/>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1.3)</a:t>
          </a:r>
          <a:r>
            <a:rPr lang="de-DE" sz="1000" baseline="0">
              <a:latin typeface="Arial" panose="020B0604020202020204" pitchFamily="34" charset="0"/>
              <a:cs typeface="Arial" panose="020B0604020202020204" pitchFamily="34" charset="0"/>
            </a:rPr>
            <a:t> nicht operiert (palliativ) (C1=3)</a:t>
          </a:r>
          <a:endParaRPr lang="de-DE" sz="1000">
            <a:latin typeface="Arial" panose="020B0604020202020204" pitchFamily="34" charset="0"/>
            <a:cs typeface="Arial" panose="020B0604020202020204" pitchFamily="34" charset="0"/>
          </a:endParaRPr>
        </a:p>
      </xdr:txBody>
    </xdr:sp>
    <xdr:clientData/>
  </xdr:twoCellAnchor>
  <xdr:twoCellAnchor>
    <xdr:from>
      <xdr:col>5</xdr:col>
      <xdr:colOff>3013710</xdr:colOff>
      <xdr:row>205</xdr:row>
      <xdr:rowOff>76200</xdr:rowOff>
    </xdr:from>
    <xdr:to>
      <xdr:col>5</xdr:col>
      <xdr:colOff>4403500</xdr:colOff>
      <xdr:row>207</xdr:row>
      <xdr:rowOff>125798</xdr:rowOff>
    </xdr:to>
    <xdr:sp macro="" textlink="">
      <xdr:nvSpPr>
        <xdr:cNvPr id="159" name="Textfeld 158"/>
        <xdr:cNvSpPr txBox="1"/>
      </xdr:nvSpPr>
      <xdr:spPr>
        <a:xfrm>
          <a:off x="7267575" y="35814000"/>
          <a:ext cx="1352551" cy="44767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1.4)</a:t>
          </a:r>
          <a:r>
            <a:rPr lang="de-DE" sz="1000" baseline="0">
              <a:latin typeface="Arial" panose="020B0604020202020204" pitchFamily="34" charset="0"/>
              <a:cs typeface="Arial" panose="020B0604020202020204" pitchFamily="34" charset="0"/>
            </a:rPr>
            <a:t> </a:t>
          </a:r>
          <a:r>
            <a:rPr lang="de-DE" sz="1000" baseline="0">
              <a:solidFill>
                <a:schemeClr val="dk1"/>
              </a:solidFill>
              <a:effectLst/>
              <a:latin typeface="Arial" panose="020B0604020202020204" pitchFamily="34" charset="0"/>
              <a:ea typeface="+mn-ea"/>
              <a:cs typeface="Arial" panose="020B0604020202020204" pitchFamily="34" charset="0"/>
            </a:rPr>
            <a:t>nicht operiert (kurativ) </a:t>
          </a:r>
          <a:r>
            <a:rPr lang="de-DE" sz="1000" baseline="0">
              <a:latin typeface="Arial" panose="020B0604020202020204" pitchFamily="34" charset="0"/>
              <a:cs typeface="Arial" panose="020B0604020202020204" pitchFamily="34" charset="0"/>
            </a:rPr>
            <a:t> (C1=4)</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0</xdr:colOff>
      <xdr:row>212</xdr:row>
      <xdr:rowOff>125730</xdr:rowOff>
    </xdr:from>
    <xdr:to>
      <xdr:col>2</xdr:col>
      <xdr:colOff>599969</xdr:colOff>
      <xdr:row>215</xdr:row>
      <xdr:rowOff>49529</xdr:rowOff>
    </xdr:to>
    <xdr:sp macro="" textlink="">
      <xdr:nvSpPr>
        <xdr:cNvPr id="160" name="Textfeld 159"/>
        <xdr:cNvSpPr txBox="1"/>
      </xdr:nvSpPr>
      <xdr:spPr>
        <a:xfrm>
          <a:off x="609600" y="37223700"/>
          <a:ext cx="1209675" cy="49529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Verifizierung</a:t>
          </a:r>
          <a:r>
            <a:rPr lang="de-DE" sz="1000" baseline="0">
              <a:latin typeface="Arial" panose="020B0604020202020204" pitchFamily="34" charset="0"/>
              <a:cs typeface="Arial" panose="020B0604020202020204" pitchFamily="34" charset="0"/>
            </a:rPr>
            <a:t> </a:t>
          </a:r>
        </a:p>
        <a:p>
          <a:pPr algn="ctr"/>
          <a:r>
            <a:rPr lang="de-DE" sz="1000" baseline="0">
              <a:latin typeface="Arial" panose="020B0604020202020204" pitchFamily="34" charset="0"/>
              <a:cs typeface="Arial" panose="020B0604020202020204" pitchFamily="34" charset="0"/>
            </a:rPr>
            <a:t>Einzelfelder</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232409</xdr:colOff>
      <xdr:row>213</xdr:row>
      <xdr:rowOff>28575</xdr:rowOff>
    </xdr:from>
    <xdr:to>
      <xdr:col>6</xdr:col>
      <xdr:colOff>514350</xdr:colOff>
      <xdr:row>214</xdr:row>
      <xdr:rowOff>125780</xdr:rowOff>
    </xdr:to>
    <xdr:sp macro="" textlink="">
      <xdr:nvSpPr>
        <xdr:cNvPr id="162" name="Textfeld 161"/>
        <xdr:cNvSpPr txBox="1"/>
      </xdr:nvSpPr>
      <xdr:spPr>
        <a:xfrm>
          <a:off x="2689859" y="40309800"/>
          <a:ext cx="6816091" cy="28770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DE" sz="1000">
              <a:solidFill>
                <a:schemeClr val="dk1"/>
              </a:solidFill>
              <a:effectLst/>
              <a:latin typeface="Arial" panose="020B0604020202020204" pitchFamily="34" charset="0"/>
              <a:ea typeface="+mn-ea"/>
              <a:cs typeface="Arial" panose="020B0604020202020204" pitchFamily="34" charset="0"/>
            </a:rPr>
            <a:t>Grundregel für die Felder „darf leer sein":wenn Eintrag vorhanden und Ausprägung falsch = Ungültige Ausprägung</a:t>
          </a:r>
          <a:endParaRPr lang="de-DE" sz="1000">
            <a:effectLst/>
            <a:latin typeface="Arial" panose="020B0604020202020204" pitchFamily="34" charset="0"/>
            <a:cs typeface="Arial" panose="020B0604020202020204" pitchFamily="34" charset="0"/>
          </a:endParaRPr>
        </a:p>
      </xdr:txBody>
    </xdr:sp>
    <xdr:clientData/>
  </xdr:twoCellAnchor>
  <xdr:twoCellAnchor>
    <xdr:from>
      <xdr:col>3</xdr:col>
      <xdr:colOff>0</xdr:colOff>
      <xdr:row>213</xdr:row>
      <xdr:rowOff>158115</xdr:rowOff>
    </xdr:from>
    <xdr:to>
      <xdr:col>4</xdr:col>
      <xdr:colOff>232409</xdr:colOff>
      <xdr:row>213</xdr:row>
      <xdr:rowOff>172428</xdr:rowOff>
    </xdr:to>
    <xdr:cxnSp macro="">
      <xdr:nvCxnSpPr>
        <xdr:cNvPr id="163" name="Gerade Verbindung mit Pfeil 162"/>
        <xdr:cNvCxnSpPr>
          <a:endCxn id="162" idx="1"/>
        </xdr:cNvCxnSpPr>
      </xdr:nvCxnSpPr>
      <xdr:spPr>
        <a:xfrm>
          <a:off x="1828800" y="40439340"/>
          <a:ext cx="861059" cy="14313"/>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594361</xdr:colOff>
      <xdr:row>206</xdr:row>
      <xdr:rowOff>110490</xdr:rowOff>
    </xdr:from>
    <xdr:to>
      <xdr:col>1</xdr:col>
      <xdr:colOff>622935</xdr:colOff>
      <xdr:row>212</xdr:row>
      <xdr:rowOff>125914</xdr:rowOff>
    </xdr:to>
    <xdr:cxnSp macro="">
      <xdr:nvCxnSpPr>
        <xdr:cNvPr id="164" name="Gerade Verbindung mit Pfeil 163"/>
        <xdr:cNvCxnSpPr>
          <a:endCxn id="160" idx="0"/>
        </xdr:cNvCxnSpPr>
      </xdr:nvCxnSpPr>
      <xdr:spPr>
        <a:xfrm>
          <a:off x="1200151" y="38890575"/>
          <a:ext cx="14287" cy="11620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214</xdr:row>
      <xdr:rowOff>123825</xdr:rowOff>
    </xdr:from>
    <xdr:to>
      <xdr:col>5</xdr:col>
      <xdr:colOff>4764</xdr:colOff>
      <xdr:row>216</xdr:row>
      <xdr:rowOff>157922</xdr:rowOff>
    </xdr:to>
    <xdr:cxnSp macro="">
      <xdr:nvCxnSpPr>
        <xdr:cNvPr id="165" name="Gerade Verbindung mit Pfeil 164"/>
        <xdr:cNvCxnSpPr/>
      </xdr:nvCxnSpPr>
      <xdr:spPr>
        <a:xfrm flipH="1">
          <a:off x="4333875" y="39119175"/>
          <a:ext cx="4764" cy="4191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607695</xdr:colOff>
      <xdr:row>122</xdr:row>
      <xdr:rowOff>9525</xdr:rowOff>
    </xdr:from>
    <xdr:to>
      <xdr:col>5</xdr:col>
      <xdr:colOff>4452017</xdr:colOff>
      <xdr:row>123</xdr:row>
      <xdr:rowOff>110676</xdr:rowOff>
    </xdr:to>
    <xdr:sp macro="" textlink="">
      <xdr:nvSpPr>
        <xdr:cNvPr id="171" name="Textfeld 170"/>
        <xdr:cNvSpPr txBox="1"/>
      </xdr:nvSpPr>
      <xdr:spPr>
        <a:xfrm>
          <a:off x="2428875" y="23574375"/>
          <a:ext cx="623887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Berechnung</a:t>
          </a:r>
          <a:r>
            <a:rPr lang="de-DE" sz="1000" baseline="0">
              <a:latin typeface="Arial" panose="020B0604020202020204" pitchFamily="34" charset="0"/>
              <a:cs typeface="Arial" panose="020B0604020202020204" pitchFamily="34" charset="0"/>
            </a:rPr>
            <a:t> Falldatum je nach Primärfallart </a:t>
          </a: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135</xdr:row>
      <xdr:rowOff>0</xdr:rowOff>
    </xdr:from>
    <xdr:to>
      <xdr:col>5</xdr:col>
      <xdr:colOff>4485978</xdr:colOff>
      <xdr:row>136</xdr:row>
      <xdr:rowOff>101151</xdr:rowOff>
    </xdr:to>
    <xdr:sp macro="" textlink="">
      <xdr:nvSpPr>
        <xdr:cNvPr id="172" name="Textfeld 171"/>
        <xdr:cNvSpPr txBox="1"/>
      </xdr:nvSpPr>
      <xdr:spPr>
        <a:xfrm>
          <a:off x="2466975" y="2604135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effectLst/>
              <a:latin typeface="Arial" panose="020B0604020202020204" pitchFamily="34" charset="0"/>
              <a:cs typeface="Arial" panose="020B0604020202020204" pitchFamily="34" charset="0"/>
            </a:rPr>
            <a:t>Berechnung</a:t>
          </a:r>
          <a:r>
            <a:rPr lang="de-DE" sz="1000" baseline="0">
              <a:effectLst/>
              <a:latin typeface="Arial" panose="020B0604020202020204" pitchFamily="34" charset="0"/>
              <a:cs typeface="Arial" panose="020B0604020202020204" pitchFamily="34" charset="0"/>
            </a:rPr>
            <a:t> UICC-Stadium für Filter</a:t>
          </a:r>
          <a:endParaRPr lang="de-DE" sz="1000">
            <a:effectLst/>
            <a:latin typeface="Arial" panose="020B0604020202020204" pitchFamily="34" charset="0"/>
            <a:cs typeface="Arial" panose="020B0604020202020204" pitchFamily="34" charset="0"/>
          </a:endParaRPr>
        </a:p>
      </xdr:txBody>
    </xdr:sp>
    <xdr:clientData/>
  </xdr:twoCellAnchor>
  <xdr:twoCellAnchor>
    <xdr:from>
      <xdr:col>4</xdr:col>
      <xdr:colOff>0</xdr:colOff>
      <xdr:row>125</xdr:row>
      <xdr:rowOff>87630</xdr:rowOff>
    </xdr:from>
    <xdr:to>
      <xdr:col>5</xdr:col>
      <xdr:colOff>4484447</xdr:colOff>
      <xdr:row>127</xdr:row>
      <xdr:rowOff>9684</xdr:rowOff>
    </xdr:to>
    <xdr:sp macro="" textlink="">
      <xdr:nvSpPr>
        <xdr:cNvPr id="173" name="Textfeld 172"/>
        <xdr:cNvSpPr txBox="1"/>
      </xdr:nvSpPr>
      <xdr:spPr>
        <a:xfrm>
          <a:off x="2457450" y="24231600"/>
          <a:ext cx="6219825" cy="2952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a:t>
          </a:r>
          <a:r>
            <a:rPr lang="de-DE" sz="1000" baseline="0">
              <a:latin typeface="Arial" panose="020B0604020202020204" pitchFamily="34" charset="0"/>
              <a:cs typeface="Arial" panose="020B0604020202020204" pitchFamily="34" charset="0"/>
            </a:rPr>
            <a:t> neoadjuvant / nicht neoadjuvant vorbehandelt</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612458</xdr:colOff>
      <xdr:row>13</xdr:row>
      <xdr:rowOff>110490</xdr:rowOff>
    </xdr:from>
    <xdr:to>
      <xdr:col>1</xdr:col>
      <xdr:colOff>612458</xdr:colOff>
      <xdr:row>14</xdr:row>
      <xdr:rowOff>177165</xdr:rowOff>
    </xdr:to>
    <xdr:cxnSp macro="">
      <xdr:nvCxnSpPr>
        <xdr:cNvPr id="174" name="Gerade Verbindung mit Pfeil 173"/>
        <xdr:cNvCxnSpPr>
          <a:stCxn id="50" idx="2"/>
        </xdr:cNvCxnSpPr>
      </xdr:nvCxnSpPr>
      <xdr:spPr>
        <a:xfrm>
          <a:off x="1214438" y="2647950"/>
          <a:ext cx="4762" cy="2571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599121</xdr:colOff>
      <xdr:row>16</xdr:row>
      <xdr:rowOff>0</xdr:rowOff>
    </xdr:from>
    <xdr:to>
      <xdr:col>3</xdr:col>
      <xdr:colOff>638132</xdr:colOff>
      <xdr:row>16</xdr:row>
      <xdr:rowOff>0</xdr:rowOff>
    </xdr:to>
    <xdr:cxnSp macro="">
      <xdr:nvCxnSpPr>
        <xdr:cNvPr id="175" name="Gerade Verbindung mit Pfeil 174"/>
        <xdr:cNvCxnSpPr/>
      </xdr:nvCxnSpPr>
      <xdr:spPr>
        <a:xfrm>
          <a:off x="1909761" y="3105150"/>
          <a:ext cx="738189" cy="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2009775</xdr:colOff>
      <xdr:row>28</xdr:row>
      <xdr:rowOff>38100</xdr:rowOff>
    </xdr:from>
    <xdr:to>
      <xdr:col>4</xdr:col>
      <xdr:colOff>2009776</xdr:colOff>
      <xdr:row>40</xdr:row>
      <xdr:rowOff>0</xdr:rowOff>
    </xdr:to>
    <xdr:cxnSp macro="">
      <xdr:nvCxnSpPr>
        <xdr:cNvPr id="176" name="Gerade Verbindung mit Pfeil 175"/>
        <xdr:cNvCxnSpPr/>
      </xdr:nvCxnSpPr>
      <xdr:spPr>
        <a:xfrm>
          <a:off x="4657725" y="5429250"/>
          <a:ext cx="1" cy="22479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0</xdr:rowOff>
    </xdr:from>
    <xdr:to>
      <xdr:col>5</xdr:col>
      <xdr:colOff>0</xdr:colOff>
      <xdr:row>34</xdr:row>
      <xdr:rowOff>9523</xdr:rowOff>
    </xdr:to>
    <xdr:cxnSp macro="">
      <xdr:nvCxnSpPr>
        <xdr:cNvPr id="177" name="Gerade Verbindung 176"/>
        <xdr:cNvCxnSpPr/>
      </xdr:nvCxnSpPr>
      <xdr:spPr>
        <a:xfrm flipH="1">
          <a:off x="1219200" y="6534150"/>
          <a:ext cx="3114675" cy="9523"/>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34</xdr:row>
      <xdr:rowOff>11430</xdr:rowOff>
    </xdr:from>
    <xdr:to>
      <xdr:col>2</xdr:col>
      <xdr:colOff>0</xdr:colOff>
      <xdr:row>40</xdr:row>
      <xdr:rowOff>27</xdr:rowOff>
    </xdr:to>
    <xdr:cxnSp macro="">
      <xdr:nvCxnSpPr>
        <xdr:cNvPr id="178" name="Gerade Verbindung mit Pfeil 177"/>
        <xdr:cNvCxnSpPr/>
      </xdr:nvCxnSpPr>
      <xdr:spPr>
        <a:xfrm flipH="1">
          <a:off x="1304926" y="6553200"/>
          <a:ext cx="9524" cy="1123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118</xdr:row>
      <xdr:rowOff>0</xdr:rowOff>
    </xdr:from>
    <xdr:to>
      <xdr:col>5</xdr:col>
      <xdr:colOff>0</xdr:colOff>
      <xdr:row>122</xdr:row>
      <xdr:rowOff>0</xdr:rowOff>
    </xdr:to>
    <xdr:cxnSp macro="">
      <xdr:nvCxnSpPr>
        <xdr:cNvPr id="179" name="Gerade Verbindung mit Pfeil 178"/>
        <xdr:cNvCxnSpPr/>
      </xdr:nvCxnSpPr>
      <xdr:spPr>
        <a:xfrm>
          <a:off x="4333875" y="24326850"/>
          <a:ext cx="0" cy="76200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123</xdr:row>
      <xdr:rowOff>100965</xdr:rowOff>
    </xdr:from>
    <xdr:to>
      <xdr:col>5</xdr:col>
      <xdr:colOff>9526</xdr:colOff>
      <xdr:row>125</xdr:row>
      <xdr:rowOff>86001</xdr:rowOff>
    </xdr:to>
    <xdr:cxnSp macro="">
      <xdr:nvCxnSpPr>
        <xdr:cNvPr id="180" name="Gerade Verbindung mit Pfeil 179"/>
        <xdr:cNvCxnSpPr/>
      </xdr:nvCxnSpPr>
      <xdr:spPr>
        <a:xfrm flipH="1">
          <a:off x="4333875" y="23860125"/>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127</xdr:row>
      <xdr:rowOff>9525</xdr:rowOff>
    </xdr:from>
    <xdr:to>
      <xdr:col>5</xdr:col>
      <xdr:colOff>2</xdr:colOff>
      <xdr:row>129</xdr:row>
      <xdr:rowOff>0</xdr:rowOff>
    </xdr:to>
    <xdr:cxnSp macro="">
      <xdr:nvCxnSpPr>
        <xdr:cNvPr id="181" name="Gerade Verbindung mit Pfeil 180"/>
        <xdr:cNvCxnSpPr/>
      </xdr:nvCxnSpPr>
      <xdr:spPr>
        <a:xfrm flipH="1">
          <a:off x="4667250" y="26050875"/>
          <a:ext cx="2" cy="3714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1904</xdr:colOff>
      <xdr:row>133</xdr:row>
      <xdr:rowOff>0</xdr:rowOff>
    </xdr:from>
    <xdr:to>
      <xdr:col>5</xdr:col>
      <xdr:colOff>0</xdr:colOff>
      <xdr:row>134</xdr:row>
      <xdr:rowOff>158087</xdr:rowOff>
    </xdr:to>
    <xdr:cxnSp macro="">
      <xdr:nvCxnSpPr>
        <xdr:cNvPr id="182" name="Gerade Verbindung mit Pfeil 181"/>
        <xdr:cNvCxnSpPr/>
      </xdr:nvCxnSpPr>
      <xdr:spPr>
        <a:xfrm flipH="1">
          <a:off x="4657724" y="27184350"/>
          <a:ext cx="9526" cy="361950"/>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1925954</xdr:colOff>
      <xdr:row>136</xdr:row>
      <xdr:rowOff>87630</xdr:rowOff>
    </xdr:from>
    <xdr:to>
      <xdr:col>5</xdr:col>
      <xdr:colOff>0</xdr:colOff>
      <xdr:row>142</xdr:row>
      <xdr:rowOff>29</xdr:rowOff>
    </xdr:to>
    <xdr:cxnSp macro="">
      <xdr:nvCxnSpPr>
        <xdr:cNvPr id="183" name="Gerade Verbindung mit Pfeil 182"/>
        <xdr:cNvCxnSpPr/>
      </xdr:nvCxnSpPr>
      <xdr:spPr>
        <a:xfrm flipH="1">
          <a:off x="4657724" y="27851100"/>
          <a:ext cx="9526" cy="1057275"/>
        </a:xfrm>
        <a:prstGeom prst="straightConnector1">
          <a:avLst/>
        </a:prstGeom>
        <a:ln w="254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579120</xdr:colOff>
      <xdr:row>206</xdr:row>
      <xdr:rowOff>100964</xdr:rowOff>
    </xdr:from>
    <xdr:to>
      <xdr:col>4</xdr:col>
      <xdr:colOff>11450</xdr:colOff>
      <xdr:row>206</xdr:row>
      <xdr:rowOff>100965</xdr:rowOff>
    </xdr:to>
    <xdr:cxnSp macro="">
      <xdr:nvCxnSpPr>
        <xdr:cNvPr id="184" name="Gerade Verbindung 183"/>
        <xdr:cNvCxnSpPr>
          <a:stCxn id="156" idx="1"/>
        </xdr:cNvCxnSpPr>
      </xdr:nvCxnSpPr>
      <xdr:spPr>
        <a:xfrm flipH="1">
          <a:off x="1181100" y="36042599"/>
          <a:ext cx="1295400" cy="1"/>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104</xdr:row>
      <xdr:rowOff>47625</xdr:rowOff>
    </xdr:from>
    <xdr:to>
      <xdr:col>5</xdr:col>
      <xdr:colOff>47625</xdr:colOff>
      <xdr:row>105</xdr:row>
      <xdr:rowOff>63343</xdr:rowOff>
    </xdr:to>
    <xdr:cxnSp macro="">
      <xdr:nvCxnSpPr>
        <xdr:cNvPr id="189" name="Gerade Verbindung 188"/>
        <xdr:cNvCxnSpPr/>
      </xdr:nvCxnSpPr>
      <xdr:spPr>
        <a:xfrm>
          <a:off x="4352925" y="2264092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1914525</xdr:colOff>
      <xdr:row>1</xdr:row>
      <xdr:rowOff>76200</xdr:rowOff>
    </xdr:from>
    <xdr:to>
      <xdr:col>6</xdr:col>
      <xdr:colOff>1180677</xdr:colOff>
      <xdr:row>4</xdr:row>
      <xdr:rowOff>104775</xdr:rowOff>
    </xdr:to>
    <xdr:pic>
      <xdr:nvPicPr>
        <xdr:cNvPr id="563318" name="Grafik 1"/>
        <xdr:cNvPicPr>
          <a:picLocks noChangeAspect="1"/>
        </xdr:cNvPicPr>
      </xdr:nvPicPr>
      <xdr:blipFill>
        <a:blip xmlns:r="http://schemas.openxmlformats.org/officeDocument/2006/relationships" r:embed="rId1" cstate="print"/>
        <a:srcRect/>
        <a:stretch>
          <a:fillRect/>
        </a:stretch>
      </xdr:blipFill>
      <xdr:spPr bwMode="auto">
        <a:xfrm>
          <a:off x="6248400" y="266700"/>
          <a:ext cx="4175760" cy="628650"/>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oneCellAnchor>
    <xdr:from>
      <xdr:col>5</xdr:col>
      <xdr:colOff>495300</xdr:colOff>
      <xdr:row>1</xdr:row>
      <xdr:rowOff>76200</xdr:rowOff>
    </xdr:from>
    <xdr:ext cx="4078605" cy="628650"/>
    <xdr:pic>
      <xdr:nvPicPr>
        <xdr:cNvPr id="2" name="Grafik 1"/>
        <xdr:cNvPicPr>
          <a:picLocks noChangeAspect="1"/>
        </xdr:cNvPicPr>
      </xdr:nvPicPr>
      <xdr:blipFill>
        <a:blip xmlns:r="http://schemas.openxmlformats.org/officeDocument/2006/relationships" r:embed="rId1" cstate="print"/>
        <a:srcRect/>
        <a:stretch>
          <a:fillRect/>
        </a:stretch>
      </xdr:blipFill>
      <xdr:spPr bwMode="auto">
        <a:xfrm>
          <a:off x="4533900" y="219075"/>
          <a:ext cx="4078605" cy="628650"/>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2</xdr:col>
      <xdr:colOff>4267200</xdr:colOff>
      <xdr:row>2</xdr:row>
      <xdr:rowOff>175260</xdr:rowOff>
    </xdr:from>
    <xdr:to>
      <xdr:col>3</xdr:col>
      <xdr:colOff>3810</xdr:colOff>
      <xdr:row>6</xdr:row>
      <xdr:rowOff>15240</xdr:rowOff>
    </xdr:to>
    <xdr:pic>
      <xdr:nvPicPr>
        <xdr:cNvPr id="515242" name="Grafik 1"/>
        <xdr:cNvPicPr>
          <a:picLocks noChangeAspect="1"/>
        </xdr:cNvPicPr>
      </xdr:nvPicPr>
      <xdr:blipFill>
        <a:blip xmlns:r="http://schemas.openxmlformats.org/officeDocument/2006/relationships" r:embed="rId1" cstate="print"/>
        <a:srcRect/>
        <a:stretch>
          <a:fillRect/>
        </a:stretch>
      </xdr:blipFill>
      <xdr:spPr bwMode="auto">
        <a:xfrm>
          <a:off x="5273040" y="541020"/>
          <a:ext cx="4175760" cy="609600"/>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12</xdr:col>
      <xdr:colOff>434340</xdr:colOff>
      <xdr:row>27</xdr:row>
      <xdr:rowOff>7620</xdr:rowOff>
    </xdr:from>
    <xdr:to>
      <xdr:col>13</xdr:col>
      <xdr:colOff>0</xdr:colOff>
      <xdr:row>27</xdr:row>
      <xdr:rowOff>99060</xdr:rowOff>
    </xdr:to>
    <xdr:pic>
      <xdr:nvPicPr>
        <xdr:cNvPr id="5" name="Grafik 6"/>
        <xdr:cNvPicPr>
          <a:picLocks noChangeAspect="1"/>
        </xdr:cNvPicPr>
      </xdr:nvPicPr>
      <xdr:blipFill>
        <a:blip xmlns:r="http://schemas.openxmlformats.org/officeDocument/2006/relationships" r:embed="rId1" cstate="print"/>
        <a:srcRect/>
        <a:stretch>
          <a:fillRect/>
        </a:stretch>
      </xdr:blipFill>
      <xdr:spPr bwMode="auto">
        <a:xfrm>
          <a:off x="4920615" y="7827645"/>
          <a:ext cx="80010" cy="91440"/>
        </a:xfrm>
        <a:prstGeom prst="rect">
          <a:avLst/>
        </a:prstGeom>
        <a:noFill/>
        <a:ln w="9525">
          <a:noFill/>
          <a:miter lim="800000"/>
          <a:headEnd/>
          <a:tailEnd/>
        </a:ln>
      </xdr:spPr>
    </xdr:pic>
    <xdr:clientData/>
  </xdr:twoCellAnchor>
  <xdr:twoCellAnchor editAs="oneCell">
    <xdr:from>
      <xdr:col>14</xdr:col>
      <xdr:colOff>66675</xdr:colOff>
      <xdr:row>2</xdr:row>
      <xdr:rowOff>9525</xdr:rowOff>
    </xdr:from>
    <xdr:to>
      <xdr:col>25</xdr:col>
      <xdr:colOff>180975</xdr:colOff>
      <xdr:row>5</xdr:row>
      <xdr:rowOff>47625</xdr:rowOff>
    </xdr:to>
    <xdr:pic>
      <xdr:nvPicPr>
        <xdr:cNvPr id="6" name="Grafik 2"/>
        <xdr:cNvPicPr>
          <a:picLocks noChangeAspect="1"/>
        </xdr:cNvPicPr>
      </xdr:nvPicPr>
      <xdr:blipFill>
        <a:blip xmlns:r="http://schemas.openxmlformats.org/officeDocument/2006/relationships" r:embed="rId2" cstate="print"/>
        <a:srcRect/>
        <a:stretch>
          <a:fillRect/>
        </a:stretch>
      </xdr:blipFill>
      <xdr:spPr bwMode="auto">
        <a:xfrm>
          <a:off x="4905375" y="371475"/>
          <a:ext cx="4076700" cy="628650"/>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144780</xdr:colOff>
      <xdr:row>2</xdr:row>
      <xdr:rowOff>7620</xdr:rowOff>
    </xdr:from>
    <xdr:to>
      <xdr:col>13</xdr:col>
      <xdr:colOff>403860</xdr:colOff>
      <xdr:row>5</xdr:row>
      <xdr:rowOff>99060</xdr:rowOff>
    </xdr:to>
    <xdr:pic>
      <xdr:nvPicPr>
        <xdr:cNvPr id="516266" name="Grafik 3"/>
        <xdr:cNvPicPr>
          <a:picLocks noChangeAspect="1"/>
        </xdr:cNvPicPr>
      </xdr:nvPicPr>
      <xdr:blipFill>
        <a:blip xmlns:r="http://schemas.openxmlformats.org/officeDocument/2006/relationships" r:embed="rId1" cstate="print"/>
        <a:srcRect/>
        <a:stretch>
          <a:fillRect/>
        </a:stretch>
      </xdr:blipFill>
      <xdr:spPr bwMode="auto">
        <a:xfrm>
          <a:off x="4259580" y="373380"/>
          <a:ext cx="4183380" cy="61722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7290" name="Grafik 1"/>
        <xdr:cNvPicPr>
          <a:picLocks noChangeAspect="1"/>
        </xdr:cNvPicPr>
      </xdr:nvPicPr>
      <xdr:blipFill>
        <a:blip xmlns:r="http://schemas.openxmlformats.org/officeDocument/2006/relationships" r:embed="rId1" cstate="print"/>
        <a:srcRect/>
        <a:stretch>
          <a:fillRect/>
        </a:stretch>
      </xdr:blipFill>
      <xdr:spPr bwMode="auto">
        <a:xfrm>
          <a:off x="5204460" y="495300"/>
          <a:ext cx="4160520" cy="62484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76</xdr:col>
      <xdr:colOff>45720</xdr:colOff>
      <xdr:row>0</xdr:row>
      <xdr:rowOff>175260</xdr:rowOff>
    </xdr:from>
    <xdr:to>
      <xdr:col>133</xdr:col>
      <xdr:colOff>38100</xdr:colOff>
      <xdr:row>4</xdr:row>
      <xdr:rowOff>7620</xdr:rowOff>
    </xdr:to>
    <xdr:pic>
      <xdr:nvPicPr>
        <xdr:cNvPr id="518314" name="Grafik 1"/>
        <xdr:cNvPicPr>
          <a:picLocks noChangeAspect="1"/>
        </xdr:cNvPicPr>
      </xdr:nvPicPr>
      <xdr:blipFill>
        <a:blip xmlns:r="http://schemas.openxmlformats.org/officeDocument/2006/relationships" r:embed="rId1" cstate="print"/>
        <a:srcRect/>
        <a:stretch>
          <a:fillRect/>
        </a:stretch>
      </xdr:blipFill>
      <xdr:spPr bwMode="auto">
        <a:xfrm>
          <a:off x="5791200" y="175260"/>
          <a:ext cx="3901440" cy="601980"/>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19338" name="Grafik 2"/>
        <xdr:cNvPicPr>
          <a:picLocks noChangeAspect="1"/>
        </xdr:cNvPicPr>
      </xdr:nvPicPr>
      <xdr:blipFill>
        <a:blip xmlns:r="http://schemas.openxmlformats.org/officeDocument/2006/relationships" r:embed="rId1" cstate="print"/>
        <a:srcRect/>
        <a:stretch>
          <a:fillRect/>
        </a:stretch>
      </xdr:blipFill>
      <xdr:spPr bwMode="auto">
        <a:xfrm>
          <a:off x="4884420" y="495300"/>
          <a:ext cx="4160520" cy="62484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4</xdr:col>
      <xdr:colOff>403860</xdr:colOff>
      <xdr:row>5</xdr:row>
      <xdr:rowOff>60960</xdr:rowOff>
    </xdr:to>
    <xdr:pic>
      <xdr:nvPicPr>
        <xdr:cNvPr id="520362" name="Grafik 1"/>
        <xdr:cNvPicPr>
          <a:picLocks noChangeAspect="1"/>
        </xdr:cNvPicPr>
      </xdr:nvPicPr>
      <xdr:blipFill>
        <a:blip xmlns:r="http://schemas.openxmlformats.org/officeDocument/2006/relationships" r:embed="rId1" cstate="print"/>
        <a:srcRect/>
        <a:stretch>
          <a:fillRect/>
        </a:stretch>
      </xdr:blipFill>
      <xdr:spPr bwMode="auto">
        <a:xfrm>
          <a:off x="4472940" y="365760"/>
          <a:ext cx="4175760" cy="61722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1</xdr:row>
      <xdr:rowOff>104776</xdr:rowOff>
    </xdr:from>
    <xdr:to>
      <xdr:col>5</xdr:col>
      <xdr:colOff>838200</xdr:colOff>
      <xdr:row>3</xdr:row>
      <xdr:rowOff>95250</xdr:rowOff>
    </xdr:to>
    <xdr:pic>
      <xdr:nvPicPr>
        <xdr:cNvPr id="555054" name="Grafik 1"/>
        <xdr:cNvPicPr>
          <a:picLocks noChangeAspect="1"/>
        </xdr:cNvPicPr>
      </xdr:nvPicPr>
      <xdr:blipFill>
        <a:blip xmlns:r="http://schemas.openxmlformats.org/officeDocument/2006/relationships" r:embed="rId1" cstate="print"/>
        <a:srcRect/>
        <a:stretch>
          <a:fillRect/>
        </a:stretch>
      </xdr:blipFill>
      <xdr:spPr bwMode="auto">
        <a:xfrm>
          <a:off x="6467475" y="285751"/>
          <a:ext cx="4076700" cy="628649"/>
        </a:xfrm>
        <a:prstGeom prst="rect">
          <a:avLst/>
        </a:prstGeom>
        <a:noFill/>
        <a:ln w="9525">
          <a:noFill/>
          <a:miter lim="800000"/>
          <a:headEnd/>
          <a:tailEnd/>
        </a:ln>
      </xdr:spPr>
    </xdr:pic>
    <xdr:clientData/>
  </xdr:twoCellAnchor>
  <xdr:twoCellAnchor editAs="oneCell">
    <xdr:from>
      <xdr:col>0</xdr:col>
      <xdr:colOff>123825</xdr:colOff>
      <xdr:row>26</xdr:row>
      <xdr:rowOff>28575</xdr:rowOff>
    </xdr:from>
    <xdr:to>
      <xdr:col>5</xdr:col>
      <xdr:colOff>798802</xdr:colOff>
      <xdr:row>41</xdr:row>
      <xdr:rowOff>47283</xdr:rowOff>
    </xdr:to>
    <xdr:pic>
      <xdr:nvPicPr>
        <xdr:cNvPr id="2" name="Grafik 1"/>
        <xdr:cNvPicPr>
          <a:picLocks noChangeAspect="1"/>
        </xdr:cNvPicPr>
      </xdr:nvPicPr>
      <xdr:blipFill>
        <a:blip xmlns:r="http://schemas.openxmlformats.org/officeDocument/2006/relationships" r:embed="rId2"/>
        <a:stretch>
          <a:fillRect/>
        </a:stretch>
      </xdr:blipFill>
      <xdr:spPr>
        <a:xfrm>
          <a:off x="123825" y="7886700"/>
          <a:ext cx="10380952" cy="273333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72</xdr:col>
      <xdr:colOff>60960</xdr:colOff>
      <xdr:row>0</xdr:row>
      <xdr:rowOff>152400</xdr:rowOff>
    </xdr:from>
    <xdr:to>
      <xdr:col>129</xdr:col>
      <xdr:colOff>45720</xdr:colOff>
      <xdr:row>3</xdr:row>
      <xdr:rowOff>137160</xdr:rowOff>
    </xdr:to>
    <xdr:pic>
      <xdr:nvPicPr>
        <xdr:cNvPr id="521386" name="Grafik 2"/>
        <xdr:cNvPicPr>
          <a:picLocks noChangeAspect="1"/>
        </xdr:cNvPicPr>
      </xdr:nvPicPr>
      <xdr:blipFill>
        <a:blip xmlns:r="http://schemas.openxmlformats.org/officeDocument/2006/relationships" r:embed="rId1" cstate="print"/>
        <a:srcRect/>
        <a:stretch>
          <a:fillRect/>
        </a:stretch>
      </xdr:blipFill>
      <xdr:spPr bwMode="auto">
        <a:xfrm>
          <a:off x="5501640" y="152400"/>
          <a:ext cx="3893820" cy="61722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655320</xdr:colOff>
      <xdr:row>5</xdr:row>
      <xdr:rowOff>144780</xdr:rowOff>
    </xdr:to>
    <xdr:pic>
      <xdr:nvPicPr>
        <xdr:cNvPr id="522410" name="Grafik 1"/>
        <xdr:cNvPicPr>
          <a:picLocks noChangeAspect="1"/>
        </xdr:cNvPicPr>
      </xdr:nvPicPr>
      <xdr:blipFill>
        <a:blip xmlns:r="http://schemas.openxmlformats.org/officeDocument/2006/relationships" r:embed="rId1" cstate="print"/>
        <a:srcRect/>
        <a:stretch>
          <a:fillRect/>
        </a:stretch>
      </xdr:blipFill>
      <xdr:spPr bwMode="auto">
        <a:xfrm>
          <a:off x="5425440" y="495300"/>
          <a:ext cx="4160520" cy="624840"/>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304800</xdr:colOff>
      <xdr:row>17</xdr:row>
      <xdr:rowOff>53340</xdr:rowOff>
    </xdr:from>
    <xdr:to>
      <xdr:col>101</xdr:col>
      <xdr:colOff>68580</xdr:colOff>
      <xdr:row>116</xdr:row>
      <xdr:rowOff>0</xdr:rowOff>
    </xdr:to>
    <xdr:pic>
      <xdr:nvPicPr>
        <xdr:cNvPr id="523603" name="Grafik 2" descr="kaplan-meier DFS unser (d).png"/>
        <xdr:cNvPicPr>
          <a:picLocks noChangeAspect="1"/>
        </xdr:cNvPicPr>
      </xdr:nvPicPr>
      <xdr:blipFill>
        <a:blip xmlns:r="http://schemas.openxmlformats.org/officeDocument/2006/relationships" r:embed="rId1" cstate="print"/>
        <a:srcRect/>
        <a:stretch>
          <a:fillRect/>
        </a:stretch>
      </xdr:blipFill>
      <xdr:spPr bwMode="auto">
        <a:xfrm>
          <a:off x="304800" y="3322320"/>
          <a:ext cx="8351520" cy="3855720"/>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3604" name="Grafik 3"/>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7</xdr:col>
      <xdr:colOff>7620</xdr:colOff>
      <xdr:row>2</xdr:row>
      <xdr:rowOff>129540</xdr:rowOff>
    </xdr:from>
    <xdr:to>
      <xdr:col>12</xdr:col>
      <xdr:colOff>510540</xdr:colOff>
      <xdr:row>5</xdr:row>
      <xdr:rowOff>144780</xdr:rowOff>
    </xdr:to>
    <xdr:pic>
      <xdr:nvPicPr>
        <xdr:cNvPr id="524458" name="Grafik 1"/>
        <xdr:cNvPicPr>
          <a:picLocks noChangeAspect="1"/>
        </xdr:cNvPicPr>
      </xdr:nvPicPr>
      <xdr:blipFill>
        <a:blip xmlns:r="http://schemas.openxmlformats.org/officeDocument/2006/relationships" r:embed="rId1" cstate="print"/>
        <a:srcRect/>
        <a:stretch>
          <a:fillRect/>
        </a:stretch>
      </xdr:blipFill>
      <xdr:spPr bwMode="auto">
        <a:xfrm>
          <a:off x="5067300" y="495300"/>
          <a:ext cx="4160520" cy="624840"/>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114300</xdr:colOff>
      <xdr:row>25</xdr:row>
      <xdr:rowOff>28575</xdr:rowOff>
    </xdr:from>
    <xdr:to>
      <xdr:col>113</xdr:col>
      <xdr:colOff>68580</xdr:colOff>
      <xdr:row>117</xdr:row>
      <xdr:rowOff>89535</xdr:rowOff>
    </xdr:to>
    <xdr:pic>
      <xdr:nvPicPr>
        <xdr:cNvPr id="525651" name="Grafik 1"/>
        <xdr:cNvPicPr>
          <a:picLocks noChangeAspect="1"/>
        </xdr:cNvPicPr>
      </xdr:nvPicPr>
      <xdr:blipFill>
        <a:blip xmlns:r="http://schemas.openxmlformats.org/officeDocument/2006/relationships" r:embed="rId1" cstate="print"/>
        <a:srcRect/>
        <a:stretch>
          <a:fillRect/>
        </a:stretch>
      </xdr:blipFill>
      <xdr:spPr bwMode="auto">
        <a:xfrm>
          <a:off x="114300" y="3362325"/>
          <a:ext cx="9431655" cy="3556635"/>
        </a:xfrm>
        <a:prstGeom prst="rect">
          <a:avLst/>
        </a:prstGeom>
        <a:noFill/>
        <a:ln w="22225">
          <a:solidFill>
            <a:srgbClr val="000000"/>
          </a:solidFill>
          <a:miter lim="800000"/>
          <a:headEnd/>
          <a:tailEnd/>
        </a:ln>
      </xdr:spPr>
    </xdr:pic>
    <xdr:clientData/>
  </xdr:twoCellAnchor>
  <xdr:twoCellAnchor editAs="oneCell">
    <xdr:from>
      <xdr:col>62</xdr:col>
      <xdr:colOff>30480</xdr:colOff>
      <xdr:row>1</xdr:row>
      <xdr:rowOff>144780</xdr:rowOff>
    </xdr:from>
    <xdr:to>
      <xdr:col>112</xdr:col>
      <xdr:colOff>0</xdr:colOff>
      <xdr:row>4</xdr:row>
      <xdr:rowOff>68580</xdr:rowOff>
    </xdr:to>
    <xdr:pic>
      <xdr:nvPicPr>
        <xdr:cNvPr id="525652" name="Grafik 3"/>
        <xdr:cNvPicPr>
          <a:picLocks noChangeAspect="1"/>
        </xdr:cNvPicPr>
      </xdr:nvPicPr>
      <xdr:blipFill>
        <a:blip xmlns:r="http://schemas.openxmlformats.org/officeDocument/2006/relationships" r:embed="rId2" cstate="print"/>
        <a:srcRect/>
        <a:stretch>
          <a:fillRect/>
        </a:stretch>
      </xdr:blipFill>
      <xdr:spPr bwMode="auto">
        <a:xfrm>
          <a:off x="5646420" y="327660"/>
          <a:ext cx="3779520" cy="594360"/>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110490</xdr:colOff>
      <xdr:row>1</xdr:row>
      <xdr:rowOff>171450</xdr:rowOff>
    </xdr:from>
    <xdr:to>
      <xdr:col>10</xdr:col>
      <xdr:colOff>501015</xdr:colOff>
      <xdr:row>3</xdr:row>
      <xdr:rowOff>74295</xdr:rowOff>
    </xdr:to>
    <xdr:pic>
      <xdr:nvPicPr>
        <xdr:cNvPr id="526506" name="Grafik 1"/>
        <xdr:cNvPicPr>
          <a:picLocks noChangeAspect="1"/>
        </xdr:cNvPicPr>
      </xdr:nvPicPr>
      <xdr:blipFill>
        <a:blip xmlns:r="http://schemas.openxmlformats.org/officeDocument/2006/relationships" r:embed="rId1" cstate="print"/>
        <a:srcRect/>
        <a:stretch>
          <a:fillRect/>
        </a:stretch>
      </xdr:blipFill>
      <xdr:spPr bwMode="auto">
        <a:xfrm>
          <a:off x="6387465" y="361950"/>
          <a:ext cx="4048125" cy="62674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594360</xdr:colOff>
      <xdr:row>2</xdr:row>
      <xdr:rowOff>180975</xdr:rowOff>
    </xdr:from>
    <xdr:to>
      <xdr:col>11</xdr:col>
      <xdr:colOff>1899285</xdr:colOff>
      <xdr:row>3</xdr:row>
      <xdr:rowOff>340995</xdr:rowOff>
    </xdr:to>
    <xdr:pic>
      <xdr:nvPicPr>
        <xdr:cNvPr id="528210" name="Grafik 1"/>
        <xdr:cNvPicPr>
          <a:picLocks noChangeAspect="1"/>
        </xdr:cNvPicPr>
      </xdr:nvPicPr>
      <xdr:blipFill>
        <a:blip xmlns:r="http://schemas.openxmlformats.org/officeDocument/2006/relationships" r:embed="rId1" cstate="print"/>
        <a:srcRect/>
        <a:stretch>
          <a:fillRect/>
        </a:stretch>
      </xdr:blipFill>
      <xdr:spPr bwMode="auto">
        <a:xfrm>
          <a:off x="5128260" y="561975"/>
          <a:ext cx="4029075" cy="62674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838200</xdr:colOff>
      <xdr:row>5</xdr:row>
      <xdr:rowOff>38100</xdr:rowOff>
    </xdr:to>
    <xdr:pic>
      <xdr:nvPicPr>
        <xdr:cNvPr id="2" name="Grafik 1"/>
        <xdr:cNvPicPr>
          <a:picLocks noChangeAspect="1"/>
        </xdr:cNvPicPr>
      </xdr:nvPicPr>
      <xdr:blipFill>
        <a:blip xmlns:r="http://schemas.openxmlformats.org/officeDocument/2006/relationships" r:embed="rId1" cstate="print"/>
        <a:srcRect/>
        <a:stretch>
          <a:fillRect/>
        </a:stretch>
      </xdr:blipFill>
      <xdr:spPr bwMode="auto">
        <a:xfrm>
          <a:off x="4438650" y="361950"/>
          <a:ext cx="4076700" cy="628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47625</xdr:colOff>
      <xdr:row>3</xdr:row>
      <xdr:rowOff>0</xdr:rowOff>
    </xdr:to>
    <xdr:pic>
      <xdr:nvPicPr>
        <xdr:cNvPr id="561164" name="Grafik 3"/>
        <xdr:cNvPicPr>
          <a:picLocks noChangeAspect="1"/>
        </xdr:cNvPicPr>
      </xdr:nvPicPr>
      <xdr:blipFill>
        <a:blip xmlns:r="http://schemas.openxmlformats.org/officeDocument/2006/relationships" r:embed="rId1" cstate="print"/>
        <a:srcRect/>
        <a:stretch>
          <a:fillRect/>
        </a:stretch>
      </xdr:blipFill>
      <xdr:spPr bwMode="auto">
        <a:xfrm>
          <a:off x="6105525" y="361950"/>
          <a:ext cx="3286125" cy="4572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28</xdr:row>
          <xdr:rowOff>57150</xdr:rowOff>
        </xdr:from>
        <xdr:to>
          <xdr:col>9</xdr:col>
          <xdr:colOff>47625</xdr:colOff>
          <xdr:row>37</xdr:row>
          <xdr:rowOff>57150</xdr:rowOff>
        </xdr:to>
        <xdr:pic>
          <xdr:nvPicPr>
            <xdr:cNvPr id="1132096" name="Grafik 5"/>
            <xdr:cNvPicPr>
              <a:picLocks noChangeAspect="1" noChangeArrowheads="1"/>
              <a:extLst>
                <a:ext uri="{84589F7E-364E-4C9E-8A38-B11213B215E9}">
                  <a14:cameraTool cellRange="Grafiken!$A$16:$S$23" spid="_x0000_s1132112"/>
                </a:ext>
              </a:extLst>
            </xdr:cNvPicPr>
          </xdr:nvPicPr>
          <xdr:blipFill>
            <a:blip xmlns:r="http://schemas.openxmlformats.org/officeDocument/2006/relationships" r:embed="rId2"/>
            <a:srcRect/>
            <a:stretch>
              <a:fillRect/>
            </a:stretch>
          </xdr:blipFill>
          <xdr:spPr bwMode="auto">
            <a:xfrm>
              <a:off x="381000" y="5991225"/>
              <a:ext cx="11925300" cy="20097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5</xdr:col>
      <xdr:colOff>609600</xdr:colOff>
      <xdr:row>2</xdr:row>
      <xdr:rowOff>628650</xdr:rowOff>
    </xdr:to>
    <xdr:pic>
      <xdr:nvPicPr>
        <xdr:cNvPr id="12284" name="Grafik 2"/>
        <xdr:cNvPicPr>
          <a:picLocks noChangeAspect="1"/>
        </xdr:cNvPicPr>
      </xdr:nvPicPr>
      <xdr:blipFill>
        <a:blip xmlns:r="http://schemas.openxmlformats.org/officeDocument/2006/relationships" r:embed="rId1" cstate="print"/>
        <a:srcRect/>
        <a:stretch>
          <a:fillRect/>
        </a:stretch>
      </xdr:blipFill>
      <xdr:spPr bwMode="auto">
        <a:xfrm>
          <a:off x="4572000" y="350520"/>
          <a:ext cx="4168140" cy="609600"/>
        </a:xfrm>
        <a:prstGeom prst="rect">
          <a:avLst/>
        </a:prstGeom>
        <a:noFill/>
        <a:ln w="9525">
          <a:noFill/>
          <a:miter lim="800000"/>
          <a:headEnd/>
          <a:tailEnd/>
        </a:ln>
      </xdr:spPr>
    </xdr:pic>
    <xdr:clientData/>
  </xdr:twoCellAnchor>
  <xdr:twoCellAnchor editAs="oneCell">
    <xdr:from>
      <xdr:col>0</xdr:col>
      <xdr:colOff>133350</xdr:colOff>
      <xdr:row>24</xdr:row>
      <xdr:rowOff>95250</xdr:rowOff>
    </xdr:from>
    <xdr:to>
      <xdr:col>5</xdr:col>
      <xdr:colOff>1017873</xdr:colOff>
      <xdr:row>41</xdr:row>
      <xdr:rowOff>113913</xdr:rowOff>
    </xdr:to>
    <xdr:pic>
      <xdr:nvPicPr>
        <xdr:cNvPr id="2" name="Grafik 1"/>
        <xdr:cNvPicPr>
          <a:picLocks noChangeAspect="1"/>
        </xdr:cNvPicPr>
      </xdr:nvPicPr>
      <xdr:blipFill>
        <a:blip xmlns:r="http://schemas.openxmlformats.org/officeDocument/2006/relationships" r:embed="rId2"/>
        <a:stretch>
          <a:fillRect/>
        </a:stretch>
      </xdr:blipFill>
      <xdr:spPr>
        <a:xfrm>
          <a:off x="133350" y="6134100"/>
          <a:ext cx="10419048" cy="3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6_daten/09_excel-kennzahlenb&#246;gen/11_excel-kb%20auditjahr%202017/organe/prostata/eb_prostata-H1.1_daten(160921)_in%20arbe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6_daten/02_xml-oncobox/darm/E1.2.1%20(140414-yymmdd)/eb_darm-E1.2.1_spez%20xml-oncobox%20(1404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dieng/Desktop/eb_darm-D2.2.3_spez%20xml-oncobox%20(1310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6_daten/09_excel-kennzahlenb&#246;gen/11_excel-kb%20auditjahr%202017/organe/viszeral/eb_darm-G1.1_daten(160907)_in%20arbe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SD"/>
      <sheetName val="HilfstabelleB"/>
      <sheetName val="Datenquelle"/>
      <sheetName val="Kennzahlenbogen_(KB)"/>
      <sheetName val="Berechnung1"/>
      <sheetName val="HilfstabelleKB"/>
      <sheetName val="Datendefizite_KB"/>
      <sheetName val="Hilfstabelle Datendef KB"/>
      <sheetName val="Matrix"/>
      <sheetName val="Berechnung2"/>
      <sheetName val="Berechnung3"/>
      <sheetName val="Datendefizite_Matrix"/>
      <sheetName val="HilfstabelleDM"/>
      <sheetName val="Patientenfragebogen-PF_2016"/>
      <sheetName val="Patientenfragebogen-PF_2013"/>
      <sheetName val="HilfstabelleM"/>
    </sheetNames>
    <sheetDataSet>
      <sheetData sheetId="0"/>
      <sheetData sheetId="1"/>
      <sheetData sheetId="2"/>
      <sheetData sheetId="3">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101">
          <cell r="A101" t="str">
            <v>FAP-Z002</v>
          </cell>
        </row>
        <row r="102">
          <cell r="A102" t="str">
            <v>FAP-Z004</v>
          </cell>
        </row>
        <row r="103">
          <cell r="A103" t="str">
            <v>FAP-Z005</v>
          </cell>
        </row>
        <row r="104">
          <cell r="A104" t="str">
            <v>FAP-Z007</v>
          </cell>
        </row>
        <row r="105">
          <cell r="A105" t="str">
            <v>FAP-Z008</v>
          </cell>
        </row>
        <row r="106">
          <cell r="A106" t="str">
            <v>FAP-Z009</v>
          </cell>
        </row>
        <row r="107">
          <cell r="A107" t="str">
            <v>FAP-Z010</v>
          </cell>
        </row>
        <row r="108">
          <cell r="A108" t="str">
            <v>FAP-Z011</v>
          </cell>
        </row>
        <row r="109">
          <cell r="A109" t="str">
            <v>FAP-Z012</v>
          </cell>
        </row>
        <row r="110">
          <cell r="A110" t="str">
            <v>FAP-Z013</v>
          </cell>
        </row>
        <row r="111">
          <cell r="A111" t="str">
            <v>FAP-Z014</v>
          </cell>
        </row>
        <row r="112">
          <cell r="A112" t="str">
            <v>FAP-Z015</v>
          </cell>
        </row>
        <row r="113">
          <cell r="A113" t="str">
            <v>FAP-Z016</v>
          </cell>
        </row>
        <row r="114">
          <cell r="A114" t="str">
            <v>FAP-Z017-1</v>
          </cell>
        </row>
        <row r="115">
          <cell r="A115" t="str">
            <v>FAP-Z017-2</v>
          </cell>
        </row>
        <row r="116">
          <cell r="A116" t="str">
            <v>FAP-Z018</v>
          </cell>
        </row>
        <row r="117">
          <cell r="A117" t="str">
            <v>FAP-Z019</v>
          </cell>
        </row>
        <row r="118">
          <cell r="A118" t="str">
            <v>FAP-Z021</v>
          </cell>
        </row>
        <row r="119">
          <cell r="A119" t="str">
            <v>FAP-Z022</v>
          </cell>
        </row>
        <row r="120">
          <cell r="A120" t="str">
            <v>FAP-Z023</v>
          </cell>
        </row>
        <row r="121">
          <cell r="A121" t="str">
            <v>FAP-Z024</v>
          </cell>
        </row>
        <row r="122">
          <cell r="A122" t="str">
            <v>FAP-Z025</v>
          </cell>
        </row>
        <row r="123">
          <cell r="A123" t="str">
            <v>FAP-Z026</v>
          </cell>
        </row>
        <row r="124">
          <cell r="A124" t="str">
            <v>FAP-Z027</v>
          </cell>
        </row>
        <row r="125">
          <cell r="A125" t="str">
            <v>FAP-Z028</v>
          </cell>
        </row>
        <row r="126">
          <cell r="A126" t="str">
            <v>FAP-Z029</v>
          </cell>
        </row>
        <row r="127">
          <cell r="A127" t="str">
            <v>FAP-Z031</v>
          </cell>
        </row>
        <row r="128">
          <cell r="A128" t="str">
            <v>FAP-Z032</v>
          </cell>
        </row>
        <row r="129">
          <cell r="A129" t="str">
            <v>FAP-Z033</v>
          </cell>
        </row>
        <row r="130">
          <cell r="A130" t="str">
            <v>FAP-Z034</v>
          </cell>
        </row>
        <row r="131">
          <cell r="A131" t="str">
            <v>FAP-Z035</v>
          </cell>
        </row>
        <row r="132">
          <cell r="A132" t="str">
            <v>FAP-Z036</v>
          </cell>
        </row>
        <row r="133">
          <cell r="A133" t="str">
            <v>FAP-Z038</v>
          </cell>
        </row>
        <row r="134">
          <cell r="A134" t="str">
            <v>FAP-Z039</v>
          </cell>
        </row>
        <row r="135">
          <cell r="A135" t="str">
            <v>FAP-Z040</v>
          </cell>
        </row>
        <row r="136">
          <cell r="A136" t="str">
            <v>FAP-Z041</v>
          </cell>
        </row>
        <row r="137">
          <cell r="A137" t="str">
            <v>FAP-Z042</v>
          </cell>
        </row>
        <row r="138">
          <cell r="A138" t="str">
            <v>FAP-Z043</v>
          </cell>
        </row>
        <row r="139">
          <cell r="A139" t="str">
            <v>FAP-Z044</v>
          </cell>
        </row>
        <row r="140">
          <cell r="A140" t="str">
            <v>FAP-Z045</v>
          </cell>
        </row>
        <row r="141">
          <cell r="A141" t="str">
            <v>FAP-Z046</v>
          </cell>
        </row>
        <row r="142">
          <cell r="A142" t="str">
            <v>FAP-Z047</v>
          </cell>
        </row>
        <row r="143">
          <cell r="A143" t="str">
            <v>FAP-Z048</v>
          </cell>
        </row>
        <row r="144">
          <cell r="A144" t="str">
            <v>FAP-Z049</v>
          </cell>
        </row>
        <row r="145">
          <cell r="A145" t="str">
            <v>FAP-Z050</v>
          </cell>
        </row>
        <row r="146">
          <cell r="A146" t="str">
            <v>FAP-Z051</v>
          </cell>
        </row>
        <row r="147">
          <cell r="A147" t="str">
            <v>FAP-Z052</v>
          </cell>
        </row>
        <row r="148">
          <cell r="A148" t="str">
            <v>FAP-Z054</v>
          </cell>
        </row>
        <row r="149">
          <cell r="A149" t="str">
            <v>FAP-Z055</v>
          </cell>
        </row>
        <row r="150">
          <cell r="A150" t="str">
            <v>FAP-Z056</v>
          </cell>
        </row>
        <row r="151">
          <cell r="A151" t="str">
            <v>FAP-Z057</v>
          </cell>
        </row>
        <row r="152">
          <cell r="A152" t="str">
            <v>FAP-Z058</v>
          </cell>
        </row>
        <row r="153">
          <cell r="A153" t="str">
            <v>FAP-Z059</v>
          </cell>
        </row>
        <row r="154">
          <cell r="A154" t="str">
            <v>FAP-Z061</v>
          </cell>
        </row>
        <row r="155">
          <cell r="A155" t="str">
            <v>FAP-Z062</v>
          </cell>
        </row>
        <row r="156">
          <cell r="A156" t="str">
            <v>FAP-Z067</v>
          </cell>
        </row>
        <row r="157">
          <cell r="A157" t="str">
            <v>FAP-Z068</v>
          </cell>
        </row>
        <row r="158">
          <cell r="A158" t="str">
            <v>FAP-Z069</v>
          </cell>
        </row>
        <row r="159">
          <cell r="A159" t="str">
            <v>FAP-Z070</v>
          </cell>
        </row>
        <row r="160">
          <cell r="A160" t="str">
            <v>FAP-Z071</v>
          </cell>
        </row>
        <row r="161">
          <cell r="A161" t="str">
            <v>FAP-Z072</v>
          </cell>
        </row>
        <row r="162">
          <cell r="A162" t="str">
            <v>FAP-Z073</v>
          </cell>
        </row>
        <row r="163">
          <cell r="A163" t="str">
            <v>FAP-Z074</v>
          </cell>
        </row>
        <row r="164">
          <cell r="A164" t="str">
            <v>FAP-Z075</v>
          </cell>
        </row>
        <row r="165">
          <cell r="A165" t="str">
            <v>FAP-Z076</v>
          </cell>
        </row>
        <row r="166">
          <cell r="A166" t="str">
            <v>FAP-Z079</v>
          </cell>
        </row>
        <row r="167">
          <cell r="A167" t="str">
            <v>FAP-Z080</v>
          </cell>
        </row>
        <row r="168">
          <cell r="A168" t="str">
            <v>FAP-Z081</v>
          </cell>
        </row>
        <row r="169">
          <cell r="A169" t="str">
            <v>FAP-Z082</v>
          </cell>
        </row>
        <row r="170">
          <cell r="A170" t="str">
            <v>FAP-Z083</v>
          </cell>
        </row>
        <row r="171">
          <cell r="A171" t="str">
            <v>FAP-Z084</v>
          </cell>
        </row>
        <row r="172">
          <cell r="A172" t="str">
            <v>FAP-Z087</v>
          </cell>
        </row>
        <row r="173">
          <cell r="A173" t="str">
            <v>FAP-Z088</v>
          </cell>
        </row>
        <row r="174">
          <cell r="A174" t="str">
            <v>FAP-Z089</v>
          </cell>
        </row>
        <row r="175">
          <cell r="A175" t="str">
            <v>FAP-Z090</v>
          </cell>
        </row>
        <row r="176">
          <cell r="A176" t="str">
            <v>FAP-Z091</v>
          </cell>
        </row>
        <row r="177">
          <cell r="A177" t="str">
            <v>FAP-Z092</v>
          </cell>
        </row>
        <row r="178">
          <cell r="A178" t="str">
            <v>FAP-Z093</v>
          </cell>
        </row>
        <row r="179">
          <cell r="A179" t="str">
            <v>FAP-Z094</v>
          </cell>
        </row>
        <row r="180">
          <cell r="A180" t="str">
            <v>FAP-Z095</v>
          </cell>
        </row>
        <row r="181">
          <cell r="A181" t="str">
            <v>FAP-Z096</v>
          </cell>
        </row>
        <row r="182">
          <cell r="A182" t="str">
            <v>FAP-Z097</v>
          </cell>
        </row>
        <row r="183">
          <cell r="A183" t="str">
            <v>FAP-Z100</v>
          </cell>
        </row>
        <row r="184">
          <cell r="A184" t="str">
            <v>FAP-Z101</v>
          </cell>
        </row>
        <row r="185">
          <cell r="A185" t="str">
            <v>FAP-Z102</v>
          </cell>
        </row>
        <row r="186">
          <cell r="A186" t="str">
            <v>FAP-Z103</v>
          </cell>
        </row>
        <row r="187">
          <cell r="A187" t="str">
            <v>FAP-Z104</v>
          </cell>
        </row>
        <row r="188">
          <cell r="A188" t="str">
            <v>FAP-Z105</v>
          </cell>
        </row>
        <row r="189">
          <cell r="A189" t="str">
            <v>FAP-Z107</v>
          </cell>
        </row>
        <row r="190">
          <cell r="A190" t="str">
            <v>FAP-Z108</v>
          </cell>
        </row>
        <row r="191">
          <cell r="A191" t="str">
            <v>FAP-Z109</v>
          </cell>
        </row>
        <row r="192">
          <cell r="A192" t="str">
            <v>FAP-Z110</v>
          </cell>
        </row>
        <row r="193">
          <cell r="A193" t="str">
            <v>FAP-Z111</v>
          </cell>
        </row>
        <row r="194">
          <cell r="A194" t="str">
            <v>FAP-Z112</v>
          </cell>
        </row>
        <row r="195">
          <cell r="A195" t="str">
            <v>FAP-Z113</v>
          </cell>
        </row>
        <row r="196">
          <cell r="A196" t="str">
            <v>FAP-Z115</v>
          </cell>
        </row>
        <row r="197">
          <cell r="A197" t="str">
            <v>FAP-Z116</v>
          </cell>
        </row>
        <row r="198">
          <cell r="A198" t="str">
            <v>FAP-Z117</v>
          </cell>
        </row>
        <row r="199">
          <cell r="A199" t="str">
            <v>FAP-Z118</v>
          </cell>
        </row>
        <row r="200">
          <cell r="A200" t="str">
            <v>FAP-Z119</v>
          </cell>
        </row>
        <row r="201">
          <cell r="A201" t="str">
            <v>FAP-Z120</v>
          </cell>
        </row>
        <row r="202">
          <cell r="A202" t="str">
            <v>FAP-Z121</v>
          </cell>
        </row>
        <row r="203">
          <cell r="A203" t="str">
            <v>FAP-Z122</v>
          </cell>
        </row>
        <row r="204">
          <cell r="A204" t="str">
            <v>FAP-Z123</v>
          </cell>
        </row>
        <row r="205">
          <cell r="A205" t="str">
            <v>FAP-Z124</v>
          </cell>
        </row>
        <row r="206">
          <cell r="A206" t="str">
            <v>Nicht gelistet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alt"/>
      <sheetName val="Datenfelder"/>
      <sheetName val="XML-Struktur"/>
      <sheetName val="Basisdaten"/>
      <sheetName val="Kennzahlenbogen_(KB)"/>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Erhebungsbogen: D2 (120821)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D1 Diagnose - Datum Erstdiagnose Primärtumor
Verdachtsdiagnose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daten"/>
      <sheetName val="HilfstabelleB"/>
      <sheetName val="HilfstabelleSD"/>
      <sheetName val="Datenquelle"/>
      <sheetName val="Kennzahlenbogen_(KB)"/>
      <sheetName val="Hilfstabelle DatendefKB"/>
      <sheetName val="HilfstabelleKB"/>
      <sheetName val="Berechnung1"/>
      <sheetName val="Datendefizite_KB"/>
      <sheetName val="Matrix-Kolon"/>
      <sheetName val="Berechnung2"/>
      <sheetName val="Berechnung3"/>
      <sheetName val="Datendefizite_Matrix-Kolon"/>
      <sheetName val="Matrix-Rektum"/>
      <sheetName val="Berechnung4"/>
      <sheetName val="Berechnung5"/>
      <sheetName val="Datendefizite_Matrix-Rektum"/>
      <sheetName val="HilfstabelleMR"/>
      <sheetName val="HilfstabelleDMR"/>
      <sheetName val="HilfstabelleMK"/>
      <sheetName val="HilfstabelleDMK"/>
    </sheetNames>
    <sheetDataSet>
      <sheetData sheetId="0">
        <row r="8">
          <cell r="B8" t="str">
            <v/>
          </cell>
        </row>
        <row r="32">
          <cell r="B32" t="str">
            <v/>
          </cell>
          <cell r="C32" t="str">
            <v/>
          </cell>
          <cell r="D32" t="str">
            <v/>
          </cell>
          <cell r="E32" t="str">
            <v/>
          </cell>
          <cell r="H32" t="str">
            <v/>
          </cell>
        </row>
        <row r="34">
          <cell r="H34" t="str">
            <v/>
          </cell>
        </row>
      </sheetData>
      <sheetData sheetId="1"/>
      <sheetData sheetId="2"/>
      <sheetData sheetId="3">
        <row r="1">
          <cell r="B1" t="str">
            <v>Achieva</v>
          </cell>
        </row>
        <row r="2">
          <cell r="B2" t="str">
            <v>Achiever Medical System</v>
          </cell>
        </row>
        <row r="3">
          <cell r="B3" t="str">
            <v>Alcedis MED</v>
          </cell>
        </row>
        <row r="4">
          <cell r="B4" t="str">
            <v>ambucare</v>
          </cell>
        </row>
        <row r="5">
          <cell r="B5" t="str">
            <v>c37.CancerCenter</v>
          </cell>
        </row>
        <row r="6">
          <cell r="B6" t="str">
            <v>CARAT</v>
          </cell>
        </row>
        <row r="7">
          <cell r="B7" t="str">
            <v>CREDOS</v>
          </cell>
        </row>
        <row r="8">
          <cell r="B8" t="str">
            <v>ClinicWinData</v>
          </cell>
        </row>
        <row r="9">
          <cell r="B9" t="str">
            <v>Eigenentwicklung (MS Excel, MS Access etc.)</v>
          </cell>
        </row>
        <row r="10">
          <cell r="B10" t="str">
            <v>em.net</v>
          </cell>
        </row>
        <row r="11">
          <cell r="B11" t="str">
            <v>FileTuDo</v>
          </cell>
        </row>
        <row r="12">
          <cell r="B12" t="str">
            <v>GTDS</v>
          </cell>
        </row>
        <row r="13">
          <cell r="B13" t="str">
            <v>Heartsoft Tumordatenbank</v>
          </cell>
        </row>
        <row r="14">
          <cell r="B14" t="str">
            <v>H.I.T.</v>
          </cell>
        </row>
        <row r="15">
          <cell r="B15" t="str">
            <v>IndivuNET</v>
          </cell>
        </row>
        <row r="16">
          <cell r="B16" t="str">
            <v>ixserv.4</v>
          </cell>
        </row>
        <row r="17">
          <cell r="B17" t="str">
            <v>KIS-Erweiterung</v>
          </cell>
        </row>
        <row r="18">
          <cell r="B18" t="str">
            <v>Kolorekt</v>
          </cell>
        </row>
        <row r="19">
          <cell r="B19" t="str">
            <v>KoReDos</v>
          </cell>
        </row>
        <row r="20">
          <cell r="B20" t="str">
            <v>KRAZTUR</v>
          </cell>
        </row>
        <row r="21">
          <cell r="B21" t="str">
            <v>KR7</v>
          </cell>
        </row>
        <row r="22">
          <cell r="B22" t="str">
            <v>Medbrix</v>
          </cell>
        </row>
        <row r="23">
          <cell r="B23" t="str">
            <v>megaMANAGER</v>
          </cell>
        </row>
        <row r="24">
          <cell r="B24" t="str">
            <v xml:space="preserve">megaMANAGER eDoc </v>
          </cell>
        </row>
        <row r="25">
          <cell r="B25" t="str">
            <v>MIQ-KRCA</v>
          </cell>
        </row>
        <row r="26">
          <cell r="B26" t="str">
            <v>MR-TU-DO</v>
          </cell>
        </row>
        <row r="27">
          <cell r="B27" t="str">
            <v>NUK</v>
          </cell>
        </row>
        <row r="28">
          <cell r="B28" t="str">
            <v>ORBIS-ODOK</v>
          </cell>
        </row>
        <row r="29">
          <cell r="B29" t="str">
            <v>ODSeasy / ODSeasy Net</v>
          </cell>
        </row>
        <row r="30">
          <cell r="B30" t="str">
            <v>OncoAssist Tumordokumentation</v>
          </cell>
        </row>
        <row r="31">
          <cell r="B31" t="str">
            <v>Oncolution</v>
          </cell>
        </row>
        <row r="32">
          <cell r="B32" t="str">
            <v>ONKOSTAR</v>
          </cell>
        </row>
        <row r="33">
          <cell r="B33" t="str">
            <v>ONDIS</v>
          </cell>
        </row>
        <row r="34">
          <cell r="B34" t="str">
            <v>onkodok (XAXOA)</v>
          </cell>
        </row>
        <row r="35">
          <cell r="B35" t="str">
            <v>OnkoManager</v>
          </cell>
        </row>
        <row r="36">
          <cell r="B36" t="str">
            <v>Onkomedia</v>
          </cell>
        </row>
        <row r="37">
          <cell r="B37" t="str">
            <v>OnkoNet</v>
          </cell>
        </row>
        <row r="38">
          <cell r="B38" t="str">
            <v>online Dokumentation IDZB</v>
          </cell>
        </row>
        <row r="39">
          <cell r="B39" t="str">
            <v>Qualitätssicherung Kolorektalkarzinom</v>
          </cell>
        </row>
        <row r="40">
          <cell r="B40" t="str">
            <v>SMATOS</v>
          </cell>
        </row>
        <row r="41">
          <cell r="B41" t="str">
            <v>StuDoQ</v>
          </cell>
        </row>
        <row r="42">
          <cell r="B42" t="str">
            <v>QuaDoSta</v>
          </cell>
        </row>
        <row r="43">
          <cell r="B43" t="str">
            <v>TRM</v>
          </cell>
        </row>
        <row r="44">
          <cell r="B44" t="str">
            <v>Tudok (Tumorzentrum Regensburg)</v>
          </cell>
        </row>
        <row r="45">
          <cell r="B45" t="str">
            <v>Tumordokumentation des Instituts für Krebsepidemiologie</v>
          </cell>
        </row>
        <row r="46">
          <cell r="B46" t="str">
            <v>WDC-Kolonakte</v>
          </cell>
        </row>
        <row r="47">
          <cell r="B47" t="str">
            <v>UCC-TDS (Tumorzentrum Dresden)</v>
          </cell>
        </row>
        <row r="48">
          <cell r="B48" t="str">
            <v>Nicht gelistet</v>
          </cell>
        </row>
        <row r="49">
          <cell r="B49" t="str">
            <v>Unbekannt</v>
          </cell>
        </row>
        <row r="58">
          <cell r="A58" t="str">
            <v>Baden-Württemberg</v>
          </cell>
          <cell r="B58" t="str">
            <v>Bayern</v>
          </cell>
          <cell r="C58" t="str">
            <v>Berlin</v>
          </cell>
          <cell r="D58" t="str">
            <v>Brandenburg</v>
          </cell>
          <cell r="E58" t="str">
            <v>Bremen</v>
          </cell>
          <cell r="F58" t="str">
            <v>Hamburg</v>
          </cell>
          <cell r="G58" t="str">
            <v>Hessen</v>
          </cell>
          <cell r="H58" t="str">
            <v>Mecklenburg-Vorpommern</v>
          </cell>
          <cell r="I58" t="str">
            <v>Niedersachsen</v>
          </cell>
          <cell r="J58" t="str">
            <v>Nordrhein-Westfalen</v>
          </cell>
          <cell r="K58" t="str">
            <v>Rheinland-Pfalz</v>
          </cell>
          <cell r="L58" t="str">
            <v>Saarland</v>
          </cell>
          <cell r="M58" t="str">
            <v>Sachsen</v>
          </cell>
          <cell r="N58" t="str">
            <v>Sachsen-Anhalt</v>
          </cell>
          <cell r="O58" t="str">
            <v>Schleswig-Holstein</v>
          </cell>
          <cell r="P58" t="str">
            <v>Thüringen</v>
          </cell>
          <cell r="Q58" t="str">
            <v>Schweiz</v>
          </cell>
          <cell r="R58" t="str">
            <v>Österreich</v>
          </cell>
          <cell r="S58" t="str">
            <v>Italien</v>
          </cell>
        </row>
        <row r="59">
          <cell r="A59" t="str">
            <v>Comprehensive Cancer Center Freiburg</v>
          </cell>
          <cell r="B59" t="str">
            <v>Bevölkerungsbezogenes Krebsregister Bayern</v>
          </cell>
          <cell r="C59" t="str">
            <v>Charité Comprehensive Cancer Center</v>
          </cell>
          <cell r="D59" t="str">
            <v>Gemeinsames Krebsregister Berlin-Brandenburg</v>
          </cell>
          <cell r="E59" t="str">
            <v>Krebsregister des Landes Bremen</v>
          </cell>
          <cell r="F59" t="str">
            <v>Hamburgisches Krebsregister</v>
          </cell>
          <cell r="G59" t="str">
            <v>Hessisches Krebsregister</v>
          </cell>
          <cell r="H59" t="str">
            <v>Tumorzentrum Neubrandenburg</v>
          </cell>
          <cell r="I59" t="str">
            <v>Epidemiologisches Krebsregister Niedersachsen</v>
          </cell>
          <cell r="J59" t="str">
            <v>Westdeutsches Tumorzentrum Essen</v>
          </cell>
          <cell r="K59" t="str">
            <v>Krebsregister Rheinland-Pfalz</v>
          </cell>
          <cell r="L59" t="str">
            <v>Epidemiologisches Krebsregister Saarland</v>
          </cell>
          <cell r="M59" t="str">
            <v>Tumorzentrum Chemnitz</v>
          </cell>
          <cell r="N59" t="str">
            <v>Tumorzentrum Anhalt</v>
          </cell>
          <cell r="O59" t="str">
            <v>klinisches Krebsregister Schleswig Holstein/Lübeck</v>
          </cell>
          <cell r="P59" t="str">
            <v>Tumorzentrum Altenburg</v>
          </cell>
          <cell r="Q59" t="str">
            <v>Krebsregister Schweiz</v>
          </cell>
          <cell r="R59" t="str">
            <v>Krebsregister Österreich</v>
          </cell>
          <cell r="S59" t="str">
            <v>Krebsregister Italien</v>
          </cell>
        </row>
        <row r="60">
          <cell r="A60" t="str">
            <v>Comprehensive Cancer Center Tübingen</v>
          </cell>
          <cell r="B60" t="str">
            <v>Tumorzentrum Augsburg</v>
          </cell>
          <cell r="C60" t="str">
            <v>Gemeinsames Krebsregister Berlin-Brandenburg</v>
          </cell>
          <cell r="D60" t="str">
            <v>Tumorzentrum Land Brandenburg</v>
          </cell>
          <cell r="E60" t="str">
            <v>Keine Anbindung an Klinisches Krebsregister</v>
          </cell>
          <cell r="F60" t="str">
            <v>Keine Anbindung an Klinisches Krebsregister</v>
          </cell>
          <cell r="G60" t="str">
            <v>Krebsregister Hessen</v>
          </cell>
          <cell r="H60" t="str">
            <v>Tumorzentrum Rostock</v>
          </cell>
          <cell r="I60" t="str">
            <v>Kassenärztliche Vereinigung Niedersachsen</v>
          </cell>
          <cell r="J60" t="str">
            <v>Comprehensive Cancer Center Münster</v>
          </cell>
          <cell r="K60" t="str">
            <v>Tumorzentrum Koblenz</v>
          </cell>
          <cell r="L60" t="str">
            <v>Tumorzentrum Homburg</v>
          </cell>
          <cell r="M60" t="str">
            <v>Tumorzentrum Dresden</v>
          </cell>
          <cell r="N60" t="str">
            <v>Tumorzentrum Halle</v>
          </cell>
          <cell r="O60" t="str">
            <v>Krebsregister Schleswig-Holstein</v>
          </cell>
          <cell r="P60" t="str">
            <v>Tumorzentrum Erfurt</v>
          </cell>
          <cell r="Q60" t="str">
            <v>Nicht gelistet</v>
          </cell>
          <cell r="R60" t="str">
            <v>Nicht gelistet</v>
          </cell>
          <cell r="S60" t="str">
            <v>Nicht gelistet</v>
          </cell>
        </row>
        <row r="61">
          <cell r="A61" t="str">
            <v>Comprehensive Cancer Center Ulm</v>
          </cell>
          <cell r="B61" t="str">
            <v>Tumorzentrum Erlangen-Nürnberg</v>
          </cell>
          <cell r="C61" t="str">
            <v>Tumorzentrum Berlin-Buch</v>
          </cell>
          <cell r="D61" t="str">
            <v>GKR (Gemeinsames Krebsregister der Länder)</v>
          </cell>
          <cell r="E61" t="str">
            <v>Nicht gelistet</v>
          </cell>
          <cell r="F61" t="str">
            <v>Nicht gelistet</v>
          </cell>
          <cell r="G61" t="str">
            <v>Onkologischer Schwerpunkt Wiesbaden</v>
          </cell>
          <cell r="H61" t="str">
            <v>Tumorzentrum Schwerin</v>
          </cell>
          <cell r="I61" t="str">
            <v>Krebsregister Niedersachsen</v>
          </cell>
          <cell r="J61" t="str">
            <v xml:space="preserve">Epidemiologisches Krebsregister Münster </v>
          </cell>
          <cell r="K61" t="str">
            <v>Tumorzentrum Rheinland-Pfalz</v>
          </cell>
          <cell r="L61" t="str">
            <v>Keine Anbindung an Klinisches Krebsregister</v>
          </cell>
          <cell r="M61" t="str">
            <v>Tumorzentrum Leipzig</v>
          </cell>
          <cell r="N61" t="str">
            <v>Tumorzentrum Magdeburg</v>
          </cell>
          <cell r="O61" t="str">
            <v>Tumorzentrum Kiel</v>
          </cell>
          <cell r="P61" t="str">
            <v>Tumorzentrum Gera</v>
          </cell>
        </row>
        <row r="62">
          <cell r="A62" t="str">
            <v>Epidemiologisches Krebsregister Baden-Württemberg</v>
          </cell>
          <cell r="B62" t="str">
            <v>Tumorzentrum München</v>
          </cell>
          <cell r="C62" t="str">
            <v>Tumorzentrum für Klinik &amp; Praxis in Berlin</v>
          </cell>
          <cell r="D62" t="str">
            <v>Keine Anbindung an Klinisches Krebsregister</v>
          </cell>
          <cell r="E62" t="str">
            <v>Unbekannt</v>
          </cell>
          <cell r="F62" t="str">
            <v>Unbekannt</v>
          </cell>
          <cell r="G62" t="str">
            <v>Tumorzentrum Kassel</v>
          </cell>
          <cell r="H62" t="str">
            <v>Tumorzentrum Vorpommern</v>
          </cell>
          <cell r="I62" t="str">
            <v>Tumorzentrum Göttingen</v>
          </cell>
          <cell r="J62" t="str">
            <v>Epidemiologisches Krebsregister NRW</v>
          </cell>
          <cell r="K62" t="str">
            <v>Keine Anbindung an Klinisches Krebsregister</v>
          </cell>
          <cell r="L62" t="str">
            <v>Nicht gelistet</v>
          </cell>
          <cell r="M62" t="str">
            <v>Tumorzentrum Ostsachsen</v>
          </cell>
          <cell r="N62" t="str">
            <v>GKR (Gemeinsames Krebsregister der Länder)</v>
          </cell>
          <cell r="O62" t="str">
            <v>Keine Anbindung an Klinisches Krebsregister</v>
          </cell>
          <cell r="P62" t="str">
            <v>Tumorzentrum Jena</v>
          </cell>
        </row>
        <row r="63">
          <cell r="A63" t="str">
            <v>Krebsregister Baden-Württemberg</v>
          </cell>
          <cell r="B63" t="str">
            <v>Tumorzentrum Oberfranken</v>
          </cell>
          <cell r="C63" t="str">
            <v>Tumorzentrum Spandau</v>
          </cell>
          <cell r="D63" t="str">
            <v>Nicht gelistet</v>
          </cell>
          <cell r="G63" t="str">
            <v>Tumorzentrum Marburg</v>
          </cell>
          <cell r="H63" t="str">
            <v>GKR (Gemeinsames Krebsregister der Länder)</v>
          </cell>
          <cell r="I63" t="str">
            <v>Tumorzentrum Hannover</v>
          </cell>
          <cell r="J63" t="str">
            <v>Krebsregister NRW</v>
          </cell>
          <cell r="K63" t="str">
            <v>Nicht gelistet</v>
          </cell>
          <cell r="L63" t="str">
            <v>Unbekannt</v>
          </cell>
          <cell r="M63" t="str">
            <v>Tumorzentrum Zwickau</v>
          </cell>
          <cell r="N63" t="str">
            <v>Keine Anbindung an Klinisches Krebsregister</v>
          </cell>
          <cell r="O63" t="str">
            <v>Nicht gelistet</v>
          </cell>
          <cell r="P63" t="str">
            <v>Tumorzentrum Suhl</v>
          </cell>
        </row>
        <row r="64">
          <cell r="A64" t="str">
            <v>NCT Heidelberg</v>
          </cell>
          <cell r="B64" t="str">
            <v>Tumorzentrum Regensburg</v>
          </cell>
          <cell r="C64" t="str">
            <v>Tumorzentrum Vivantes</v>
          </cell>
          <cell r="D64" t="str">
            <v>Unbekannt</v>
          </cell>
          <cell r="G64" t="str">
            <v>Keine Anbindung an Klinisches Krebsregister</v>
          </cell>
          <cell r="H64" t="str">
            <v>Keine Anbindung an Klinisches Krebsregister</v>
          </cell>
          <cell r="I64" t="str">
            <v>Tumorzentrum Weser-Ems</v>
          </cell>
          <cell r="J64" t="str">
            <v>Onkologischer Schwerpunkt Hamm</v>
          </cell>
          <cell r="K64" t="str">
            <v>Unbekannt</v>
          </cell>
          <cell r="M64" t="str">
            <v>GKR (Gemeinsames Krebsregister der Länder)</v>
          </cell>
          <cell r="N64" t="str">
            <v>Nicht gelistet</v>
          </cell>
          <cell r="O64" t="str">
            <v>Unbekannt</v>
          </cell>
          <cell r="P64" t="str">
            <v>Tumorzentrum Südharz</v>
          </cell>
        </row>
        <row r="65">
          <cell r="A65" t="str">
            <v>Onkol. Schwerpunkt Lörrach-Rheinfelden</v>
          </cell>
          <cell r="B65" t="str">
            <v>Tumorzentrum Würzburg</v>
          </cell>
          <cell r="C65" t="str">
            <v>GKR (Gemeinsames Krebsregister der Länder)</v>
          </cell>
          <cell r="G65" t="str">
            <v>Nicht gelistet</v>
          </cell>
          <cell r="H65" t="str">
            <v>Nicht gelistet</v>
          </cell>
          <cell r="I65" t="str">
            <v>Keine Anbindung an Klinisches Krebsregister</v>
          </cell>
          <cell r="J65" t="str">
            <v>Keine Anbindung an Klinisches Krebsregister</v>
          </cell>
          <cell r="M65" t="str">
            <v>Keine Anbindung an Klinisches Krebsregister</v>
          </cell>
          <cell r="N65" t="str">
            <v>Unbekannt</v>
          </cell>
          <cell r="P65" t="str">
            <v>GKR (Gemeinsames Krebsregister der Länder)</v>
          </cell>
        </row>
        <row r="66">
          <cell r="A66" t="str">
            <v>Onkol. Schwerpunkt Ludwigsburg-Bietigheim</v>
          </cell>
          <cell r="B66" t="str">
            <v>Keine Anbindung an Klinisches Krebsregister</v>
          </cell>
          <cell r="C66" t="str">
            <v>Keine Anbindung an Klinisches Krebsregister</v>
          </cell>
          <cell r="G66" t="str">
            <v>Unbekannt</v>
          </cell>
          <cell r="H66" t="str">
            <v>Unbekannt</v>
          </cell>
          <cell r="I66" t="str">
            <v>Nicht gelistet</v>
          </cell>
          <cell r="J66" t="str">
            <v>Nicht gelistet</v>
          </cell>
          <cell r="M66" t="str">
            <v>Nicht gelistet</v>
          </cell>
          <cell r="P66" t="str">
            <v>Keine Anbindung an Klinisches Krebsregister</v>
          </cell>
        </row>
        <row r="67">
          <cell r="A67" t="str">
            <v>Onkol. Schwerpunkt Villingen-Schwenningen</v>
          </cell>
          <cell r="B67" t="str">
            <v>Nicht gelistet</v>
          </cell>
          <cell r="C67" t="str">
            <v>Nicht gelistet</v>
          </cell>
          <cell r="I67" t="str">
            <v>Unbekannt</v>
          </cell>
          <cell r="J67" t="str">
            <v>Unbekannt</v>
          </cell>
          <cell r="M67" t="str">
            <v>Unbekannt</v>
          </cell>
          <cell r="P67" t="str">
            <v>Nicht gelistet</v>
          </cell>
        </row>
        <row r="68">
          <cell r="A68" t="str">
            <v>Onkologischer Schwerpunkt Göppingen</v>
          </cell>
          <cell r="B68" t="str">
            <v>Unbekannt</v>
          </cell>
          <cell r="C68" t="str">
            <v>Unbekannt</v>
          </cell>
          <cell r="P68" t="str">
            <v>Unbekannt</v>
          </cell>
        </row>
        <row r="69">
          <cell r="A69" t="str">
            <v>Onkologischer Schwerpunkt Heilbronn</v>
          </cell>
        </row>
        <row r="70">
          <cell r="A70" t="str">
            <v>Onkologischer Schwerpunkt Karlsruhe</v>
          </cell>
        </row>
        <row r="71">
          <cell r="A71" t="str">
            <v>Onkologischer Schwerpunkt Konstanz-Singen</v>
          </cell>
        </row>
        <row r="72">
          <cell r="A72" t="str">
            <v>Onkologischer Schwerpunkt Oberschwaben</v>
          </cell>
        </row>
        <row r="73">
          <cell r="A73" t="str">
            <v>Onkologischer Schwerpunkt Ortenaukreis</v>
          </cell>
        </row>
        <row r="74">
          <cell r="A74" t="str">
            <v>Onkologischer Schwerpunkt Ostwürttemberg</v>
          </cell>
        </row>
        <row r="75">
          <cell r="A75" t="str">
            <v>Onkologischer Schwerpunkt Reutlingen</v>
          </cell>
        </row>
        <row r="76">
          <cell r="A76" t="str">
            <v>Onkologischer Schwerpunkt Stuttgart</v>
          </cell>
        </row>
        <row r="77">
          <cell r="A77" t="str">
            <v>Keine Anbindung an Klinisches Krebsregister</v>
          </cell>
        </row>
        <row r="78">
          <cell r="A78" t="str">
            <v>Nicht gelistet</v>
          </cell>
        </row>
        <row r="79">
          <cell r="A79" t="str">
            <v>Unbekannt</v>
          </cell>
        </row>
        <row r="87">
          <cell r="B87" t="str">
            <v>Krebsregister gemäß KFRG noch nicht benannt</v>
          </cell>
        </row>
        <row r="88">
          <cell r="B88" t="str">
            <v>Keine Zusammenarbeit</v>
          </cell>
        </row>
        <row r="89">
          <cell r="B89" t="str">
            <v>Geringe / punktuelle Zusammenarbeit</v>
          </cell>
        </row>
        <row r="90">
          <cell r="B90" t="str">
            <v>Intensive / regelmäßige Zusammenarbeit</v>
          </cell>
        </row>
        <row r="91">
          <cell r="B91" t="str">
            <v>Tumordoku. liegt größtenteils beim Krebsregister</v>
          </cell>
        </row>
        <row r="96">
          <cell r="B96" t="str">
            <v/>
          </cell>
          <cell r="C96" t="str">
            <v/>
          </cell>
          <cell r="D96" t="str">
            <v/>
          </cell>
          <cell r="F96" t="str">
            <v/>
          </cell>
        </row>
        <row r="99">
          <cell r="A99" t="str">
            <v>FAD-Z001-1 V</v>
          </cell>
        </row>
        <row r="100">
          <cell r="A100" t="str">
            <v>FAD-Z001-2 V</v>
          </cell>
        </row>
        <row r="101">
          <cell r="A101" t="str">
            <v>FAD-Z001-3 V</v>
          </cell>
        </row>
        <row r="102">
          <cell r="A102" t="str">
            <v>FAD-Z001-4 V</v>
          </cell>
        </row>
        <row r="103">
          <cell r="A103" t="str">
            <v>FAD-Z002</v>
          </cell>
        </row>
        <row r="104">
          <cell r="A104" t="str">
            <v>FAD-Z003-1 V</v>
          </cell>
        </row>
        <row r="105">
          <cell r="A105" t="str">
            <v>FAD-Z003-2 V</v>
          </cell>
        </row>
        <row r="106">
          <cell r="A106" t="str">
            <v>FAD-Z003-3 V</v>
          </cell>
        </row>
        <row r="107">
          <cell r="A107" t="str">
            <v>FAD-Z004</v>
          </cell>
        </row>
        <row r="108">
          <cell r="A108" t="str">
            <v>FAD-Z005</v>
          </cell>
        </row>
        <row r="109">
          <cell r="A109" t="str">
            <v>FAD-Z006</v>
          </cell>
        </row>
        <row r="110">
          <cell r="A110" t="str">
            <v>FAD-Z007 V</v>
          </cell>
        </row>
        <row r="111">
          <cell r="A111" t="str">
            <v>FAD-Z009</v>
          </cell>
        </row>
        <row r="112">
          <cell r="A112" t="str">
            <v>FAD-Z010</v>
          </cell>
        </row>
        <row r="113">
          <cell r="A113" t="str">
            <v>FAD-Z011</v>
          </cell>
        </row>
        <row r="114">
          <cell r="A114" t="str">
            <v>FAD-Z012</v>
          </cell>
        </row>
        <row r="115">
          <cell r="A115" t="str">
            <v>FAD-Z013 V</v>
          </cell>
        </row>
        <row r="116">
          <cell r="A116" t="str">
            <v>FAD-Z014</v>
          </cell>
        </row>
        <row r="117">
          <cell r="A117" t="str">
            <v>FAD-Z015 V</v>
          </cell>
        </row>
        <row r="118">
          <cell r="A118" t="str">
            <v>FAD-Z016</v>
          </cell>
        </row>
        <row r="119">
          <cell r="A119" t="str">
            <v>FAD-Z017 V</v>
          </cell>
        </row>
        <row r="120">
          <cell r="A120" t="str">
            <v>FAD-Z019</v>
          </cell>
        </row>
        <row r="121">
          <cell r="A121" t="str">
            <v>FAD-Z020</v>
          </cell>
        </row>
        <row r="122">
          <cell r="A122" t="str">
            <v>FAD-Z022</v>
          </cell>
        </row>
        <row r="123">
          <cell r="A123" t="str">
            <v>FAD-Z023</v>
          </cell>
        </row>
        <row r="124">
          <cell r="A124" t="str">
            <v>FAD-Z027</v>
          </cell>
        </row>
        <row r="125">
          <cell r="A125" t="str">
            <v>FAD-Z028</v>
          </cell>
        </row>
        <row r="126">
          <cell r="A126" t="str">
            <v>FAD-Z029</v>
          </cell>
        </row>
        <row r="127">
          <cell r="A127" t="str">
            <v>FAD-Z030</v>
          </cell>
        </row>
        <row r="128">
          <cell r="A128" t="str">
            <v>FAD-Z031 V</v>
          </cell>
        </row>
        <row r="129">
          <cell r="A129" t="str">
            <v>FAD-Z032 V</v>
          </cell>
        </row>
        <row r="130">
          <cell r="A130" t="str">
            <v>FAD-Z033</v>
          </cell>
        </row>
        <row r="131">
          <cell r="A131" t="str">
            <v>FAD-Z034</v>
          </cell>
        </row>
        <row r="132">
          <cell r="A132" t="str">
            <v>FAD-Z035</v>
          </cell>
        </row>
        <row r="133">
          <cell r="A133" t="str">
            <v>FAD-Z036</v>
          </cell>
        </row>
        <row r="134">
          <cell r="A134" t="str">
            <v>FAD-Z037 V</v>
          </cell>
        </row>
        <row r="135">
          <cell r="A135" t="str">
            <v>FAD-Z038</v>
          </cell>
        </row>
        <row r="136">
          <cell r="A136" t="str">
            <v>FAD-Z039</v>
          </cell>
        </row>
        <row r="137">
          <cell r="A137" t="str">
            <v>FAD-Z040 V</v>
          </cell>
        </row>
        <row r="138">
          <cell r="A138" t="str">
            <v>FAD-Z042</v>
          </cell>
        </row>
        <row r="139">
          <cell r="A139" t="str">
            <v>FAD-Z043</v>
          </cell>
        </row>
        <row r="140">
          <cell r="A140" t="str">
            <v>FAD-Z044 V</v>
          </cell>
        </row>
        <row r="141">
          <cell r="A141" t="str">
            <v>FAD-Z045</v>
          </cell>
        </row>
        <row r="142">
          <cell r="A142" t="str">
            <v>FAD-Z046</v>
          </cell>
        </row>
        <row r="143">
          <cell r="A143" t="str">
            <v>FAD-Z047 V</v>
          </cell>
        </row>
        <row r="144">
          <cell r="A144" t="str">
            <v>FAD-Z048</v>
          </cell>
        </row>
        <row r="145">
          <cell r="A145" t="str">
            <v>FAD-Z051</v>
          </cell>
        </row>
        <row r="146">
          <cell r="A146" t="str">
            <v>FAD-Z052</v>
          </cell>
        </row>
        <row r="147">
          <cell r="A147" t="str">
            <v>FAD-Z053</v>
          </cell>
        </row>
        <row r="148">
          <cell r="A148" t="str">
            <v>FAD-Z054</v>
          </cell>
        </row>
        <row r="149">
          <cell r="A149" t="str">
            <v>FAD-Z055 V</v>
          </cell>
        </row>
        <row r="150">
          <cell r="A150" t="str">
            <v>FAD-Z056</v>
          </cell>
        </row>
        <row r="151">
          <cell r="A151" t="str">
            <v>FAD-Z057-1 V</v>
          </cell>
        </row>
        <row r="152">
          <cell r="A152" t="str">
            <v>FAD-Z057-2 V</v>
          </cell>
        </row>
        <row r="153">
          <cell r="A153" t="str">
            <v>FAD-Z058</v>
          </cell>
        </row>
        <row r="154">
          <cell r="A154" t="str">
            <v>FAD-Z059</v>
          </cell>
        </row>
        <row r="155">
          <cell r="A155" t="str">
            <v>FAD-Z060</v>
          </cell>
        </row>
        <row r="156">
          <cell r="A156" t="str">
            <v>FAD-Z061</v>
          </cell>
        </row>
        <row r="157">
          <cell r="A157" t="str">
            <v>FAD-Z063 V</v>
          </cell>
        </row>
        <row r="158">
          <cell r="A158" t="str">
            <v>FAD-Z064</v>
          </cell>
        </row>
        <row r="159">
          <cell r="A159" t="str">
            <v>FAD-Z065 V</v>
          </cell>
        </row>
        <row r="160">
          <cell r="A160" t="str">
            <v>FAD-Z067 V</v>
          </cell>
        </row>
        <row r="161">
          <cell r="A161" t="str">
            <v>FAD-Z068</v>
          </cell>
        </row>
        <row r="162">
          <cell r="A162" t="str">
            <v>FAD-Z070 V</v>
          </cell>
        </row>
        <row r="163">
          <cell r="A163" t="str">
            <v>FAD-Z071</v>
          </cell>
        </row>
        <row r="164">
          <cell r="A164" t="str">
            <v>FAD-Z072 V</v>
          </cell>
        </row>
        <row r="165">
          <cell r="A165" t="str">
            <v>FAD-Z074</v>
          </cell>
        </row>
        <row r="166">
          <cell r="A166" t="str">
            <v>FAD-Z075</v>
          </cell>
        </row>
        <row r="167">
          <cell r="A167" t="str">
            <v>FAD-Z076 V</v>
          </cell>
        </row>
        <row r="168">
          <cell r="A168" t="str">
            <v>FAD-Z077</v>
          </cell>
        </row>
        <row r="169">
          <cell r="A169" t="str">
            <v>FAD-Z078</v>
          </cell>
        </row>
        <row r="170">
          <cell r="A170" t="str">
            <v>FAD-Z079</v>
          </cell>
        </row>
        <row r="171">
          <cell r="A171" t="str">
            <v>FAD-Z081</v>
          </cell>
        </row>
        <row r="172">
          <cell r="A172" t="str">
            <v>FAD-Z083 V</v>
          </cell>
        </row>
        <row r="173">
          <cell r="A173" t="str">
            <v>FAD-Z084</v>
          </cell>
        </row>
        <row r="174">
          <cell r="A174" t="str">
            <v>FAD-Z086</v>
          </cell>
        </row>
        <row r="175">
          <cell r="A175" t="str">
            <v>FAD-Z087</v>
          </cell>
        </row>
        <row r="176">
          <cell r="A176" t="str">
            <v>FAD-Z088</v>
          </cell>
        </row>
        <row r="177">
          <cell r="A177" t="str">
            <v>FAD-Z089</v>
          </cell>
        </row>
        <row r="178">
          <cell r="A178" t="str">
            <v>FAD-Z091</v>
          </cell>
        </row>
        <row r="179">
          <cell r="A179" t="str">
            <v>FAD-Z093-1 V</v>
          </cell>
        </row>
        <row r="180">
          <cell r="A180" t="str">
            <v>FAD-Z093-2 V</v>
          </cell>
        </row>
        <row r="181">
          <cell r="A181" t="str">
            <v>FAD-Z094</v>
          </cell>
        </row>
        <row r="182">
          <cell r="A182" t="str">
            <v>FAD-Z096 V</v>
          </cell>
        </row>
        <row r="183">
          <cell r="A183" t="str">
            <v>FAD-Z097 V</v>
          </cell>
        </row>
        <row r="184">
          <cell r="A184" t="str">
            <v>FAD-Z098 V</v>
          </cell>
        </row>
        <row r="185">
          <cell r="A185" t="str">
            <v>FAD-Z099 V</v>
          </cell>
        </row>
        <row r="186">
          <cell r="A186" t="str">
            <v>FAD-Z100 V</v>
          </cell>
        </row>
        <row r="187">
          <cell r="A187" t="str">
            <v>FAD-Z101-1 V</v>
          </cell>
        </row>
        <row r="188">
          <cell r="A188" t="str">
            <v>FAD-Z101-2 V</v>
          </cell>
        </row>
        <row r="189">
          <cell r="A189" t="str">
            <v>FAD-Z102</v>
          </cell>
        </row>
        <row r="190">
          <cell r="A190" t="str">
            <v>FAD-Z103 V</v>
          </cell>
        </row>
        <row r="191">
          <cell r="A191" t="str">
            <v>FAD-Z104</v>
          </cell>
        </row>
        <row r="192">
          <cell r="A192" t="str">
            <v>FAD-Z105</v>
          </cell>
        </row>
        <row r="193">
          <cell r="A193" t="str">
            <v>FAD-Z106</v>
          </cell>
        </row>
        <row r="194">
          <cell r="A194" t="str">
            <v>FAD-Z107</v>
          </cell>
        </row>
        <row r="195">
          <cell r="A195" t="str">
            <v>FAD-Z108 V</v>
          </cell>
        </row>
        <row r="196">
          <cell r="A196" t="str">
            <v>FAD-Z109</v>
          </cell>
        </row>
        <row r="197">
          <cell r="A197" t="str">
            <v>FAD-Z110</v>
          </cell>
        </row>
        <row r="198">
          <cell r="A198" t="str">
            <v>FAD-Z111</v>
          </cell>
        </row>
        <row r="199">
          <cell r="A199" t="str">
            <v>FAD-Z112</v>
          </cell>
        </row>
        <row r="200">
          <cell r="A200" t="str">
            <v>FAD-Z113 V</v>
          </cell>
        </row>
        <row r="201">
          <cell r="A201" t="str">
            <v>FAD-Z114 V</v>
          </cell>
        </row>
        <row r="202">
          <cell r="A202" t="str">
            <v>FAD-Z115</v>
          </cell>
        </row>
        <row r="203">
          <cell r="A203" t="str">
            <v>FAD-Z116</v>
          </cell>
        </row>
        <row r="204">
          <cell r="A204" t="str">
            <v>FAD-Z118 V</v>
          </cell>
        </row>
        <row r="205">
          <cell r="A205" t="str">
            <v>FAD-Z119</v>
          </cell>
        </row>
        <row r="206">
          <cell r="A206" t="str">
            <v>FAD-Z120</v>
          </cell>
        </row>
        <row r="207">
          <cell r="A207" t="str">
            <v>FAD-Z121 V</v>
          </cell>
        </row>
        <row r="208">
          <cell r="A208" t="str">
            <v>FAD-Z122 V</v>
          </cell>
        </row>
        <row r="209">
          <cell r="A209" t="str">
            <v>FAD-Z123</v>
          </cell>
        </row>
        <row r="210">
          <cell r="A210" t="str">
            <v>FAD-Z124</v>
          </cell>
        </row>
        <row r="211">
          <cell r="A211" t="str">
            <v>FAD-Z125</v>
          </cell>
        </row>
        <row r="212">
          <cell r="A212" t="str">
            <v>FAD-Z126</v>
          </cell>
        </row>
        <row r="213">
          <cell r="A213" t="str">
            <v>FAD-Z128</v>
          </cell>
        </row>
        <row r="214">
          <cell r="A214" t="str">
            <v>FAD-Z129</v>
          </cell>
        </row>
        <row r="215">
          <cell r="A215" t="str">
            <v>FAD-Z130</v>
          </cell>
        </row>
        <row r="216">
          <cell r="A216" t="str">
            <v>FAD-Z131</v>
          </cell>
        </row>
        <row r="217">
          <cell r="A217" t="str">
            <v>FAD-Z132</v>
          </cell>
        </row>
        <row r="218">
          <cell r="A218" t="str">
            <v>FAD-Z133</v>
          </cell>
        </row>
        <row r="219">
          <cell r="A219" t="str">
            <v>FAD-Z134</v>
          </cell>
        </row>
        <row r="220">
          <cell r="A220" t="str">
            <v>FAD-Z135</v>
          </cell>
        </row>
        <row r="221">
          <cell r="A221" t="str">
            <v>FAD-Z136</v>
          </cell>
        </row>
        <row r="222">
          <cell r="A222" t="str">
            <v>FAD-Z139</v>
          </cell>
        </row>
        <row r="223">
          <cell r="A223" t="str">
            <v>FAD-Z140</v>
          </cell>
        </row>
        <row r="224">
          <cell r="A224" t="str">
            <v>FAD-Z141 V</v>
          </cell>
        </row>
        <row r="225">
          <cell r="A225" t="str">
            <v>FAD-Z142 V</v>
          </cell>
        </row>
        <row r="226">
          <cell r="A226" t="str">
            <v>FAD-Z143</v>
          </cell>
        </row>
        <row r="227">
          <cell r="A227" t="str">
            <v>FAD-Z144 V</v>
          </cell>
        </row>
        <row r="228">
          <cell r="A228" t="str">
            <v>FAD-Z145</v>
          </cell>
        </row>
        <row r="229">
          <cell r="A229" t="str">
            <v>FAD-Z146</v>
          </cell>
        </row>
        <row r="230">
          <cell r="A230" t="str">
            <v>FAD-Z147</v>
          </cell>
        </row>
        <row r="231">
          <cell r="A231" t="str">
            <v>FAD-Z148</v>
          </cell>
        </row>
        <row r="232">
          <cell r="A232" t="str">
            <v>FAD-Z149 V</v>
          </cell>
        </row>
        <row r="233">
          <cell r="A233" t="str">
            <v>FAD-Z150</v>
          </cell>
        </row>
        <row r="234">
          <cell r="A234" t="str">
            <v>FAD-Z151</v>
          </cell>
        </row>
        <row r="235">
          <cell r="A235" t="str">
            <v>FAD-Z152</v>
          </cell>
        </row>
        <row r="236">
          <cell r="A236" t="str">
            <v>FAD-Z153</v>
          </cell>
        </row>
        <row r="237">
          <cell r="A237" t="str">
            <v>FAD-Z154</v>
          </cell>
        </row>
        <row r="238">
          <cell r="A238" t="str">
            <v>FAD-Z155</v>
          </cell>
        </row>
        <row r="239">
          <cell r="A239" t="str">
            <v>FAD-Z157</v>
          </cell>
        </row>
        <row r="240">
          <cell r="A240" t="str">
            <v>FAD-Z158</v>
          </cell>
        </row>
        <row r="241">
          <cell r="A241" t="str">
            <v>FAD-Z159</v>
          </cell>
        </row>
        <row r="242">
          <cell r="A242" t="str">
            <v>FAD-Z160 V</v>
          </cell>
        </row>
        <row r="243">
          <cell r="A243" t="str">
            <v>FAD-Z161</v>
          </cell>
        </row>
        <row r="244">
          <cell r="A244" t="str">
            <v>FAD-Z162</v>
          </cell>
        </row>
        <row r="245">
          <cell r="A245" t="str">
            <v>FAD-Z164</v>
          </cell>
        </row>
        <row r="246">
          <cell r="A246" t="str">
            <v>FAD-Z165</v>
          </cell>
        </row>
        <row r="247">
          <cell r="A247" t="str">
            <v>FAD-Z166</v>
          </cell>
        </row>
        <row r="248">
          <cell r="A248" t="str">
            <v>FAD-Z167</v>
          </cell>
        </row>
        <row r="249">
          <cell r="A249" t="str">
            <v>FAD-Z168</v>
          </cell>
        </row>
        <row r="250">
          <cell r="A250" t="str">
            <v>FAD-Z169</v>
          </cell>
        </row>
        <row r="251">
          <cell r="A251" t="str">
            <v>FAD-Z170</v>
          </cell>
        </row>
        <row r="252">
          <cell r="A252" t="str">
            <v>FAD-Z173-1</v>
          </cell>
        </row>
        <row r="253">
          <cell r="A253" t="str">
            <v>FAD-Z173-2</v>
          </cell>
        </row>
        <row r="254">
          <cell r="A254" t="str">
            <v>FAD-Z174 V</v>
          </cell>
        </row>
        <row r="255">
          <cell r="A255" t="str">
            <v>FAD-Z175 V</v>
          </cell>
        </row>
        <row r="256">
          <cell r="A256" t="str">
            <v>FAD-Z176</v>
          </cell>
        </row>
        <row r="257">
          <cell r="A257" t="str">
            <v>FAD-Z177 V</v>
          </cell>
        </row>
        <row r="258">
          <cell r="A258" t="str">
            <v>FAD-Z178</v>
          </cell>
        </row>
        <row r="259">
          <cell r="A259" t="str">
            <v>FAD-Z179</v>
          </cell>
        </row>
        <row r="260">
          <cell r="A260" t="str">
            <v>FAD-Z180 V</v>
          </cell>
        </row>
        <row r="261">
          <cell r="A261" t="str">
            <v>FAD-Z181</v>
          </cell>
        </row>
        <row r="262">
          <cell r="A262" t="str">
            <v>FAD-Z182</v>
          </cell>
        </row>
        <row r="263">
          <cell r="A263" t="str">
            <v>FAD-Z183</v>
          </cell>
        </row>
        <row r="264">
          <cell r="A264" t="str">
            <v>FAD-Z184</v>
          </cell>
        </row>
        <row r="265">
          <cell r="A265" t="str">
            <v>FAD-Z185 V</v>
          </cell>
        </row>
        <row r="266">
          <cell r="A266" t="str">
            <v>FAD-Z186 V</v>
          </cell>
        </row>
        <row r="267">
          <cell r="A267" t="str">
            <v>FAD-Z187 V</v>
          </cell>
        </row>
        <row r="268">
          <cell r="A268" t="str">
            <v>FAD-Z188</v>
          </cell>
        </row>
        <row r="269">
          <cell r="A269" t="str">
            <v>FAD-Z189</v>
          </cell>
        </row>
        <row r="270">
          <cell r="A270" t="str">
            <v>FAD-Z190</v>
          </cell>
        </row>
        <row r="271">
          <cell r="A271" t="str">
            <v>FAD-Z191</v>
          </cell>
        </row>
        <row r="272">
          <cell r="A272" t="str">
            <v>FAD-Z192</v>
          </cell>
        </row>
        <row r="273">
          <cell r="A273" t="str">
            <v>FAD-Z194</v>
          </cell>
        </row>
        <row r="274">
          <cell r="A274" t="str">
            <v>FAD-Z195</v>
          </cell>
        </row>
        <row r="275">
          <cell r="A275" t="str">
            <v>FAD-Z197 V</v>
          </cell>
        </row>
        <row r="276">
          <cell r="A276" t="str">
            <v>FAD-Z198 V</v>
          </cell>
        </row>
        <row r="277">
          <cell r="A277" t="str">
            <v>FAD-Z200</v>
          </cell>
        </row>
        <row r="278">
          <cell r="A278" t="str">
            <v>FAD-Z201</v>
          </cell>
        </row>
        <row r="279">
          <cell r="A279" t="str">
            <v>FAD-Z202</v>
          </cell>
        </row>
        <row r="280">
          <cell r="A280" t="str">
            <v>FAD-Z203</v>
          </cell>
        </row>
        <row r="281">
          <cell r="A281" t="str">
            <v>FAD-Z205</v>
          </cell>
        </row>
        <row r="282">
          <cell r="A282" t="str">
            <v>FAD-Z206</v>
          </cell>
        </row>
        <row r="283">
          <cell r="A283" t="str">
            <v>FAD-Z209</v>
          </cell>
        </row>
        <row r="284">
          <cell r="A284" t="str">
            <v>FAD-Z210 V</v>
          </cell>
        </row>
        <row r="285">
          <cell r="A285" t="str">
            <v>FAD-Z214 V</v>
          </cell>
        </row>
        <row r="286">
          <cell r="A286" t="str">
            <v>FAD-Z215 V</v>
          </cell>
        </row>
        <row r="287">
          <cell r="A287" t="str">
            <v>FAD-Z216</v>
          </cell>
        </row>
        <row r="288">
          <cell r="A288" t="str">
            <v>FAD-Z217</v>
          </cell>
        </row>
        <row r="289">
          <cell r="A289" t="str">
            <v>FAD-Z218</v>
          </cell>
        </row>
        <row r="290">
          <cell r="A290" t="str">
            <v>FAD-Z219</v>
          </cell>
        </row>
        <row r="291">
          <cell r="A291" t="str">
            <v>FAD-Z220 V</v>
          </cell>
        </row>
        <row r="292">
          <cell r="A292" t="str">
            <v>FAD-Z221</v>
          </cell>
        </row>
        <row r="293">
          <cell r="A293" t="str">
            <v>FAD-Z222</v>
          </cell>
        </row>
        <row r="294">
          <cell r="A294" t="str">
            <v>FAD-Z223</v>
          </cell>
        </row>
        <row r="295">
          <cell r="A295" t="str">
            <v>FAD-Z224 V</v>
          </cell>
        </row>
        <row r="296">
          <cell r="A296" t="str">
            <v>FAD-Z225 V</v>
          </cell>
        </row>
        <row r="297">
          <cell r="A297" t="str">
            <v>FAD-Z227 V</v>
          </cell>
        </row>
        <row r="298">
          <cell r="A298" t="str">
            <v>FAD-Z228</v>
          </cell>
        </row>
        <row r="299">
          <cell r="A299" t="str">
            <v>FAD-Z230</v>
          </cell>
        </row>
        <row r="300">
          <cell r="A300" t="str">
            <v>FAD-Z231 V</v>
          </cell>
        </row>
        <row r="301">
          <cell r="A301" t="str">
            <v>FAD-Z232 V</v>
          </cell>
        </row>
        <row r="302">
          <cell r="A302" t="str">
            <v>FAD-Z233</v>
          </cell>
        </row>
        <row r="303">
          <cell r="A303" t="str">
            <v>FAD-Z234 V</v>
          </cell>
        </row>
        <row r="304">
          <cell r="A304" t="str">
            <v>FAD-Z235</v>
          </cell>
        </row>
        <row r="305">
          <cell r="A305" t="str">
            <v>FAD-Z237</v>
          </cell>
        </row>
        <row r="306">
          <cell r="A306" t="str">
            <v>FAD-Z238</v>
          </cell>
        </row>
        <row r="307">
          <cell r="A307" t="str">
            <v>FAD-Z239</v>
          </cell>
        </row>
        <row r="308">
          <cell r="A308" t="str">
            <v>FAD-Z240</v>
          </cell>
        </row>
        <row r="309">
          <cell r="A309" t="str">
            <v>FAD-Z243</v>
          </cell>
        </row>
        <row r="310">
          <cell r="A310" t="str">
            <v>FAD-Z245</v>
          </cell>
        </row>
        <row r="311">
          <cell r="A311" t="str">
            <v>FAD-Z246</v>
          </cell>
        </row>
        <row r="312">
          <cell r="A312" t="str">
            <v>FAD-Z247</v>
          </cell>
        </row>
        <row r="313">
          <cell r="A313" t="str">
            <v>FAD-Z248 V</v>
          </cell>
        </row>
        <row r="314">
          <cell r="A314" t="str">
            <v>FAD-Z250 V</v>
          </cell>
        </row>
        <row r="315">
          <cell r="A315" t="str">
            <v>FAD-Z251</v>
          </cell>
        </row>
        <row r="316">
          <cell r="A316" t="str">
            <v>FAD-Z253</v>
          </cell>
        </row>
        <row r="317">
          <cell r="A317" t="str">
            <v>FAD-Z254</v>
          </cell>
        </row>
        <row r="318">
          <cell r="A318" t="str">
            <v>FAD-Z255 V</v>
          </cell>
        </row>
        <row r="319">
          <cell r="A319" t="str">
            <v>FAD-Z256 V</v>
          </cell>
        </row>
        <row r="320">
          <cell r="A320" t="str">
            <v>FAD-Z257</v>
          </cell>
        </row>
        <row r="321">
          <cell r="A321" t="str">
            <v>FAD-Z258</v>
          </cell>
        </row>
        <row r="322">
          <cell r="A322" t="str">
            <v>FAD-Z259</v>
          </cell>
        </row>
        <row r="323">
          <cell r="A323" t="str">
            <v>FAD-Z260</v>
          </cell>
        </row>
        <row r="324">
          <cell r="A324" t="str">
            <v>FAD-Z261 V</v>
          </cell>
        </row>
        <row r="325">
          <cell r="A325" t="str">
            <v>FAD-Z262</v>
          </cell>
        </row>
        <row r="326">
          <cell r="A326" t="str">
            <v>FAD-Z263</v>
          </cell>
        </row>
        <row r="327">
          <cell r="A327" t="str">
            <v>FAD-Z264 V</v>
          </cell>
        </row>
        <row r="328">
          <cell r="A328" t="str">
            <v>FAD-Z265 V</v>
          </cell>
        </row>
        <row r="329">
          <cell r="A329" t="str">
            <v>FAD-Z266</v>
          </cell>
        </row>
        <row r="330">
          <cell r="A330" t="str">
            <v>FAD-Z267</v>
          </cell>
        </row>
        <row r="331">
          <cell r="A331" t="str">
            <v>FAD-Z269</v>
          </cell>
        </row>
        <row r="332">
          <cell r="A332" t="str">
            <v>FAD-Z270</v>
          </cell>
        </row>
        <row r="333">
          <cell r="A333" t="str">
            <v>FAD-Z271</v>
          </cell>
        </row>
        <row r="334">
          <cell r="A334" t="str">
            <v>FAD-Z272</v>
          </cell>
        </row>
        <row r="335">
          <cell r="A335" t="str">
            <v>FAD-Z273 V</v>
          </cell>
        </row>
        <row r="336">
          <cell r="A336" t="str">
            <v>FAD-Z274</v>
          </cell>
        </row>
        <row r="337">
          <cell r="A337" t="str">
            <v>FAD-Z275</v>
          </cell>
        </row>
        <row r="338">
          <cell r="A338" t="str">
            <v>FAD-Z276</v>
          </cell>
        </row>
        <row r="339">
          <cell r="A339" t="str">
            <v>FAD-Z277</v>
          </cell>
        </row>
        <row r="340">
          <cell r="A340" t="str">
            <v>FAD-Z278</v>
          </cell>
        </row>
        <row r="341">
          <cell r="A341" t="str">
            <v>FAD-Z279</v>
          </cell>
        </row>
        <row r="342">
          <cell r="A342" t="str">
            <v>FAD-Z280</v>
          </cell>
        </row>
        <row r="343">
          <cell r="A343" t="str">
            <v>FAD-Z281 V</v>
          </cell>
        </row>
        <row r="344">
          <cell r="A344" t="str">
            <v>FAD-Z282</v>
          </cell>
        </row>
        <row r="345">
          <cell r="A345" t="str">
            <v>FAD-Z283 V</v>
          </cell>
        </row>
        <row r="346">
          <cell r="A346" t="str">
            <v>FAD-Z284 V</v>
          </cell>
        </row>
        <row r="347">
          <cell r="A347" t="str">
            <v>FAD-Z285</v>
          </cell>
        </row>
        <row r="348">
          <cell r="A348" t="str">
            <v>FAD-Z286</v>
          </cell>
        </row>
        <row r="349">
          <cell r="A349" t="str">
            <v>FAD-Z287</v>
          </cell>
        </row>
        <row r="350">
          <cell r="A350" t="str">
            <v>FAD-Z288 V</v>
          </cell>
        </row>
        <row r="351">
          <cell r="A351" t="str">
            <v>FAD-Z289</v>
          </cell>
        </row>
        <row r="352">
          <cell r="A352" t="str">
            <v>FAD-Z290</v>
          </cell>
        </row>
        <row r="353">
          <cell r="A353" t="str">
            <v>FAD-Z291</v>
          </cell>
        </row>
        <row r="354">
          <cell r="A354" t="str">
            <v>FAD-Z292</v>
          </cell>
        </row>
        <row r="355">
          <cell r="A355" t="str">
            <v>FAD-Z293 V</v>
          </cell>
        </row>
        <row r="356">
          <cell r="A356" t="str">
            <v>FAD-Z294</v>
          </cell>
        </row>
        <row r="357">
          <cell r="A357" t="str">
            <v>FAD-Z295</v>
          </cell>
        </row>
        <row r="358">
          <cell r="A358" t="str">
            <v>FAD-Z296</v>
          </cell>
        </row>
        <row r="359">
          <cell r="A359" t="str">
            <v>FAD-Z297 V</v>
          </cell>
        </row>
        <row r="360">
          <cell r="A360" t="str">
            <v>FAD-Z298 V</v>
          </cell>
        </row>
        <row r="361">
          <cell r="A361" t="str">
            <v>FAD-Z299</v>
          </cell>
        </row>
        <row r="362">
          <cell r="A362" t="str">
            <v>FAD-Z300 V</v>
          </cell>
        </row>
        <row r="363">
          <cell r="A363" t="str">
            <v>FAD-Z301</v>
          </cell>
        </row>
        <row r="364">
          <cell r="A364" t="str">
            <v>FAD-Z302</v>
          </cell>
        </row>
        <row r="365">
          <cell r="A365" t="str">
            <v>FAD-Z303</v>
          </cell>
        </row>
        <row r="366">
          <cell r="A366" t="str">
            <v>FAD-Z304 V</v>
          </cell>
        </row>
        <row r="367">
          <cell r="A367" t="str">
            <v>FAD-Z305</v>
          </cell>
        </row>
        <row r="368">
          <cell r="A368" t="str">
            <v>FAD-Z306 V</v>
          </cell>
        </row>
        <row r="369">
          <cell r="A369" t="str">
            <v>FAD-Z307</v>
          </cell>
        </row>
        <row r="370">
          <cell r="A370" t="str">
            <v>FAD-Z308 V</v>
          </cell>
        </row>
        <row r="371">
          <cell r="A371" t="str">
            <v>FAD-Z309</v>
          </cell>
        </row>
        <row r="372">
          <cell r="A372" t="str">
            <v>FAD-Z311 V</v>
          </cell>
        </row>
        <row r="373">
          <cell r="A373" t="str">
            <v>FAD-Z312</v>
          </cell>
        </row>
        <row r="374">
          <cell r="A374" t="str">
            <v>FAD-Z313</v>
          </cell>
        </row>
        <row r="375">
          <cell r="A375" t="str">
            <v>FAD-Z314 V</v>
          </cell>
        </row>
        <row r="376">
          <cell r="A376" t="str">
            <v>FAD-Z315</v>
          </cell>
        </row>
        <row r="377">
          <cell r="A377" t="str">
            <v>FAD-Z316</v>
          </cell>
        </row>
        <row r="378">
          <cell r="A378" t="str">
            <v>FAD-Z317</v>
          </cell>
        </row>
        <row r="379">
          <cell r="A379" t="str">
            <v>FAD-Z318</v>
          </cell>
        </row>
        <row r="380">
          <cell r="A380" t="str">
            <v>FAD-Z319</v>
          </cell>
        </row>
        <row r="381">
          <cell r="A381" t="str">
            <v>FAD-Z320</v>
          </cell>
        </row>
        <row r="382">
          <cell r="A382" t="str">
            <v>FAD-Z321</v>
          </cell>
        </row>
        <row r="383">
          <cell r="A383" t="str">
            <v>FAD-Z322</v>
          </cell>
        </row>
        <row r="384">
          <cell r="A384" t="str">
            <v>FAD-Z323</v>
          </cell>
        </row>
        <row r="385">
          <cell r="A385" t="str">
            <v>FAD-Z324</v>
          </cell>
        </row>
        <row r="386">
          <cell r="A386" t="str">
            <v>Nicht gelistet</v>
          </cell>
        </row>
      </sheetData>
      <sheetData sheetId="4"/>
      <sheetData sheetId="5"/>
      <sheetData sheetId="6"/>
      <sheetData sheetId="7">
        <row r="5">
          <cell r="C5" t="str">
            <v>I.O.</v>
          </cell>
          <cell r="D5" t="str">
            <v>I.O. (Plausibilität unklar)</v>
          </cell>
          <cell r="E5" t="str">
            <v>Sollvorgabe nicht erfüllt</v>
          </cell>
          <cell r="F5" t="str">
            <v>Unvollständig</v>
          </cell>
          <cell r="G5" t="str">
            <v>Inkorrekt</v>
          </cell>
        </row>
        <row r="6">
          <cell r="C6">
            <v>0</v>
          </cell>
          <cell r="D6">
            <v>0</v>
          </cell>
          <cell r="F6">
            <v>30</v>
          </cell>
          <cell r="G6">
            <v>0</v>
          </cell>
        </row>
        <row r="7">
          <cell r="D7">
            <v>0</v>
          </cell>
          <cell r="E7">
            <v>0</v>
          </cell>
        </row>
        <row r="8">
          <cell r="E8">
            <v>0</v>
          </cell>
          <cell r="G8">
            <v>30</v>
          </cell>
        </row>
        <row r="9">
          <cell r="C9">
            <v>0</v>
          </cell>
          <cell r="D9">
            <v>0</v>
          </cell>
          <cell r="F9">
            <v>1</v>
          </cell>
          <cell r="G9">
            <v>0</v>
          </cell>
        </row>
        <row r="10">
          <cell r="D10">
            <v>0</v>
          </cell>
          <cell r="E10">
            <v>0</v>
          </cell>
          <cell r="G10">
            <v>1</v>
          </cell>
        </row>
        <row r="11">
          <cell r="E11">
            <v>0</v>
          </cell>
        </row>
        <row r="17">
          <cell r="C17" t="str">
            <v>optional - I.O.</v>
          </cell>
          <cell r="D17" t="str">
            <v>optional - I.O. (Plausibilität unklar)</v>
          </cell>
          <cell r="E17" t="str">
            <v>optional - Sollvorgabe nicht erfüllt</v>
          </cell>
          <cell r="F17" t="str">
            <v>optional - unvollständig</v>
          </cell>
          <cell r="G17" t="str">
            <v>optional - inkorrekt</v>
          </cell>
        </row>
        <row r="27">
          <cell r="D27" t="str">
            <v>n.d.</v>
          </cell>
          <cell r="E27">
            <v>0</v>
          </cell>
          <cell r="F27">
            <v>1</v>
          </cell>
          <cell r="G27">
            <v>0.95</v>
          </cell>
          <cell r="H27">
            <v>10000</v>
          </cell>
          <cell r="J27">
            <v>-10000</v>
          </cell>
          <cell r="K27">
            <v>10000</v>
          </cell>
        </row>
        <row r="30">
          <cell r="D30" t="str">
            <v>n.d.</v>
          </cell>
          <cell r="E30">
            <v>0</v>
          </cell>
          <cell r="F30">
            <v>1</v>
          </cell>
          <cell r="G30">
            <v>0.95</v>
          </cell>
          <cell r="H30">
            <v>10000</v>
          </cell>
          <cell r="J30">
            <v>-10000</v>
          </cell>
          <cell r="K30">
            <v>10000</v>
          </cell>
        </row>
        <row r="33">
          <cell r="D33" t="str">
            <v>n.d.</v>
          </cell>
          <cell r="E33">
            <v>0</v>
          </cell>
          <cell r="F33">
            <v>1</v>
          </cell>
          <cell r="G33">
            <v>0.95</v>
          </cell>
          <cell r="H33">
            <v>10000</v>
          </cell>
          <cell r="J33">
            <v>-10000</v>
          </cell>
          <cell r="K33">
            <v>1000000</v>
          </cell>
        </row>
        <row r="36">
          <cell r="D36" t="str">
            <v>n.d.</v>
          </cell>
          <cell r="E36">
            <v>0</v>
          </cell>
          <cell r="F36">
            <v>1</v>
          </cell>
          <cell r="G36">
            <v>-10000</v>
          </cell>
          <cell r="H36">
            <v>10000</v>
          </cell>
          <cell r="J36">
            <v>0.2</v>
          </cell>
          <cell r="K36">
            <v>0.95</v>
          </cell>
        </row>
        <row r="39">
          <cell r="D39" t="str">
            <v>n.d.</v>
          </cell>
          <cell r="E39">
            <v>0</v>
          </cell>
          <cell r="F39">
            <v>1</v>
          </cell>
          <cell r="G39">
            <v>-10000</v>
          </cell>
          <cell r="H39">
            <v>10000</v>
          </cell>
          <cell r="J39">
            <v>0.45</v>
          </cell>
          <cell r="K39">
            <v>0.99950000000000006</v>
          </cell>
        </row>
        <row r="42">
          <cell r="D42" t="str">
            <v>n.d.</v>
          </cell>
          <cell r="E42">
            <v>0</v>
          </cell>
          <cell r="F42">
            <v>100000000</v>
          </cell>
          <cell r="G42">
            <v>0.05</v>
          </cell>
          <cell r="H42">
            <v>10000</v>
          </cell>
          <cell r="J42">
            <v>-10000</v>
          </cell>
          <cell r="K42">
            <v>0.5</v>
          </cell>
        </row>
        <row r="45">
          <cell r="D45" t="str">
            <v>n.d.</v>
          </cell>
          <cell r="E45">
            <v>0</v>
          </cell>
          <cell r="F45">
            <v>1</v>
          </cell>
          <cell r="G45">
            <v>-10000</v>
          </cell>
          <cell r="H45">
            <v>10000</v>
          </cell>
          <cell r="J45">
            <v>0.05</v>
          </cell>
          <cell r="K45">
            <v>0.99950000000000006</v>
          </cell>
        </row>
        <row r="48">
          <cell r="D48" t="str">
            <v>n.d.</v>
          </cell>
          <cell r="E48">
            <v>0</v>
          </cell>
          <cell r="F48">
            <v>1</v>
          </cell>
          <cell r="G48">
            <v>-10000</v>
          </cell>
          <cell r="H48">
            <v>10000</v>
          </cell>
          <cell r="J48">
            <v>0.05</v>
          </cell>
          <cell r="K48">
            <v>0.99950000000000006</v>
          </cell>
        </row>
        <row r="51">
          <cell r="D51" t="str">
            <v>n.d.</v>
          </cell>
          <cell r="E51">
            <v>0</v>
          </cell>
          <cell r="F51">
            <v>1</v>
          </cell>
          <cell r="G51">
            <v>0.9</v>
          </cell>
          <cell r="H51">
            <v>10000</v>
          </cell>
          <cell r="J51">
            <v>-10000</v>
          </cell>
          <cell r="K51">
            <v>10000</v>
          </cell>
        </row>
        <row r="54">
          <cell r="D54" t="str">
            <v>n.d.</v>
          </cell>
          <cell r="E54">
            <v>0</v>
          </cell>
          <cell r="F54">
            <v>1</v>
          </cell>
          <cell r="G54">
            <v>-10000</v>
          </cell>
          <cell r="H54">
            <v>0.01</v>
          </cell>
          <cell r="J54">
            <v>1E-4</v>
          </cell>
          <cell r="K54">
            <v>10000</v>
          </cell>
        </row>
        <row r="57">
          <cell r="D57" t="str">
            <v>n.d.</v>
          </cell>
          <cell r="E57">
            <v>0</v>
          </cell>
          <cell r="F57">
            <v>1</v>
          </cell>
          <cell r="G57">
            <v>0.95</v>
          </cell>
          <cell r="H57">
            <v>10000</v>
          </cell>
          <cell r="J57">
            <v>-10000</v>
          </cell>
          <cell r="K57">
            <v>0.99950000000000006</v>
          </cell>
        </row>
        <row r="60">
          <cell r="D60" t="str">
            <v>n.d.</v>
          </cell>
          <cell r="E60">
            <v>0</v>
          </cell>
          <cell r="F60">
            <v>1</v>
          </cell>
          <cell r="G60">
            <v>-10000</v>
          </cell>
          <cell r="H60">
            <v>10000</v>
          </cell>
          <cell r="J60">
            <v>0.9</v>
          </cell>
          <cell r="K60">
            <v>0.99950000000000006</v>
          </cell>
        </row>
        <row r="63">
          <cell r="D63">
            <v>0</v>
          </cell>
          <cell r="E63">
            <v>0</v>
          </cell>
          <cell r="F63">
            <v>1000000000000</v>
          </cell>
          <cell r="G63">
            <v>30</v>
          </cell>
          <cell r="H63">
            <v>1000000000000000</v>
          </cell>
          <cell r="J63">
            <v>-10000</v>
          </cell>
          <cell r="K63">
            <v>1000000000000</v>
          </cell>
        </row>
        <row r="66">
          <cell r="D66">
            <v>0</v>
          </cell>
          <cell r="E66">
            <v>0</v>
          </cell>
          <cell r="F66">
            <v>1000000000000</v>
          </cell>
          <cell r="G66">
            <v>20</v>
          </cell>
          <cell r="H66">
            <v>1000000000000</v>
          </cell>
          <cell r="J66">
            <v>-10000</v>
          </cell>
          <cell r="K66">
            <v>1000000000000</v>
          </cell>
        </row>
        <row r="69">
          <cell r="D69" t="str">
            <v>n.d.</v>
          </cell>
          <cell r="E69">
            <v>0</v>
          </cell>
          <cell r="F69">
            <v>1</v>
          </cell>
          <cell r="G69">
            <v>-10000</v>
          </cell>
          <cell r="H69">
            <v>0.15</v>
          </cell>
          <cell r="J69">
            <v>1E-4</v>
          </cell>
          <cell r="K69">
            <v>0.1</v>
          </cell>
        </row>
        <row r="72">
          <cell r="D72" t="str">
            <v>n.d.</v>
          </cell>
          <cell r="E72">
            <v>0</v>
          </cell>
          <cell r="F72">
            <v>1</v>
          </cell>
          <cell r="G72">
            <v>-10000</v>
          </cell>
          <cell r="H72">
            <v>0.15</v>
          </cell>
          <cell r="J72">
            <v>1E-4</v>
          </cell>
          <cell r="K72">
            <v>0.1</v>
          </cell>
        </row>
        <row r="75">
          <cell r="D75" t="str">
            <v>n.d.</v>
          </cell>
          <cell r="E75">
            <v>0</v>
          </cell>
          <cell r="F75">
            <v>1</v>
          </cell>
          <cell r="G75">
            <v>-10000</v>
          </cell>
          <cell r="H75">
            <v>10000</v>
          </cell>
          <cell r="J75">
            <v>1E-4</v>
          </cell>
          <cell r="K75">
            <v>0.14949999999999999</v>
          </cell>
        </row>
        <row r="78">
          <cell r="D78" t="str">
            <v>n.d.</v>
          </cell>
          <cell r="E78">
            <v>0</v>
          </cell>
          <cell r="F78">
            <v>1</v>
          </cell>
          <cell r="G78">
            <v>-10000</v>
          </cell>
          <cell r="H78">
            <v>0.06</v>
          </cell>
          <cell r="J78">
            <v>1E-4</v>
          </cell>
          <cell r="K78">
            <v>10000</v>
          </cell>
        </row>
        <row r="81">
          <cell r="D81" t="str">
            <v>n.d.</v>
          </cell>
          <cell r="E81">
            <v>0</v>
          </cell>
          <cell r="F81">
            <v>1</v>
          </cell>
          <cell r="G81">
            <v>-10000</v>
          </cell>
          <cell r="H81">
            <v>0.15</v>
          </cell>
          <cell r="J81">
            <v>1E-4</v>
          </cell>
          <cell r="K81">
            <v>10000</v>
          </cell>
        </row>
        <row r="84">
          <cell r="D84" t="str">
            <v>n.d.</v>
          </cell>
          <cell r="E84">
            <v>0</v>
          </cell>
          <cell r="F84">
            <v>1</v>
          </cell>
          <cell r="G84">
            <v>-10000</v>
          </cell>
          <cell r="H84">
            <v>0.05</v>
          </cell>
          <cell r="J84">
            <v>1E-4</v>
          </cell>
          <cell r="K84">
            <v>10000</v>
          </cell>
        </row>
        <row r="87">
          <cell r="D87" t="str">
            <v>n.d.</v>
          </cell>
          <cell r="E87">
            <v>0</v>
          </cell>
          <cell r="F87">
            <v>1</v>
          </cell>
          <cell r="G87">
            <v>0.9</v>
          </cell>
          <cell r="H87">
            <v>10000</v>
          </cell>
          <cell r="J87">
            <v>-10000</v>
          </cell>
          <cell r="K87">
            <v>10000</v>
          </cell>
        </row>
        <row r="90">
          <cell r="D90" t="str">
            <v>n.d.</v>
          </cell>
          <cell r="E90">
            <v>0</v>
          </cell>
          <cell r="F90">
            <v>1</v>
          </cell>
          <cell r="G90">
            <v>0.9</v>
          </cell>
          <cell r="H90">
            <v>10000</v>
          </cell>
          <cell r="J90">
            <v>-10000</v>
          </cell>
          <cell r="K90">
            <v>10000</v>
          </cell>
        </row>
        <row r="93">
          <cell r="D93" t="str">
            <v>n.d.</v>
          </cell>
          <cell r="E93">
            <v>0</v>
          </cell>
          <cell r="F93">
            <v>1</v>
          </cell>
          <cell r="G93">
            <v>-10000</v>
          </cell>
          <cell r="H93">
            <v>10000</v>
          </cell>
          <cell r="J93">
            <v>0.4</v>
          </cell>
          <cell r="K93">
            <v>0.99950000000000006</v>
          </cell>
        </row>
        <row r="96">
          <cell r="D96" t="str">
            <v>n.d.</v>
          </cell>
          <cell r="E96">
            <v>0</v>
          </cell>
          <cell r="F96">
            <v>1</v>
          </cell>
          <cell r="G96">
            <v>0.15</v>
          </cell>
          <cell r="H96">
            <v>10000</v>
          </cell>
          <cell r="J96">
            <v>-10000</v>
          </cell>
          <cell r="K96">
            <v>10000</v>
          </cell>
        </row>
        <row r="99">
          <cell r="D99" t="str">
            <v>n.d.</v>
          </cell>
          <cell r="E99">
            <v>0</v>
          </cell>
          <cell r="F99">
            <v>1</v>
          </cell>
          <cell r="G99">
            <v>0.1</v>
          </cell>
          <cell r="H99">
            <v>10000</v>
          </cell>
          <cell r="J99">
            <v>-10000</v>
          </cell>
          <cell r="K99">
            <v>10000</v>
          </cell>
        </row>
        <row r="102">
          <cell r="D102" t="str">
            <v>n.d.</v>
          </cell>
          <cell r="E102">
            <v>0</v>
          </cell>
          <cell r="F102">
            <v>1</v>
          </cell>
          <cell r="G102">
            <v>0.7</v>
          </cell>
          <cell r="H102">
            <v>10000</v>
          </cell>
          <cell r="J102">
            <v>-10000</v>
          </cell>
          <cell r="K102">
            <v>0.99950000000000006</v>
          </cell>
        </row>
        <row r="105">
          <cell r="D105" t="str">
            <v>n.d.</v>
          </cell>
          <cell r="E105">
            <v>0</v>
          </cell>
          <cell r="F105">
            <v>1</v>
          </cell>
          <cell r="G105">
            <v>0.8</v>
          </cell>
          <cell r="H105">
            <v>10000</v>
          </cell>
          <cell r="J105">
            <v>-10000</v>
          </cell>
          <cell r="K105">
            <v>0.99950000000000006</v>
          </cell>
        </row>
        <row r="108">
          <cell r="D108" t="str">
            <v>n.d.</v>
          </cell>
          <cell r="E108">
            <v>0</v>
          </cell>
          <cell r="F108">
            <v>1</v>
          </cell>
          <cell r="G108">
            <v>0.8</v>
          </cell>
          <cell r="H108">
            <v>10000</v>
          </cell>
          <cell r="J108">
            <v>-10000</v>
          </cell>
          <cell r="K108">
            <v>0.99950000000000006</v>
          </cell>
        </row>
        <row r="111">
          <cell r="D111" t="str">
            <v>n.d.</v>
          </cell>
          <cell r="E111">
            <v>0</v>
          </cell>
          <cell r="F111">
            <v>1</v>
          </cell>
          <cell r="G111">
            <v>-10000</v>
          </cell>
          <cell r="H111">
            <v>10000</v>
          </cell>
          <cell r="J111">
            <v>0.15</v>
          </cell>
          <cell r="K111">
            <v>0.99950000000000006</v>
          </cell>
        </row>
        <row r="114">
          <cell r="D114" t="str">
            <v>n.d.</v>
          </cell>
          <cell r="E114">
            <v>0</v>
          </cell>
          <cell r="F114">
            <v>1</v>
          </cell>
          <cell r="G114">
            <v>0.95</v>
          </cell>
          <cell r="H114">
            <v>10000</v>
          </cell>
          <cell r="J114">
            <v>-10000</v>
          </cell>
          <cell r="K114">
            <v>0.99950000000000006</v>
          </cell>
        </row>
        <row r="117">
          <cell r="D117" t="str">
            <v>n.d.</v>
          </cell>
          <cell r="E117">
            <v>0</v>
          </cell>
          <cell r="F117">
            <v>1</v>
          </cell>
          <cell r="G117">
            <v>-10000</v>
          </cell>
          <cell r="H117">
            <v>10000</v>
          </cell>
          <cell r="J117">
            <v>0.7</v>
          </cell>
          <cell r="K117">
            <v>0.95</v>
          </cell>
        </row>
        <row r="120">
          <cell r="D120" t="str">
            <v>n.d.</v>
          </cell>
          <cell r="F120">
            <v>1</v>
          </cell>
          <cell r="G120">
            <v>-10000</v>
          </cell>
          <cell r="H120">
            <v>10000</v>
          </cell>
          <cell r="J120">
            <v>-10000</v>
          </cell>
          <cell r="K120">
            <v>10000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drawing" Target="../drawings/drawing10.xml"/><Relationship Id="rId4"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35.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drawing" Target="../drawings/drawing12.xml"/><Relationship Id="rId4"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5" Type="http://schemas.openxmlformats.org/officeDocument/2006/relationships/drawing" Target="../drawings/drawing13.xml"/><Relationship Id="rId4" Type="http://schemas.openxmlformats.org/officeDocument/2006/relationships/printerSettings" Target="../printerSettings/printerSettings4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drawing" Target="../drawings/drawing14.xml"/><Relationship Id="rId4"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drawing" Target="../drawings/drawing15.xml"/><Relationship Id="rId4" Type="http://schemas.openxmlformats.org/officeDocument/2006/relationships/printerSettings" Target="../printerSettings/printerSettings5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drawing" Target="../drawings/drawing16.xml"/><Relationship Id="rId4"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drawing" Target="../drawings/drawing17.xml"/><Relationship Id="rId4" Type="http://schemas.openxmlformats.org/officeDocument/2006/relationships/printerSettings" Target="../printerSettings/printerSettings5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5" Type="http://schemas.openxmlformats.org/officeDocument/2006/relationships/drawing" Target="../drawings/drawing18.xml"/><Relationship Id="rId4" Type="http://schemas.openxmlformats.org/officeDocument/2006/relationships/printerSettings" Target="../printerSettings/printerSettings6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drawing" Target="../drawings/drawing19.xml"/><Relationship Id="rId4"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7.bin"/><Relationship Id="rId7"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8.bin"/><Relationship Id="rId5" Type="http://schemas.openxmlformats.org/officeDocument/2006/relationships/hyperlink" Target="http://www.onkozert.de/" TargetMode="External"/><Relationship Id="rId4" Type="http://schemas.openxmlformats.org/officeDocument/2006/relationships/hyperlink" Target="http://www.xml-oncobox.d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5" Type="http://schemas.openxmlformats.org/officeDocument/2006/relationships/drawing" Target="../drawings/drawing20.xml"/><Relationship Id="rId4" Type="http://schemas.openxmlformats.org/officeDocument/2006/relationships/printerSettings" Target="../printerSettings/printerSettings7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vmlDrawing" Target="../drawings/vmlDrawing7.vml"/><Relationship Id="rId5" Type="http://schemas.openxmlformats.org/officeDocument/2006/relationships/drawing" Target="../drawings/drawing21.xml"/><Relationship Id="rId4" Type="http://schemas.openxmlformats.org/officeDocument/2006/relationships/printerSettings" Target="../printerSettings/printerSettings75.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drawing" Target="../drawings/drawing22.xml"/><Relationship Id="rId4" Type="http://schemas.openxmlformats.org/officeDocument/2006/relationships/printerSettings" Target="../printerSettings/printerSettings7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vmlDrawing" Target="../drawings/vmlDrawing8.vml"/><Relationship Id="rId5" Type="http://schemas.openxmlformats.org/officeDocument/2006/relationships/drawing" Target="../drawings/drawing23.xml"/><Relationship Id="rId4"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drawing" Target="../drawings/drawing24.xml"/><Relationship Id="rId4" Type="http://schemas.openxmlformats.org/officeDocument/2006/relationships/printerSettings" Target="../printerSettings/printerSettings8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5" Type="http://schemas.openxmlformats.org/officeDocument/2006/relationships/drawing" Target="../drawings/drawing25.xml"/><Relationship Id="rId4" Type="http://schemas.openxmlformats.org/officeDocument/2006/relationships/printerSettings" Target="../printerSettings/printerSettings9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5" Type="http://schemas.openxmlformats.org/officeDocument/2006/relationships/drawing" Target="../drawings/drawing26.xml"/><Relationship Id="rId4" Type="http://schemas.openxmlformats.org/officeDocument/2006/relationships/printerSettings" Target="../printerSettings/printerSettings9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drawing" Target="../drawings/drawing27.xml"/><Relationship Id="rId4" Type="http://schemas.openxmlformats.org/officeDocument/2006/relationships/printerSettings" Target="../printerSettings/printerSettings9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drawing" Target="../drawings/drawing28.xml"/><Relationship Id="rId4" Type="http://schemas.openxmlformats.org/officeDocument/2006/relationships/printerSettings" Target="../printerSettings/printerSettings10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5" Type="http://schemas.openxmlformats.org/officeDocument/2006/relationships/drawing" Target="../drawings/drawing29.xml"/><Relationship Id="rId4" Type="http://schemas.openxmlformats.org/officeDocument/2006/relationships/printerSettings" Target="../printerSettings/printerSettings10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3.xml"/><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5" Type="http://schemas.openxmlformats.org/officeDocument/2006/relationships/drawing" Target="../drawings/drawing30.xml"/><Relationship Id="rId4" Type="http://schemas.openxmlformats.org/officeDocument/2006/relationships/printerSettings" Target="../printerSettings/printerSettings11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drawing" Target="../drawings/drawing31.xml"/><Relationship Id="rId4" Type="http://schemas.openxmlformats.org/officeDocument/2006/relationships/printerSettings" Target="../printerSettings/printerSettings115.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drawing" Target="../drawings/drawing32.xml"/><Relationship Id="rId4" Type="http://schemas.openxmlformats.org/officeDocument/2006/relationships/printerSettings" Target="../printerSettings/printerSettings11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5" Type="http://schemas.openxmlformats.org/officeDocument/2006/relationships/drawing" Target="../drawings/drawing33.xml"/><Relationship Id="rId4" Type="http://schemas.openxmlformats.org/officeDocument/2006/relationships/printerSettings" Target="../printerSettings/printerSettings12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drawing" Target="../drawings/drawing34.xml"/><Relationship Id="rId4" Type="http://schemas.openxmlformats.org/officeDocument/2006/relationships/printerSettings" Target="../printerSettings/printerSettings12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5" Type="http://schemas.openxmlformats.org/officeDocument/2006/relationships/drawing" Target="../drawings/drawing35.xml"/><Relationship Id="rId4" Type="http://schemas.openxmlformats.org/officeDocument/2006/relationships/printerSettings" Target="../printerSettings/printerSettings13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drawing" Target="../drawings/drawing36.xml"/><Relationship Id="rId4" Type="http://schemas.openxmlformats.org/officeDocument/2006/relationships/printerSettings" Target="../printerSettings/printerSettings13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drawing" Target="../drawings/drawing37.xml"/><Relationship Id="rId4" Type="http://schemas.openxmlformats.org/officeDocument/2006/relationships/printerSettings" Target="../printerSettings/printerSettings13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5" Type="http://schemas.openxmlformats.org/officeDocument/2006/relationships/drawing" Target="../drawings/drawing38.xml"/><Relationship Id="rId4" Type="http://schemas.openxmlformats.org/officeDocument/2006/relationships/printerSettings" Target="../printerSettings/printerSettings14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drawing" Target="../drawings/drawing39.xml"/><Relationship Id="rId4" Type="http://schemas.openxmlformats.org/officeDocument/2006/relationships/printerSettings" Target="../printerSettings/printerSettings14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4.xml"/><Relationship Id="rId4" Type="http://schemas.openxmlformats.org/officeDocument/2006/relationships/printerSettings" Target="../printerSettings/printerSettings1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5" Type="http://schemas.openxmlformats.org/officeDocument/2006/relationships/drawing" Target="../drawings/drawing40.xml"/><Relationship Id="rId4" Type="http://schemas.openxmlformats.org/officeDocument/2006/relationships/printerSettings" Target="../printerSettings/printerSettings151.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5" Type="http://schemas.openxmlformats.org/officeDocument/2006/relationships/drawing" Target="../drawings/drawing41.xml"/><Relationship Id="rId4" Type="http://schemas.openxmlformats.org/officeDocument/2006/relationships/printerSettings" Target="../printerSettings/printerSettings15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drawing" Target="../drawings/drawing42.xml"/><Relationship Id="rId4" Type="http://schemas.openxmlformats.org/officeDocument/2006/relationships/printerSettings" Target="../printerSettings/printerSettings15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62.bin"/><Relationship Id="rId2" Type="http://schemas.openxmlformats.org/officeDocument/2006/relationships/printerSettings" Target="../printerSettings/printerSettings161.bin"/><Relationship Id="rId1" Type="http://schemas.openxmlformats.org/officeDocument/2006/relationships/printerSettings" Target="../printerSettings/printerSettings160.bin"/><Relationship Id="rId5" Type="http://schemas.openxmlformats.org/officeDocument/2006/relationships/drawing" Target="../drawings/drawing43.xml"/><Relationship Id="rId4" Type="http://schemas.openxmlformats.org/officeDocument/2006/relationships/printerSettings" Target="../printerSettings/printerSettings16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drawing" Target="../drawings/drawing44.xml"/><Relationship Id="rId4" Type="http://schemas.openxmlformats.org/officeDocument/2006/relationships/printerSettings" Target="../printerSettings/printerSettings167.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0.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5" Type="http://schemas.openxmlformats.org/officeDocument/2006/relationships/drawing" Target="../drawings/drawing45.xml"/><Relationship Id="rId4" Type="http://schemas.openxmlformats.org/officeDocument/2006/relationships/printerSettings" Target="../printerSettings/printerSettings17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5" Type="http://schemas.openxmlformats.org/officeDocument/2006/relationships/drawing" Target="../drawings/drawing46.xml"/><Relationship Id="rId4" Type="http://schemas.openxmlformats.org/officeDocument/2006/relationships/printerSettings" Target="../printerSettings/printerSettings17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77.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80.bin"/><Relationship Id="rId7" Type="http://schemas.openxmlformats.org/officeDocument/2006/relationships/comments" Target="../comments3.xml"/><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6" Type="http://schemas.openxmlformats.org/officeDocument/2006/relationships/vmlDrawing" Target="../drawings/vmlDrawing9.vml"/><Relationship Id="rId5" Type="http://schemas.openxmlformats.org/officeDocument/2006/relationships/drawing" Target="../drawings/drawing49.xml"/><Relationship Id="rId4" Type="http://schemas.openxmlformats.org/officeDocument/2006/relationships/printerSettings" Target="../printerSettings/printerSettings18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84.bin"/><Relationship Id="rId7" Type="http://schemas.openxmlformats.org/officeDocument/2006/relationships/comments" Target="../comments4.xml"/><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vmlDrawing" Target="../drawings/vmlDrawing10.vml"/><Relationship Id="rId5" Type="http://schemas.openxmlformats.org/officeDocument/2006/relationships/drawing" Target="../drawings/drawing50.xml"/><Relationship Id="rId4" Type="http://schemas.openxmlformats.org/officeDocument/2006/relationships/printerSettings" Target="../printerSettings/printerSettings185.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5" Type="http://schemas.openxmlformats.org/officeDocument/2006/relationships/drawing" Target="../drawings/drawing51.xml"/><Relationship Id="rId4" Type="http://schemas.openxmlformats.org/officeDocument/2006/relationships/printerSettings" Target="../printerSettings/printerSettings189.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drawing" Target="../drawings/drawing52.xml"/><Relationship Id="rId4" Type="http://schemas.openxmlformats.org/officeDocument/2006/relationships/printerSettings" Target="../printerSettings/printerSettings193.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6.bin"/><Relationship Id="rId2" Type="http://schemas.openxmlformats.org/officeDocument/2006/relationships/printerSettings" Target="../printerSettings/printerSettings195.bin"/><Relationship Id="rId1" Type="http://schemas.openxmlformats.org/officeDocument/2006/relationships/printerSettings" Target="../printerSettings/printerSettings194.bin"/><Relationship Id="rId5" Type="http://schemas.openxmlformats.org/officeDocument/2006/relationships/drawing" Target="../drawings/drawing53.xml"/><Relationship Id="rId4" Type="http://schemas.openxmlformats.org/officeDocument/2006/relationships/printerSettings" Target="../printerSettings/printerSettings197.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4.xml"/><Relationship Id="rId1" Type="http://schemas.openxmlformats.org/officeDocument/2006/relationships/printerSettings" Target="../printerSettings/printerSettings198.bin"/><Relationship Id="rId4" Type="http://schemas.openxmlformats.org/officeDocument/2006/relationships/comments" Target="../comments5.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5" Type="http://schemas.openxmlformats.org/officeDocument/2006/relationships/drawing" Target="../drawings/drawing55.xml"/><Relationship Id="rId4" Type="http://schemas.openxmlformats.org/officeDocument/2006/relationships/printerSettings" Target="../printerSettings/printerSettings202.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5" Type="http://schemas.openxmlformats.org/officeDocument/2006/relationships/drawing" Target="../drawings/drawing56.xml"/><Relationship Id="rId4" Type="http://schemas.openxmlformats.org/officeDocument/2006/relationships/printerSettings" Target="../printerSettings/printerSettings20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9.bin"/><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 Id="rId5" Type="http://schemas.openxmlformats.org/officeDocument/2006/relationships/drawing" Target="../drawings/drawing57.xml"/><Relationship Id="rId4" Type="http://schemas.openxmlformats.org/officeDocument/2006/relationships/printerSettings" Target="../printerSettings/printerSettings210.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drawing" Target="../drawings/drawing58.xml"/><Relationship Id="rId4" Type="http://schemas.openxmlformats.org/officeDocument/2006/relationships/printerSettings" Target="../printerSettings/printerSettings214.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17.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5" Type="http://schemas.openxmlformats.org/officeDocument/2006/relationships/drawing" Target="../drawings/drawing59.xml"/><Relationship Id="rId4" Type="http://schemas.openxmlformats.org/officeDocument/2006/relationships/printerSettings" Target="../printerSettings/printerSettings2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drawing" Target="../drawings/drawing6.xml"/><Relationship Id="rId4"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21.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5" Type="http://schemas.openxmlformats.org/officeDocument/2006/relationships/drawing" Target="../drawings/drawing60.xml"/><Relationship Id="rId4" Type="http://schemas.openxmlformats.org/officeDocument/2006/relationships/printerSettings" Target="../printerSettings/printerSettings22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5" Type="http://schemas.openxmlformats.org/officeDocument/2006/relationships/drawing" Target="../drawings/drawing61.xml"/><Relationship Id="rId4" Type="http://schemas.openxmlformats.org/officeDocument/2006/relationships/printerSettings" Target="../printerSettings/printerSettings22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9.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5" Type="http://schemas.openxmlformats.org/officeDocument/2006/relationships/drawing" Target="../drawings/drawing62.xml"/><Relationship Id="rId4" Type="http://schemas.openxmlformats.org/officeDocument/2006/relationships/printerSettings" Target="../printerSettings/printerSettings230.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drawing" Target="../drawings/drawing63.xml"/><Relationship Id="rId4" Type="http://schemas.openxmlformats.org/officeDocument/2006/relationships/printerSettings" Target="../printerSettings/printerSettings23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37.bin"/><Relationship Id="rId2" Type="http://schemas.openxmlformats.org/officeDocument/2006/relationships/printerSettings" Target="../printerSettings/printerSettings236.bin"/><Relationship Id="rId1" Type="http://schemas.openxmlformats.org/officeDocument/2006/relationships/printerSettings" Target="../printerSettings/printerSettings235.bin"/><Relationship Id="rId5" Type="http://schemas.openxmlformats.org/officeDocument/2006/relationships/drawing" Target="../drawings/drawing64.xml"/><Relationship Id="rId4" Type="http://schemas.openxmlformats.org/officeDocument/2006/relationships/printerSettings" Target="../printerSettings/printerSettings238.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5" Type="http://schemas.openxmlformats.org/officeDocument/2006/relationships/drawing" Target="../drawings/drawing65.xml"/><Relationship Id="rId4" Type="http://schemas.openxmlformats.org/officeDocument/2006/relationships/printerSettings" Target="../printerSettings/printerSettings242.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45.bin"/><Relationship Id="rId2" Type="http://schemas.openxmlformats.org/officeDocument/2006/relationships/printerSettings" Target="../printerSettings/printerSettings244.bin"/><Relationship Id="rId1" Type="http://schemas.openxmlformats.org/officeDocument/2006/relationships/printerSettings" Target="../printerSettings/printerSettings243.bin"/><Relationship Id="rId5" Type="http://schemas.openxmlformats.org/officeDocument/2006/relationships/drawing" Target="../drawings/drawing66.xml"/><Relationship Id="rId4" Type="http://schemas.openxmlformats.org/officeDocument/2006/relationships/printerSettings" Target="../printerSettings/printerSettings246.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49.bin"/><Relationship Id="rId2" Type="http://schemas.openxmlformats.org/officeDocument/2006/relationships/printerSettings" Target="../printerSettings/printerSettings248.bin"/><Relationship Id="rId1" Type="http://schemas.openxmlformats.org/officeDocument/2006/relationships/printerSettings" Target="../printerSettings/printerSettings247.bin"/><Relationship Id="rId4" Type="http://schemas.openxmlformats.org/officeDocument/2006/relationships/printerSettings" Target="../printerSettings/printerSettings250.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4" Type="http://schemas.openxmlformats.org/officeDocument/2006/relationships/printerSettings" Target="../printerSettings/printerSettings2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vmlDrawing" Target="../drawings/vmlDrawing4.vml"/><Relationship Id="rId5" Type="http://schemas.openxmlformats.org/officeDocument/2006/relationships/drawing" Target="../drawings/drawing8.xml"/><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drawing" Target="../drawings/drawing9.xml"/><Relationship Id="rId4"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L98"/>
  <sheetViews>
    <sheetView showGridLines="0" tabSelected="1" showRuler="0" zoomScaleNormal="100" zoomScaleSheetLayoutView="100" workbookViewId="0">
      <selection activeCell="I10" sqref="I10"/>
    </sheetView>
  </sheetViews>
  <sheetFormatPr baseColWidth="10" defaultColWidth="9.140625" defaultRowHeight="14.25" x14ac:dyDescent="0.25"/>
  <cols>
    <col min="1" max="1" width="1.42578125" style="811" customWidth="1"/>
    <col min="2" max="2" width="27.140625" style="1092" customWidth="1"/>
    <col min="3" max="3" width="58.7109375" style="812" customWidth="1"/>
    <col min="4" max="4" width="20.42578125" style="811" customWidth="1"/>
    <col min="5" max="16384" width="9.140625" style="811"/>
  </cols>
  <sheetData>
    <row r="1" spans="1:12" x14ac:dyDescent="0.25">
      <c r="A1" s="1126"/>
      <c r="B1" s="821"/>
      <c r="D1" s="812"/>
    </row>
    <row r="2" spans="1:12" x14ac:dyDescent="0.25">
      <c r="B2" s="821"/>
      <c r="D2" s="812"/>
    </row>
    <row r="3" spans="1:12" ht="18" x14ac:dyDescent="0.25">
      <c r="B3" s="1090" t="s">
        <v>1575</v>
      </c>
      <c r="C3" s="814"/>
      <c r="D3" s="812"/>
      <c r="E3" s="813"/>
      <c r="F3" s="813"/>
      <c r="G3" s="813"/>
    </row>
    <row r="4" spans="1:12" ht="18" x14ac:dyDescent="0.25">
      <c r="B4" s="1091" t="s">
        <v>827</v>
      </c>
      <c r="C4" s="814"/>
      <c r="D4" s="816"/>
      <c r="G4" s="817"/>
    </row>
    <row r="5" spans="1:12" ht="15.75" x14ac:dyDescent="0.25">
      <c r="B5" s="821"/>
      <c r="C5" s="818"/>
      <c r="D5" s="767"/>
      <c r="G5" s="819"/>
      <c r="I5" s="820"/>
      <c r="J5" s="820"/>
      <c r="K5" s="820"/>
      <c r="L5" s="820"/>
    </row>
    <row r="6" spans="1:12" ht="15.75" x14ac:dyDescent="0.25">
      <c r="B6" s="821"/>
      <c r="C6" s="821"/>
      <c r="D6" s="767"/>
      <c r="G6" s="819"/>
      <c r="I6" s="820"/>
      <c r="J6" s="820"/>
      <c r="K6" s="820"/>
      <c r="L6" s="820"/>
    </row>
    <row r="7" spans="1:12" ht="15.75" x14ac:dyDescent="0.25">
      <c r="B7" s="767" t="s">
        <v>443</v>
      </c>
      <c r="C7" s="2899" t="s">
        <v>3422</v>
      </c>
      <c r="D7" s="767"/>
      <c r="F7" s="540"/>
      <c r="G7" s="768"/>
      <c r="I7" s="540"/>
      <c r="J7" s="820"/>
      <c r="K7" s="820"/>
      <c r="L7" s="820"/>
    </row>
    <row r="8" spans="1:12" ht="15.75" x14ac:dyDescent="0.25">
      <c r="B8" s="1341" t="s">
        <v>1770</v>
      </c>
      <c r="C8" s="2899" t="s">
        <v>3423</v>
      </c>
      <c r="D8" s="812"/>
      <c r="G8" s="768"/>
      <c r="H8" s="540"/>
      <c r="I8" s="540"/>
      <c r="J8" s="820"/>
      <c r="K8" s="820"/>
      <c r="L8" s="820"/>
    </row>
    <row r="9" spans="1:12" ht="15.75" x14ac:dyDescent="0.25">
      <c r="B9" s="821"/>
      <c r="C9" s="822"/>
      <c r="D9" s="812"/>
      <c r="G9" s="768"/>
      <c r="H9" s="540"/>
      <c r="I9" s="540"/>
    </row>
    <row r="10" spans="1:12" ht="26.25" customHeight="1" x14ac:dyDescent="0.25">
      <c r="B10" s="1554" t="s">
        <v>1793</v>
      </c>
      <c r="C10" s="1555"/>
      <c r="D10" s="1084" t="s">
        <v>1789</v>
      </c>
    </row>
    <row r="11" spans="1:12" ht="61.5" customHeight="1" x14ac:dyDescent="0.25">
      <c r="B11" s="1085" t="s">
        <v>1794</v>
      </c>
      <c r="C11" s="1333" t="s">
        <v>1790</v>
      </c>
      <c r="D11" s="1233">
        <v>42775</v>
      </c>
    </row>
    <row r="12" spans="1:12" ht="38.25" x14ac:dyDescent="0.25">
      <c r="B12" s="1085" t="s">
        <v>1795</v>
      </c>
      <c r="C12" s="992" t="s">
        <v>1791</v>
      </c>
      <c r="D12" s="824"/>
    </row>
    <row r="13" spans="1:12" ht="27" customHeight="1" x14ac:dyDescent="0.25">
      <c r="B13" s="1551" t="s">
        <v>1792</v>
      </c>
      <c r="C13" s="1552"/>
      <c r="D13" s="1553"/>
    </row>
    <row r="14" spans="1:12" ht="48" customHeight="1" x14ac:dyDescent="0.25">
      <c r="A14" s="1436"/>
      <c r="B14" s="1437" t="s">
        <v>1796</v>
      </c>
      <c r="C14" s="1438" t="s">
        <v>1797</v>
      </c>
      <c r="D14" s="1261">
        <v>42695</v>
      </c>
    </row>
    <row r="15" spans="1:12" ht="47.25" customHeight="1" x14ac:dyDescent="0.25">
      <c r="B15" s="1083" t="s">
        <v>1798</v>
      </c>
      <c r="C15" s="1351" t="s">
        <v>2352</v>
      </c>
      <c r="D15" s="1233">
        <v>42775</v>
      </c>
    </row>
    <row r="16" spans="1:12" ht="27" customHeight="1" x14ac:dyDescent="0.25">
      <c r="B16" s="1556" t="s">
        <v>1799</v>
      </c>
      <c r="C16" s="1557"/>
      <c r="D16" s="1558"/>
    </row>
    <row r="17" spans="2:4" ht="43.5" customHeight="1" x14ac:dyDescent="0.25">
      <c r="B17" s="1083" t="s">
        <v>1800</v>
      </c>
      <c r="C17" s="1559" t="s">
        <v>1804</v>
      </c>
      <c r="D17" s="1233">
        <v>42775</v>
      </c>
    </row>
    <row r="18" spans="2:4" ht="46.5" customHeight="1" x14ac:dyDescent="0.25">
      <c r="B18" s="1346" t="s">
        <v>3420</v>
      </c>
      <c r="C18" s="1559"/>
      <c r="D18" s="1233">
        <v>42775</v>
      </c>
    </row>
    <row r="19" spans="2:4" ht="40.5" customHeight="1" x14ac:dyDescent="0.25">
      <c r="B19" s="1083" t="s">
        <v>1801</v>
      </c>
      <c r="C19" s="1559"/>
      <c r="D19" s="1233">
        <v>42775</v>
      </c>
    </row>
    <row r="20" spans="2:4" ht="41.25" customHeight="1" x14ac:dyDescent="0.25">
      <c r="B20" s="1083" t="s">
        <v>1802</v>
      </c>
      <c r="C20" s="1559"/>
      <c r="D20" s="1261">
        <v>42695</v>
      </c>
    </row>
    <row r="21" spans="2:4" ht="54.75" customHeight="1" x14ac:dyDescent="0.25">
      <c r="B21" s="1083" t="s">
        <v>1803</v>
      </c>
      <c r="C21" s="1559"/>
      <c r="D21" s="1261">
        <v>42695</v>
      </c>
    </row>
    <row r="22" spans="2:4" ht="25.5" customHeight="1" x14ac:dyDescent="0.25">
      <c r="B22" s="1556" t="s">
        <v>1805</v>
      </c>
      <c r="C22" s="1557"/>
      <c r="D22" s="1558"/>
    </row>
    <row r="23" spans="2:4" ht="25.5" x14ac:dyDescent="0.2">
      <c r="B23" s="1342" t="s">
        <v>1806</v>
      </c>
      <c r="C23" s="462" t="s">
        <v>1841</v>
      </c>
      <c r="D23" s="1261">
        <v>42695</v>
      </c>
    </row>
    <row r="24" spans="2:4" ht="33.75" x14ac:dyDescent="0.2">
      <c r="B24" s="1342" t="s">
        <v>1807</v>
      </c>
      <c r="C24" s="462" t="s">
        <v>1842</v>
      </c>
      <c r="D24" s="1122">
        <v>41902</v>
      </c>
    </row>
    <row r="25" spans="2:4" ht="25.5" x14ac:dyDescent="0.2">
      <c r="B25" s="1342" t="s">
        <v>1808</v>
      </c>
      <c r="C25" s="462" t="s">
        <v>1843</v>
      </c>
      <c r="D25" s="1261">
        <v>42695</v>
      </c>
    </row>
    <row r="26" spans="2:4" ht="25.5" x14ac:dyDescent="0.2">
      <c r="B26" s="1342" t="s">
        <v>1809</v>
      </c>
      <c r="C26" s="462" t="s">
        <v>1844</v>
      </c>
      <c r="D26" s="1122">
        <v>41902</v>
      </c>
    </row>
    <row r="27" spans="2:4" ht="45" x14ac:dyDescent="0.25">
      <c r="B27" s="1342" t="s">
        <v>1810</v>
      </c>
      <c r="C27" s="1332" t="s">
        <v>1846</v>
      </c>
      <c r="D27" s="1122">
        <v>41902</v>
      </c>
    </row>
    <row r="28" spans="2:4" ht="25.5" x14ac:dyDescent="0.2">
      <c r="B28" s="1342" t="s">
        <v>1811</v>
      </c>
      <c r="C28" s="462" t="s">
        <v>1845</v>
      </c>
      <c r="D28" s="1122">
        <v>41902</v>
      </c>
    </row>
    <row r="29" spans="2:4" ht="45" x14ac:dyDescent="0.2">
      <c r="B29" s="1342" t="s">
        <v>1812</v>
      </c>
      <c r="C29" s="462" t="s">
        <v>1847</v>
      </c>
      <c r="D29" s="1122">
        <v>41902</v>
      </c>
    </row>
    <row r="30" spans="2:4" ht="25.5" x14ac:dyDescent="0.2">
      <c r="B30" s="1342" t="s">
        <v>1813</v>
      </c>
      <c r="C30" s="462" t="s">
        <v>1848</v>
      </c>
      <c r="D30" s="1123"/>
    </row>
    <row r="31" spans="2:4" ht="45" x14ac:dyDescent="0.2">
      <c r="B31" s="1342" t="s">
        <v>1814</v>
      </c>
      <c r="C31" s="462" t="s">
        <v>1849</v>
      </c>
      <c r="D31" s="1123"/>
    </row>
    <row r="32" spans="2:4" ht="25.5" x14ac:dyDescent="0.2">
      <c r="B32" s="1343" t="s">
        <v>1815</v>
      </c>
      <c r="C32" s="1195" t="s">
        <v>1850</v>
      </c>
      <c r="D32" s="1261">
        <v>42292</v>
      </c>
    </row>
    <row r="33" spans="2:4" ht="25.5" x14ac:dyDescent="0.2">
      <c r="B33" s="1343" t="s">
        <v>1816</v>
      </c>
      <c r="C33" s="1195" t="s">
        <v>1851</v>
      </c>
      <c r="D33" s="1261">
        <v>42695</v>
      </c>
    </row>
    <row r="34" spans="2:4" ht="25.5" x14ac:dyDescent="0.2">
      <c r="B34" s="1343" t="s">
        <v>1817</v>
      </c>
      <c r="C34" s="1195" t="s">
        <v>1852</v>
      </c>
      <c r="D34" s="1188">
        <v>41902</v>
      </c>
    </row>
    <row r="35" spans="2:4" ht="45" x14ac:dyDescent="0.2">
      <c r="B35" s="1343" t="s">
        <v>1818</v>
      </c>
      <c r="C35" s="1195" t="s">
        <v>1853</v>
      </c>
      <c r="D35" s="1261">
        <v>42695</v>
      </c>
    </row>
    <row r="36" spans="2:4" ht="45" x14ac:dyDescent="0.2">
      <c r="B36" s="1342" t="s">
        <v>1819</v>
      </c>
      <c r="C36" s="462" t="s">
        <v>1854</v>
      </c>
      <c r="D36" s="1188">
        <v>41902</v>
      </c>
    </row>
    <row r="37" spans="2:4" ht="45" x14ac:dyDescent="0.2">
      <c r="B37" s="1342" t="s">
        <v>1820</v>
      </c>
      <c r="C37" s="462" t="s">
        <v>1855</v>
      </c>
      <c r="D37" s="1261">
        <v>42695</v>
      </c>
    </row>
    <row r="38" spans="2:4" ht="25.5" x14ac:dyDescent="0.2">
      <c r="B38" s="1342" t="s">
        <v>1821</v>
      </c>
      <c r="C38" s="95" t="s">
        <v>1856</v>
      </c>
      <c r="D38" s="825"/>
    </row>
    <row r="39" spans="2:4" ht="25.5" x14ac:dyDescent="0.2">
      <c r="B39" s="1342" t="s">
        <v>1822</v>
      </c>
      <c r="C39" s="95" t="s">
        <v>1857</v>
      </c>
      <c r="D39" s="1261">
        <v>42695</v>
      </c>
    </row>
    <row r="40" spans="2:4" ht="25.5" x14ac:dyDescent="0.2">
      <c r="B40" s="1342" t="s">
        <v>1823</v>
      </c>
      <c r="C40" s="95" t="s">
        <v>1858</v>
      </c>
      <c r="D40" s="825"/>
    </row>
    <row r="41" spans="2:4" ht="25.5" x14ac:dyDescent="0.2">
      <c r="B41" s="1342" t="s">
        <v>1824</v>
      </c>
      <c r="C41" s="95" t="s">
        <v>1859</v>
      </c>
      <c r="D41" s="1261">
        <v>42695</v>
      </c>
    </row>
    <row r="42" spans="2:4" ht="25.5" x14ac:dyDescent="0.2">
      <c r="B42" s="1342" t="s">
        <v>1825</v>
      </c>
      <c r="C42" s="95" t="s">
        <v>1860</v>
      </c>
      <c r="D42" s="1261">
        <v>42695</v>
      </c>
    </row>
    <row r="43" spans="2:4" ht="25.5" x14ac:dyDescent="0.2">
      <c r="B43" s="1342" t="s">
        <v>1826</v>
      </c>
      <c r="C43" s="95" t="s">
        <v>1861</v>
      </c>
      <c r="D43" s="769">
        <v>41235</v>
      </c>
    </row>
    <row r="44" spans="2:4" ht="25.5" x14ac:dyDescent="0.2">
      <c r="B44" s="1342" t="s">
        <v>1827</v>
      </c>
      <c r="C44" s="95" t="s">
        <v>1862</v>
      </c>
      <c r="D44" s="1261">
        <v>42695</v>
      </c>
    </row>
    <row r="45" spans="2:4" ht="25.5" x14ac:dyDescent="0.2">
      <c r="B45" s="1342" t="s">
        <v>1828</v>
      </c>
      <c r="C45" s="95" t="s">
        <v>1863</v>
      </c>
      <c r="D45" s="1261">
        <v>42695</v>
      </c>
    </row>
    <row r="46" spans="2:4" ht="25.5" x14ac:dyDescent="0.2">
      <c r="B46" s="1342" t="s">
        <v>1829</v>
      </c>
      <c r="C46" s="95" t="s">
        <v>1864</v>
      </c>
      <c r="D46" s="1261">
        <v>42695</v>
      </c>
    </row>
    <row r="47" spans="2:4" ht="25.5" x14ac:dyDescent="0.2">
      <c r="B47" s="1342" t="s">
        <v>1830</v>
      </c>
      <c r="C47" s="95" t="s">
        <v>1865</v>
      </c>
      <c r="D47" s="1261">
        <v>42695</v>
      </c>
    </row>
    <row r="48" spans="2:4" ht="25.5" x14ac:dyDescent="0.2">
      <c r="B48" s="1342" t="s">
        <v>1831</v>
      </c>
      <c r="C48" s="95" t="s">
        <v>1866</v>
      </c>
      <c r="D48" s="769">
        <v>41235</v>
      </c>
    </row>
    <row r="49" spans="2:4" ht="25.5" x14ac:dyDescent="0.25">
      <c r="B49" s="1342" t="s">
        <v>1832</v>
      </c>
      <c r="C49" s="1121" t="s">
        <v>1867</v>
      </c>
      <c r="D49" s="1261">
        <v>42695</v>
      </c>
    </row>
    <row r="50" spans="2:4" ht="25.5" x14ac:dyDescent="0.2">
      <c r="B50" s="1342" t="s">
        <v>1833</v>
      </c>
      <c r="C50" s="462" t="s">
        <v>1868</v>
      </c>
      <c r="D50" s="1261">
        <v>42695</v>
      </c>
    </row>
    <row r="51" spans="2:4" ht="25.5" x14ac:dyDescent="0.2">
      <c r="B51" s="1344" t="s">
        <v>1834</v>
      </c>
      <c r="C51" s="95" t="s">
        <v>1869</v>
      </c>
      <c r="D51" s="769">
        <v>41235</v>
      </c>
    </row>
    <row r="52" spans="2:4" ht="33.75" x14ac:dyDescent="0.2">
      <c r="B52" s="1342" t="s">
        <v>1835</v>
      </c>
      <c r="C52" s="95" t="s">
        <v>1870</v>
      </c>
      <c r="D52" s="769">
        <v>41235</v>
      </c>
    </row>
    <row r="53" spans="2:4" ht="25.5" x14ac:dyDescent="0.2">
      <c r="B53" s="1342" t="s">
        <v>1836</v>
      </c>
      <c r="C53" s="95" t="s">
        <v>1871</v>
      </c>
      <c r="D53" s="769">
        <v>41235</v>
      </c>
    </row>
    <row r="54" spans="2:4" ht="25.5" x14ac:dyDescent="0.2">
      <c r="B54" s="1342" t="s">
        <v>1837</v>
      </c>
      <c r="C54" s="95" t="s">
        <v>1872</v>
      </c>
      <c r="D54" s="1261">
        <v>42695</v>
      </c>
    </row>
    <row r="55" spans="2:4" ht="25.5" x14ac:dyDescent="0.2">
      <c r="B55" s="1344" t="s">
        <v>1838</v>
      </c>
      <c r="C55" s="1452" t="s">
        <v>1873</v>
      </c>
      <c r="D55" s="824"/>
    </row>
    <row r="56" spans="2:4" ht="33.75" x14ac:dyDescent="0.2">
      <c r="B56" s="1344" t="s">
        <v>1839</v>
      </c>
      <c r="C56" s="1453" t="s">
        <v>2935</v>
      </c>
      <c r="D56" s="1261">
        <v>42695</v>
      </c>
    </row>
    <row r="57" spans="2:4" ht="25.5" x14ac:dyDescent="0.2">
      <c r="B57" s="1344" t="s">
        <v>1840</v>
      </c>
      <c r="C57" s="1453" t="s">
        <v>2936</v>
      </c>
      <c r="D57" s="1261">
        <v>42695</v>
      </c>
    </row>
    <row r="58" spans="2:4" ht="27.75" customHeight="1" x14ac:dyDescent="0.25">
      <c r="B58" s="1551" t="s">
        <v>1874</v>
      </c>
      <c r="C58" s="1552"/>
      <c r="D58" s="1553"/>
    </row>
    <row r="59" spans="2:4" ht="25.5" customHeight="1" x14ac:dyDescent="0.25">
      <c r="B59" s="1085" t="s">
        <v>1875</v>
      </c>
      <c r="C59" s="1549" t="s">
        <v>1888</v>
      </c>
      <c r="D59" s="1533">
        <v>42292</v>
      </c>
    </row>
    <row r="60" spans="2:4" ht="25.5" customHeight="1" x14ac:dyDescent="0.25">
      <c r="B60" s="1085" t="s">
        <v>1876</v>
      </c>
      <c r="C60" s="1550"/>
      <c r="D60" s="1534"/>
    </row>
    <row r="61" spans="2:4" ht="46.5" customHeight="1" x14ac:dyDescent="0.25">
      <c r="B61" s="1085" t="s">
        <v>1877</v>
      </c>
      <c r="C61" s="992" t="s">
        <v>1889</v>
      </c>
      <c r="D61" s="1122">
        <v>42720</v>
      </c>
    </row>
    <row r="62" spans="2:4" ht="31.5" customHeight="1" x14ac:dyDescent="0.25">
      <c r="B62" s="1086" t="s">
        <v>1878</v>
      </c>
      <c r="C62" s="1330" t="s">
        <v>1890</v>
      </c>
      <c r="D62" s="769">
        <v>41586</v>
      </c>
    </row>
    <row r="63" spans="2:4" ht="48.75" customHeight="1" x14ac:dyDescent="0.25">
      <c r="B63" s="1083" t="s">
        <v>1879</v>
      </c>
      <c r="C63" s="1330" t="s">
        <v>1891</v>
      </c>
      <c r="D63" s="1188">
        <v>42401</v>
      </c>
    </row>
    <row r="64" spans="2:4" ht="30.75" customHeight="1" x14ac:dyDescent="0.25">
      <c r="B64" s="1083" t="s">
        <v>1880</v>
      </c>
      <c r="C64" s="1087"/>
      <c r="D64" s="769">
        <v>41586</v>
      </c>
    </row>
    <row r="65" spans="2:4" ht="38.25" x14ac:dyDescent="0.25">
      <c r="B65" s="1083" t="s">
        <v>1881</v>
      </c>
      <c r="C65" s="1535" t="s">
        <v>1892</v>
      </c>
      <c r="D65" s="1233">
        <v>42775</v>
      </c>
    </row>
    <row r="66" spans="2:4" ht="25.5" x14ac:dyDescent="0.25">
      <c r="B66" s="1083" t="s">
        <v>1882</v>
      </c>
      <c r="C66" s="1536"/>
      <c r="D66" s="1188">
        <v>42464</v>
      </c>
    </row>
    <row r="67" spans="2:4" ht="38.25" x14ac:dyDescent="0.25">
      <c r="B67" s="1083" t="s">
        <v>1884</v>
      </c>
      <c r="C67" s="1536"/>
      <c r="D67" s="1233">
        <v>42775</v>
      </c>
    </row>
    <row r="68" spans="2:4" ht="38.25" x14ac:dyDescent="0.25">
      <c r="B68" s="1083" t="s">
        <v>1883</v>
      </c>
      <c r="C68" s="1537"/>
      <c r="D68" s="1188">
        <v>42464</v>
      </c>
    </row>
    <row r="69" spans="2:4" ht="24.75" customHeight="1" x14ac:dyDescent="0.25">
      <c r="B69" s="1538" t="s">
        <v>1885</v>
      </c>
      <c r="C69" s="1539"/>
      <c r="D69" s="1540"/>
    </row>
    <row r="70" spans="2:4" x14ac:dyDescent="0.25">
      <c r="B70" s="1083" t="s">
        <v>1190</v>
      </c>
      <c r="C70" s="1535" t="s">
        <v>1893</v>
      </c>
      <c r="D70" s="1233">
        <v>42775</v>
      </c>
    </row>
    <row r="71" spans="2:4" x14ac:dyDescent="0.25">
      <c r="B71" s="1083" t="s">
        <v>1198</v>
      </c>
      <c r="C71" s="1536"/>
      <c r="D71" s="1188">
        <v>41353</v>
      </c>
    </row>
    <row r="72" spans="2:4" x14ac:dyDescent="0.25">
      <c r="B72" s="1083" t="s">
        <v>1197</v>
      </c>
      <c r="C72" s="1536"/>
      <c r="D72" s="1233">
        <v>42775</v>
      </c>
    </row>
    <row r="73" spans="2:4" x14ac:dyDescent="0.25">
      <c r="B73" s="1083" t="s">
        <v>1196</v>
      </c>
      <c r="C73" s="1537"/>
      <c r="D73" s="1188">
        <v>41902</v>
      </c>
    </row>
    <row r="74" spans="2:4" ht="19.5" customHeight="1" x14ac:dyDescent="0.25">
      <c r="B74" s="1538" t="s">
        <v>798</v>
      </c>
      <c r="C74" s="1539"/>
      <c r="D74" s="1540"/>
    </row>
    <row r="75" spans="2:4" ht="50.25" customHeight="1" x14ac:dyDescent="0.25">
      <c r="B75" s="1083" t="s">
        <v>1886</v>
      </c>
      <c r="C75" s="1330" t="s">
        <v>1894</v>
      </c>
      <c r="D75" s="1188"/>
    </row>
    <row r="76" spans="2:4" ht="48.75" customHeight="1" x14ac:dyDescent="0.25">
      <c r="B76" s="1083" t="s">
        <v>1887</v>
      </c>
      <c r="C76" s="1330" t="s">
        <v>1895</v>
      </c>
      <c r="D76" s="1188"/>
    </row>
    <row r="80" spans="2:4" ht="33.75" customHeight="1" x14ac:dyDescent="0.25"/>
    <row r="81" spans="2:3" hidden="1" x14ac:dyDescent="0.25"/>
    <row r="82" spans="2:3" ht="21.75" hidden="1" customHeight="1" x14ac:dyDescent="0.25">
      <c r="B82" s="991" t="s">
        <v>667</v>
      </c>
      <c r="C82" s="1089"/>
    </row>
    <row r="83" spans="2:3" hidden="1" x14ac:dyDescent="0.25">
      <c r="B83" s="1543" t="s">
        <v>50</v>
      </c>
      <c r="C83" s="1546" t="s">
        <v>1257</v>
      </c>
    </row>
    <row r="84" spans="2:3" hidden="1" x14ac:dyDescent="0.25">
      <c r="B84" s="1544"/>
      <c r="C84" s="1547"/>
    </row>
    <row r="85" spans="2:3" hidden="1" x14ac:dyDescent="0.25">
      <c r="B85" s="1544"/>
      <c r="C85" s="1547"/>
    </row>
    <row r="86" spans="2:3" hidden="1" x14ac:dyDescent="0.25">
      <c r="B86" s="1544"/>
      <c r="C86" s="1547"/>
    </row>
    <row r="87" spans="2:3" hidden="1" x14ac:dyDescent="0.25">
      <c r="B87" s="1544"/>
      <c r="C87" s="1547"/>
    </row>
    <row r="88" spans="2:3" hidden="1" x14ac:dyDescent="0.25">
      <c r="B88" s="1544"/>
      <c r="C88" s="1547"/>
    </row>
    <row r="89" spans="2:3" ht="50.25" hidden="1" customHeight="1" x14ac:dyDescent="0.25">
      <c r="B89" s="1545"/>
      <c r="C89" s="1548"/>
    </row>
    <row r="90" spans="2:3" hidden="1" x14ac:dyDescent="0.25">
      <c r="B90" s="1541" t="s">
        <v>668</v>
      </c>
      <c r="C90" s="1541" t="s">
        <v>1258</v>
      </c>
    </row>
    <row r="91" spans="2:3" ht="15" hidden="1" customHeight="1" x14ac:dyDescent="0.25">
      <c r="B91" s="1542"/>
      <c r="C91" s="1541"/>
    </row>
    <row r="92" spans="2:3" hidden="1" x14ac:dyDescent="0.25">
      <c r="B92" s="1542"/>
      <c r="C92" s="1541"/>
    </row>
    <row r="93" spans="2:3" hidden="1" x14ac:dyDescent="0.25">
      <c r="B93" s="1542"/>
      <c r="C93" s="1541"/>
    </row>
    <row r="94" spans="2:3" hidden="1" x14ac:dyDescent="0.25">
      <c r="B94" s="1542"/>
      <c r="C94" s="1541"/>
    </row>
    <row r="95" spans="2:3" ht="36.75" hidden="1" customHeight="1" x14ac:dyDescent="0.25">
      <c r="B95" s="1542"/>
      <c r="C95" s="1541"/>
    </row>
    <row r="96" spans="2:3" ht="87.75" hidden="1" customHeight="1" x14ac:dyDescent="0.25">
      <c r="B96" s="1542"/>
      <c r="C96" s="1541"/>
    </row>
    <row r="97" ht="33.75" customHeight="1" x14ac:dyDescent="0.25"/>
    <row r="98" ht="15" customHeight="1" x14ac:dyDescent="0.25"/>
  </sheetData>
  <sheetProtection password="CA09" sheet="1" objects="1" scenarios="1"/>
  <customSheetViews>
    <customSheetView guid="{6425AD40-BB5F-4DDC-B7E5-93EC90B05160}" showGridLines="0" hiddenRows="1" showRuler="0">
      <selection activeCell="H21" sqref="H21"/>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&amp;A&amp;C&amp;"Arial,Standard"&amp;8OnkoZert&amp;R&amp;"Arial,Standard"&amp;8Seite &amp;P</oddFooter>
      </headerFooter>
    </customSheetView>
    <customSheetView guid="{AF106B3B-DB47-4EE6-B02F-A5A2E64FC756}" showGridLines="0" hiddenRows="1" showRuler="0">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&amp;A&amp;C&amp;"Arial,Standard"&amp;8OnkoZert&amp;R&amp;"Arial,Standard"&amp;8Seite &amp;P</oddFooter>
      </headerFooter>
    </customSheetView>
    <customSheetView guid="{4E1C455B-12B1-4412-865D-AAA8CB898B14}" showGridLines="0" hiddenRows="1" showRuler="0">
      <selection activeCell="H21" sqref="H21"/>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&amp;A&amp;C&amp;"Arial,Standard"&amp;8OnkoZert&amp;R&amp;"Arial,Standard"&amp;8Seite &amp;P</oddFooter>
      </headerFooter>
    </customSheetView>
  </customSheetViews>
  <mergeCells count="16">
    <mergeCell ref="B13:D13"/>
    <mergeCell ref="B10:C10"/>
    <mergeCell ref="B16:D16"/>
    <mergeCell ref="B22:D22"/>
    <mergeCell ref="B58:D58"/>
    <mergeCell ref="C17:C21"/>
    <mergeCell ref="D59:D60"/>
    <mergeCell ref="C65:C68"/>
    <mergeCell ref="B69:D69"/>
    <mergeCell ref="B74:D74"/>
    <mergeCell ref="B90:B96"/>
    <mergeCell ref="B83:B89"/>
    <mergeCell ref="C83:C89"/>
    <mergeCell ref="C90:C96"/>
    <mergeCell ref="C59:C60"/>
    <mergeCell ref="C70:C73"/>
  </mergeCells>
  <phoneticPr fontId="10" type="noConversion"/>
  <hyperlinks>
    <hyperlink ref="B11" location="Datenfelder!A1" display="Datenfelder!A1"/>
    <hyperlink ref="B12" location="'XML-Struktur'!A1" display="'XML-Struktur'!A1"/>
    <hyperlink ref="B15" location="'KB-Verifizierung'!A1" display="KB - Verifizierung"/>
    <hyperlink ref="B17" location="'KB-Operativer Primärfall'!A1" display="KB - Definition Operativer Primärfall"/>
    <hyperlink ref="B19" location="'KB-Endoskopischer Primärfall'!A1" display="KB - Definition Endoskopischer Primärfall"/>
    <hyperlink ref="B20" location="'KB-n. operiert (palliativ)'!A1" display="KB - Definition nicht operiert (palliativ)"/>
    <hyperlink ref="B21" location="'KB-n. operiert (kurativ)'!A1" display="KB - Definition nicht operiert (kurativ)"/>
    <hyperlink ref="B59" location="'Matrix - Kolon'!A1" display="'Matrix - Kolon'!A1"/>
    <hyperlink ref="B60" location="'Matrix - Rektum'!A1" display="Matrix - Rektum"/>
    <hyperlink ref="B61" location="'Matrix - Verifizierung'!A1" display="'Matrix - Verifizierung'!A1"/>
    <hyperlink ref="B63" location="'Matrix - Berechnung Zellen'!A1" display="Matrix - Berechnung Zellen"/>
    <hyperlink ref="B65" location="'Matrix - KM-Zellen DFS I'!A1" display="'Matrix - KM-Zellen DFS I'!A1"/>
    <hyperlink ref="B75" location="'Appendix - Adenokarzinome'!A1" display="'Appendix - Adenokarzinome'!A1"/>
    <hyperlink ref="B66" location="'Matrix - KM-Zellen DFS II'!A1" display="Matrix - KM-Zellen DFS II"/>
    <hyperlink ref="B67" location="'Matrix - KM-Zellen OAS I'!A1" display="'Matrix - KM-Zellen OAS I'!A1"/>
    <hyperlink ref="B68" location="'Matrix - KM-Zellen OAS II'!A1" display="'Matrix - KM-Zellen OAS II'!A1"/>
    <hyperlink ref="B76" location="'Appendix - Fallzuordnung'!A1" display="'Appendix - Fallzuordnung'!A1"/>
    <hyperlink ref="B64" location="'Matrix - KM-Zellen allg.'!A1" display="Matrix - KM - Zellen allg."/>
    <hyperlink ref="B70" location="'Kaplan-Meier DFS I'!A1" display="Kaplan-Meier DFS I"/>
    <hyperlink ref="B71" location="'Kaplan-Meier DFS II'!A1" display="Kaplan-Meier DFS II"/>
    <hyperlink ref="B72" location="'Kaplan-Meier OAS I'!A1" display="Kaplan-Meier OAS I"/>
    <hyperlink ref="B73" location="'Kaplan-Meier OAS II'!A1" display="Kaplan-Meier OAS II"/>
    <hyperlink ref="B14" location="'KB-Basisdaten'!A1" display="KB - Basisdaten"/>
    <hyperlink ref="B62" location="'Matrix - Follow-Up-Meldungen'!A1" display="Matrix - Follow-Up-Meldungen"/>
    <hyperlink ref="B50" location="'KB-25 (Sek. Lebermeta.)'!A1" display="KB - Kennzahl Nr. 25b"/>
    <hyperlink ref="B45" location="'KB-20 (Mortalität postop.)'!A1" display="KB - Kennzahl Nr. 20"/>
    <hyperlink ref="B49" location="'KB-24 (Prim. Lebermeta.)'!A1" display="KB - Kennzahl Nr. 24b"/>
    <hyperlink ref="B32" location="'KB-7 (Erfassung Fam.anamnese)'!A1" display="KB - Kennzahl Nr. 7b"/>
    <hyperlink ref="B23" location="'KB-1 (Präth. Fallvorstellung)'!A1" display="KB - Kennzahl Nr. 1"/>
    <hyperlink ref="B24" location="'KB-2 (Präth. Vorstellung)'!A1" display="KB - Kennzahl Nr. 2"/>
    <hyperlink ref="B25" location="'KB-3 (Posto. Fallvorstellung)'!A1" display="KB - Kennzahl Nr. 3"/>
    <hyperlink ref="B26" location="'KB-4a (Psychoonkol. Betreuung)'!A1" display="KB - Kennzahl Nr. 4a"/>
    <hyperlink ref="B27" location="'KB-4b (Psychoonkol. Betreuung)'!A1" display="KB - Kennzahl Nr. 4b"/>
    <hyperlink ref="B28" location="'KB-5a (Beratung Sozaldienst)'!A1" display="KB - Kennzahl Nr. 5a"/>
    <hyperlink ref="B29" location="'KB-5b (Beratung Sozaldienst)'!A1" display="KB - Kennzahl Nr. 5b"/>
    <hyperlink ref="B30" location="'KB-6a (Studienteilnahme)'!A1" display="KB - Kennzahl Nr. 6a"/>
    <hyperlink ref="B31" location="'KB-6b (Studienteilnahme) '!A1" display="KB - Kennzahl Nr. 6b"/>
    <hyperlink ref="B33" location="'KB-8 (Genetische Beratung)'!A1" display="KB - Kennzahl Nr. 8b"/>
    <hyperlink ref="B34" location="'KB-9 (Immunhisto MMR)'!A1" display="KB - Kennzahl Nr. 9"/>
    <hyperlink ref="B35" location="'KB-10 (Komplikationsrate)'!A1" display="KB - Kennzahl Nr. 10"/>
    <hyperlink ref="B36" location="'KB-11 (Vollständige Kolosk.)'!A1" display="KB - Kennzahl Nr. 11"/>
    <hyperlink ref="B37" location="'KB-12 (Mesorektale Faszie)'!A1" display="KB - Kennzahl Nr. 12"/>
    <hyperlink ref="B38" location="'KB-13 (Operative PF Kolon)'!A1" display="KB - Kennzahl Nr. 13"/>
    <hyperlink ref="B39" location="'KB-14 (Operative PF Rektum)'!A1" display="KB - Kennzahl Nr. 14"/>
    <hyperlink ref="B40" location="'KB-15 (Revisions-OPs Kolon)'!A1" display="KB - Kennzahl Nr. 15"/>
    <hyperlink ref="B41" location="'KB-16 (Revisions-OPs Rektum)'!A1" display="KB - Kennzahl Nr. 16"/>
    <hyperlink ref="B42" location="'KB-17 (Postop. Wundinfektion)'!A1" display="KB - Kennzahl Nr. 17"/>
    <hyperlink ref="B43" location="'KB-18 (Anastomosenins. Kolon)'!A1" display="KB - Kennzahl Nr. 18"/>
    <hyperlink ref="B44" location="'KB-19 (Anastomosenins. Rekt.)'!A1" display="KB - Kennzahl Nr. 19"/>
    <hyperlink ref="B46" location="'KB-21 (Lokale R0-R-Kolon)'!A1" display="KB - Kennzahl Nr. 21"/>
    <hyperlink ref="B47" location="'KB-22 (Lokale R0-R.Rektum)'!A1" display="KB - Kennzahl Nr. 22"/>
    <hyperlink ref="B48" location="'KB-23 (Stomaanzeichnung)'!A1" display="KB - Kennzahl Nr. 23"/>
    <hyperlink ref="B51" location="'KB-26 (Adj. Chemo Kolon)'!A1" display="KB - Kennzahl Nr. 26"/>
    <hyperlink ref="B52" location="'KB-27 (Neoadj. RadioChem)'!A1" display="KB - Kennzahl Nr. 27"/>
    <hyperlink ref="B53" location="'KB-28 (Qualität Rektum-P.)'!A1" display="KB - Kennzahl Nr. 28"/>
    <hyperlink ref="B54" location="'KB-29 (Abstand Resektionsr.)'!A1" display="KB - Kennzahl Nr. 29"/>
    <hyperlink ref="B55" location="'KB-30 (Lymphknotenuntersg)'!A1" display="KB - Kennzahl Nr. 30"/>
    <hyperlink ref="B56" location="'KB-31 - Beginn adj. Chemotherap'!A1" display="KB - Kennzahl Nr. 31 (neu)"/>
    <hyperlink ref="B57" location="'KB-32 - Strahlentherapiedosis'!A1" display="KB - Kennzahl Nr. 32 (neu)"/>
    <hyperlink ref="B18" location="'KB-Transanale Vollwandexzision'!A1" display="'KB-Transanale Vollwandexzision'!A1"/>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&amp;A&amp;C&amp;"Arial,Standard"&amp;8OnkoZert&amp;R&amp;"Arial,Standard"&amp;8Seite &amp;P</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68"/>
  <sheetViews>
    <sheetView showGridLines="0" showRuler="0" zoomScaleSheetLayoutView="100" workbookViewId="0">
      <selection activeCell="D14" sqref="D14:F24"/>
    </sheetView>
  </sheetViews>
  <sheetFormatPr baseColWidth="10" defaultColWidth="9" defaultRowHeight="14.25" x14ac:dyDescent="0.2"/>
  <cols>
    <col min="1" max="1" width="2.85546875" style="101" customWidth="1"/>
    <col min="2" max="2" width="49.28515625" style="101" customWidth="1"/>
    <col min="3" max="4" width="31.85546875" style="101" customWidth="1"/>
    <col min="5" max="5" width="24" style="101" customWidth="1"/>
    <col min="6" max="6" width="16.7109375" style="101" customWidth="1"/>
    <col min="7" max="16384" width="9" style="101"/>
  </cols>
  <sheetData>
    <row r="1" spans="1:12" x14ac:dyDescent="0.2">
      <c r="A1" s="390"/>
    </row>
    <row r="3" spans="1:12" ht="54" x14ac:dyDescent="0.25">
      <c r="B3" s="1405" t="s">
        <v>3379</v>
      </c>
      <c r="C3" s="85"/>
      <c r="E3" s="85"/>
      <c r="F3" s="85"/>
      <c r="G3" s="85"/>
    </row>
    <row r="4" spans="1:12" ht="30" customHeight="1" x14ac:dyDescent="0.25">
      <c r="B4" s="1406" t="s">
        <v>3389</v>
      </c>
      <c r="C4" s="85"/>
      <c r="D4" s="85"/>
      <c r="E4" s="117"/>
      <c r="G4" s="118"/>
    </row>
    <row r="5" spans="1:12" ht="14.25" customHeight="1" x14ac:dyDescent="0.2">
      <c r="B5" s="192"/>
      <c r="C5" s="8"/>
      <c r="D5" s="8"/>
      <c r="E5" s="117"/>
      <c r="G5" s="117"/>
      <c r="I5" s="115"/>
      <c r="J5" s="115"/>
      <c r="K5" s="115"/>
      <c r="L5" s="115"/>
    </row>
    <row r="6" spans="1:12" ht="14.25" customHeight="1" x14ac:dyDescent="0.2">
      <c r="B6" s="142"/>
      <c r="C6" s="8"/>
      <c r="D6" s="8"/>
      <c r="E6" s="64"/>
      <c r="G6" s="117"/>
      <c r="I6" s="115"/>
      <c r="J6" s="115"/>
      <c r="K6" s="115"/>
      <c r="L6" s="115"/>
    </row>
    <row r="7" spans="1:12" s="116" customFormat="1" ht="63" x14ac:dyDescent="0.2">
      <c r="B7" s="1419" t="s">
        <v>3403</v>
      </c>
      <c r="C7" s="8"/>
      <c r="D7" s="8"/>
      <c r="E7" s="371"/>
      <c r="F7" s="8"/>
      <c r="G7" s="119"/>
      <c r="I7" s="8"/>
      <c r="J7" s="115"/>
      <c r="K7" s="115"/>
      <c r="L7" s="115"/>
    </row>
    <row r="8" spans="1:12" ht="20.25" customHeight="1" x14ac:dyDescent="0.2">
      <c r="B8" s="1751" t="s">
        <v>1550</v>
      </c>
      <c r="C8" s="1751"/>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13" spans="1:12" ht="26.25" x14ac:dyDescent="0.25">
      <c r="B13" s="1422" t="s">
        <v>3392</v>
      </c>
      <c r="C13" s="164"/>
      <c r="D13" s="1745" t="s">
        <v>3391</v>
      </c>
      <c r="E13" s="1729"/>
      <c r="F13" s="1729"/>
    </row>
    <row r="14" spans="1:12" x14ac:dyDescent="0.2">
      <c r="B14" s="1662" t="s">
        <v>3150</v>
      </c>
      <c r="C14" s="1662"/>
      <c r="D14" s="1746" t="s">
        <v>3151</v>
      </c>
      <c r="E14" s="1746"/>
      <c r="F14" s="1747"/>
    </row>
    <row r="15" spans="1:12" x14ac:dyDescent="0.2">
      <c r="B15" s="2897"/>
      <c r="C15" s="2897"/>
      <c r="D15" s="1746"/>
      <c r="E15" s="1746"/>
      <c r="F15" s="1747"/>
    </row>
    <row r="16" spans="1:12" x14ac:dyDescent="0.2">
      <c r="B16" s="2897"/>
      <c r="C16" s="2897"/>
      <c r="D16" s="1746"/>
      <c r="E16" s="1746"/>
      <c r="F16" s="1747"/>
    </row>
    <row r="17" spans="2:6" x14ac:dyDescent="0.2">
      <c r="B17" s="2897"/>
      <c r="C17" s="2897"/>
      <c r="D17" s="1746"/>
      <c r="E17" s="1746"/>
      <c r="F17" s="1747"/>
    </row>
    <row r="18" spans="2:6" x14ac:dyDescent="0.2">
      <c r="B18" s="2897"/>
      <c r="C18" s="2897"/>
      <c r="D18" s="1746"/>
      <c r="E18" s="1746"/>
      <c r="F18" s="1747"/>
    </row>
    <row r="19" spans="2:6" x14ac:dyDescent="0.2">
      <c r="B19" s="2897"/>
      <c r="C19" s="2897"/>
      <c r="D19" s="1746"/>
      <c r="E19" s="1746"/>
      <c r="F19" s="1747"/>
    </row>
    <row r="20" spans="2:6" x14ac:dyDescent="0.2">
      <c r="B20" s="2897"/>
      <c r="C20" s="2897"/>
      <c r="D20" s="1746"/>
      <c r="E20" s="1746"/>
      <c r="F20" s="1747"/>
    </row>
    <row r="21" spans="2:6" x14ac:dyDescent="0.2">
      <c r="B21" s="2897"/>
      <c r="C21" s="2897"/>
      <c r="D21" s="1746"/>
      <c r="E21" s="1746"/>
      <c r="F21" s="1747"/>
    </row>
    <row r="22" spans="2:6" x14ac:dyDescent="0.2">
      <c r="B22" s="2897"/>
      <c r="C22" s="2897"/>
      <c r="D22" s="1746"/>
      <c r="E22" s="1746"/>
      <c r="F22" s="1747"/>
    </row>
    <row r="23" spans="2:6" x14ac:dyDescent="0.2">
      <c r="B23" s="2897"/>
      <c r="C23" s="2897"/>
      <c r="D23" s="1746"/>
      <c r="E23" s="1746"/>
      <c r="F23" s="1747"/>
    </row>
    <row r="24" spans="2:6" ht="39.75" customHeight="1" x14ac:dyDescent="0.2">
      <c r="B24" s="1663"/>
      <c r="C24" s="1663"/>
      <c r="D24" s="1746"/>
      <c r="E24" s="1746"/>
      <c r="F24" s="1747"/>
    </row>
    <row r="35" spans="3:3" s="689" customFormat="1" x14ac:dyDescent="0.2"/>
    <row r="36" spans="3:3" s="689" customFormat="1" x14ac:dyDescent="0.2"/>
    <row r="37" spans="3:3" s="689" customFormat="1" x14ac:dyDescent="0.2"/>
    <row r="38" spans="3:3" s="689" customFormat="1" x14ac:dyDescent="0.2"/>
    <row r="39" spans="3:3" s="689" customFormat="1" x14ac:dyDescent="0.2"/>
    <row r="40" spans="3:3" s="689" customFormat="1" x14ac:dyDescent="0.2"/>
    <row r="41" spans="3:3" s="689" customFormat="1" x14ac:dyDescent="0.2"/>
    <row r="47" spans="3:3" x14ac:dyDescent="0.2">
      <c r="C47" s="142"/>
    </row>
    <row r="49" spans="2:6" ht="31.5" x14ac:dyDescent="0.25">
      <c r="B49" s="1410" t="s">
        <v>3393</v>
      </c>
    </row>
    <row r="51" spans="2:6" ht="25.5" x14ac:dyDescent="0.2">
      <c r="B51" s="1411" t="s">
        <v>3394</v>
      </c>
    </row>
    <row r="52" spans="2:6" ht="24" customHeight="1" x14ac:dyDescent="0.2">
      <c r="B52" s="1210" t="s">
        <v>3395</v>
      </c>
      <c r="C52" s="1210" t="s">
        <v>3396</v>
      </c>
      <c r="D52" s="1210" t="s">
        <v>3397</v>
      </c>
      <c r="E52" s="1210" t="s">
        <v>3398</v>
      </c>
      <c r="F52" s="114" t="s">
        <v>3399</v>
      </c>
    </row>
    <row r="53" spans="2:6" ht="67.5" x14ac:dyDescent="0.2">
      <c r="B53" s="171" t="s">
        <v>3152</v>
      </c>
      <c r="C53" s="169" t="s">
        <v>2691</v>
      </c>
      <c r="D53" s="174" t="s">
        <v>239</v>
      </c>
      <c r="E53" s="180" t="s">
        <v>21</v>
      </c>
      <c r="F53" s="91"/>
    </row>
    <row r="54" spans="2:6" ht="67.5" x14ac:dyDescent="0.2">
      <c r="B54" s="171" t="s">
        <v>2601</v>
      </c>
      <c r="C54" s="169"/>
      <c r="D54" s="174" t="s">
        <v>101</v>
      </c>
      <c r="E54" s="1413" t="s">
        <v>2842</v>
      </c>
      <c r="F54" s="91"/>
    </row>
    <row r="55" spans="2:6" ht="78.75" x14ac:dyDescent="0.2">
      <c r="B55" s="171" t="s">
        <v>3142</v>
      </c>
      <c r="C55" s="169" t="s">
        <v>2692</v>
      </c>
      <c r="D55" s="174" t="s">
        <v>103</v>
      </c>
      <c r="E55" s="1413" t="s">
        <v>2715</v>
      </c>
      <c r="F55" s="91"/>
    </row>
    <row r="56" spans="2:6" ht="67.5" x14ac:dyDescent="0.2">
      <c r="B56" s="171" t="s">
        <v>2871</v>
      </c>
      <c r="C56" s="169"/>
      <c r="D56" s="1414" t="s">
        <v>2843</v>
      </c>
      <c r="E56" s="180">
        <v>1</v>
      </c>
      <c r="F56" s="91"/>
    </row>
    <row r="57" spans="2:6" ht="56.25" x14ac:dyDescent="0.2">
      <c r="B57" s="171" t="s">
        <v>3139</v>
      </c>
      <c r="C57" s="169" t="s">
        <v>2844</v>
      </c>
      <c r="D57" s="1414" t="s">
        <v>2698</v>
      </c>
      <c r="E57" s="180">
        <v>1</v>
      </c>
      <c r="F57" s="91"/>
    </row>
    <row r="58" spans="2:6" ht="45" x14ac:dyDescent="0.2">
      <c r="B58" s="171" t="s">
        <v>2602</v>
      </c>
      <c r="C58" s="169" t="s">
        <v>2845</v>
      </c>
      <c r="D58" s="174" t="s">
        <v>117</v>
      </c>
      <c r="E58" s="1413" t="s">
        <v>2846</v>
      </c>
      <c r="F58" s="91"/>
    </row>
    <row r="59" spans="2:6" ht="45" x14ac:dyDescent="0.2">
      <c r="B59" s="171" t="s">
        <v>2615</v>
      </c>
      <c r="C59" s="169" t="s">
        <v>2845</v>
      </c>
      <c r="D59" s="174" t="s">
        <v>113</v>
      </c>
      <c r="E59" s="1413" t="s">
        <v>2846</v>
      </c>
      <c r="F59" s="91"/>
    </row>
    <row r="60" spans="2:6" ht="60" customHeight="1" x14ac:dyDescent="0.2">
      <c r="B60" s="171" t="s">
        <v>3153</v>
      </c>
      <c r="C60" s="169" t="s">
        <v>2863</v>
      </c>
      <c r="D60" s="174" t="s">
        <v>147</v>
      </c>
      <c r="E60" s="172" t="s">
        <v>2846</v>
      </c>
      <c r="F60" s="1752" t="s">
        <v>2865</v>
      </c>
    </row>
    <row r="61" spans="2:6" ht="45" x14ac:dyDescent="0.2">
      <c r="B61" s="1491" t="s">
        <v>3154</v>
      </c>
      <c r="C61" s="171" t="s">
        <v>2863</v>
      </c>
      <c r="D61" s="1414" t="s">
        <v>2848</v>
      </c>
      <c r="E61" s="180" t="s">
        <v>28</v>
      </c>
      <c r="F61" s="1753"/>
    </row>
    <row r="62" spans="2:6" ht="45" x14ac:dyDescent="0.2">
      <c r="B62" s="171" t="s">
        <v>3155</v>
      </c>
      <c r="C62" s="171" t="s">
        <v>2863</v>
      </c>
      <c r="D62" s="173" t="s">
        <v>172</v>
      </c>
      <c r="E62" s="1413" t="s">
        <v>2846</v>
      </c>
      <c r="F62" s="1753"/>
    </row>
    <row r="63" spans="2:6" ht="45" x14ac:dyDescent="0.2">
      <c r="B63" s="171" t="s">
        <v>3156</v>
      </c>
      <c r="C63" s="171" t="s">
        <v>2863</v>
      </c>
      <c r="D63" s="173" t="s">
        <v>2849</v>
      </c>
      <c r="E63" s="187" t="s">
        <v>28</v>
      </c>
      <c r="F63" s="1753"/>
    </row>
    <row r="64" spans="2:6" ht="67.5" x14ac:dyDescent="0.2">
      <c r="B64" s="171" t="s">
        <v>3149</v>
      </c>
      <c r="C64" s="169" t="s">
        <v>2863</v>
      </c>
      <c r="D64" s="1414" t="s">
        <v>2864</v>
      </c>
      <c r="E64" s="172" t="s">
        <v>2862</v>
      </c>
      <c r="F64" s="1754"/>
    </row>
    <row r="67" spans="2:6" ht="25.5" x14ac:dyDescent="0.2">
      <c r="B67" s="1412" t="s">
        <v>3404</v>
      </c>
    </row>
    <row r="68" spans="2:6" ht="53.25" customHeight="1" x14ac:dyDescent="0.2">
      <c r="B68" s="1721" t="s">
        <v>2703</v>
      </c>
      <c r="C68" s="1722"/>
      <c r="D68" s="1721" t="s">
        <v>2718</v>
      </c>
      <c r="E68" s="1723"/>
      <c r="F68" s="1722"/>
    </row>
  </sheetData>
  <sheetProtection password="CA09" sheet="1" objects="1" scenarios="1"/>
  <customSheetViews>
    <customSheetView guid="{6425AD40-BB5F-4DDC-B7E5-93EC90B05160}" showGridLines="0" showRuler="0">
      <selection activeCell="D15" sqref="D15:F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15" sqref="D15:F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8">
    <mergeCell ref="B8:C8"/>
    <mergeCell ref="B68:C68"/>
    <mergeCell ref="D68:F68"/>
    <mergeCell ref="E11:F11"/>
    <mergeCell ref="B14:C24"/>
    <mergeCell ref="D13:F13"/>
    <mergeCell ref="D14:F24"/>
    <mergeCell ref="F60:F64"/>
  </mergeCells>
  <dataValidations count="2">
    <dataValidation type="list" allowBlank="1" showInputMessage="1" sqref="B53:B57 B59:B64">
      <formula1>Felder</formula1>
    </dataValidation>
    <dataValidation allowBlank="1" showInputMessage="1" sqref="B58"/>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8"/>
  <sheetViews>
    <sheetView showGridLines="0" showRuler="0" zoomScaleNormal="100" zoomScaleSheetLayoutView="100" workbookViewId="0">
      <selection activeCell="Q28" sqref="Q28:Q30"/>
    </sheetView>
  </sheetViews>
  <sheetFormatPr baseColWidth="10" defaultColWidth="9.140625" defaultRowHeight="15" x14ac:dyDescent="0.25"/>
  <cols>
    <col min="1" max="1" width="4" style="664" customWidth="1"/>
    <col min="2" max="2" width="4.42578125" style="664" customWidth="1"/>
    <col min="3" max="3" width="17.42578125" style="664" customWidth="1"/>
    <col min="4" max="4" width="9.5703125" style="664" customWidth="1"/>
    <col min="5" max="5" width="12.7109375" style="664" customWidth="1"/>
    <col min="6" max="6" width="13.5703125" style="664" customWidth="1"/>
    <col min="7" max="7" width="12.42578125" style="664" customWidth="1"/>
    <col min="8" max="8" width="13.85546875" style="664" customWidth="1"/>
    <col min="9" max="9" width="8.28515625" style="664" customWidth="1"/>
    <col min="10" max="10" width="5.5703125" style="664" customWidth="1"/>
    <col min="11" max="11" width="3.42578125" style="664" customWidth="1"/>
    <col min="12" max="12" width="3.28515625" style="664" customWidth="1"/>
    <col min="13" max="13" width="5.5703125" style="664" customWidth="1"/>
    <col min="14" max="14" width="6.42578125" style="664" customWidth="1"/>
    <col min="15" max="15" width="6.85546875" style="664" customWidth="1"/>
    <col min="16" max="16" width="8" style="664" customWidth="1"/>
    <col min="17" max="18" width="73" style="664" customWidth="1"/>
    <col min="19" max="19" width="5.42578125" style="1281" hidden="1" customWidth="1"/>
    <col min="20" max="16384" width="9.140625" style="664"/>
  </cols>
  <sheetData>
    <row r="1" spans="1:19" ht="9.9499999999999993" customHeight="1" x14ac:dyDescent="0.25">
      <c r="A1" s="391"/>
      <c r="B1" s="391"/>
      <c r="C1" s="391"/>
      <c r="D1" s="391"/>
      <c r="E1" s="391"/>
      <c r="F1" s="391"/>
      <c r="G1" s="391"/>
      <c r="H1" s="391"/>
      <c r="I1" s="391"/>
      <c r="J1" s="391"/>
      <c r="K1" s="391"/>
      <c r="L1" s="391"/>
      <c r="M1" s="391"/>
      <c r="N1" s="391"/>
      <c r="O1" s="391"/>
      <c r="P1" s="391"/>
      <c r="Q1" s="391"/>
      <c r="R1" s="391"/>
    </row>
    <row r="2" spans="1:19" s="395" customFormat="1" ht="12.95" customHeight="1" x14ac:dyDescent="0.2">
      <c r="A2" s="1236" t="s">
        <v>1553</v>
      </c>
      <c r="N2" s="391"/>
      <c r="S2" s="1282"/>
    </row>
    <row r="3" spans="1:19" ht="16.5" x14ac:dyDescent="0.25">
      <c r="A3" s="1267" t="s">
        <v>1615</v>
      </c>
      <c r="B3" s="391"/>
      <c r="C3" s="391"/>
      <c r="D3" s="391"/>
      <c r="E3" s="391"/>
      <c r="F3" s="391"/>
      <c r="G3" s="391"/>
      <c r="H3" s="391"/>
      <c r="I3" s="391"/>
      <c r="J3" s="391"/>
      <c r="K3" s="391"/>
      <c r="L3" s="391"/>
      <c r="M3" s="391"/>
      <c r="N3" s="400"/>
      <c r="O3" s="391"/>
      <c r="P3" s="391"/>
      <c r="Q3" s="391"/>
      <c r="R3" s="391"/>
    </row>
    <row r="4" spans="1:19" x14ac:dyDescent="0.25">
      <c r="A4" s="391"/>
      <c r="B4" s="391"/>
      <c r="C4" s="391"/>
      <c r="D4" s="391"/>
      <c r="E4" s="391"/>
      <c r="F4" s="391"/>
      <c r="G4" s="391"/>
      <c r="H4" s="391"/>
      <c r="I4" s="391"/>
      <c r="J4" s="391"/>
      <c r="K4" s="391"/>
      <c r="L4" s="391"/>
      <c r="M4" s="391"/>
      <c r="N4" s="400"/>
      <c r="O4" s="391"/>
      <c r="P4" s="391"/>
      <c r="Q4" s="391"/>
      <c r="R4" s="391"/>
    </row>
    <row r="5" spans="1:19" ht="15" customHeight="1" x14ac:dyDescent="0.25">
      <c r="A5" s="391"/>
      <c r="B5" s="391"/>
      <c r="C5" s="391"/>
      <c r="D5" s="1268"/>
      <c r="E5" s="1268"/>
      <c r="F5" s="1268"/>
      <c r="G5" s="1268"/>
      <c r="H5" s="1268"/>
      <c r="I5" s="1268"/>
      <c r="J5" s="1268"/>
      <c r="K5" s="1268"/>
      <c r="L5" s="1268"/>
      <c r="M5" s="1268"/>
      <c r="N5" s="400"/>
      <c r="O5" s="391"/>
      <c r="P5" s="391"/>
      <c r="Q5" s="391"/>
      <c r="R5" s="391"/>
    </row>
    <row r="6" spans="1:19" s="398" customFormat="1" ht="15" customHeight="1" x14ac:dyDescent="0.25">
      <c r="A6" s="1283" t="s">
        <v>830</v>
      </c>
      <c r="B6" s="1283"/>
      <c r="D6" s="1755" t="str">
        <f>IF([4]Basisdaten!B8=0,"",[4]Basisdaten!B8)</f>
        <v/>
      </c>
      <c r="E6" s="1756"/>
      <c r="F6" s="1757"/>
      <c r="G6" s="1757"/>
      <c r="H6" s="1757"/>
      <c r="I6" s="1757"/>
      <c r="J6" s="1757"/>
      <c r="K6" s="1757"/>
      <c r="L6" s="1758"/>
      <c r="M6" s="1758"/>
      <c r="N6" s="1759"/>
      <c r="O6" s="400"/>
      <c r="P6" s="1241"/>
      <c r="Q6" s="400"/>
      <c r="R6" s="400"/>
      <c r="S6" s="1284"/>
    </row>
    <row r="7" spans="1:19" s="398" customFormat="1" ht="6.95" customHeight="1" x14ac:dyDescent="0.2">
      <c r="A7" s="1285"/>
      <c r="B7" s="1285"/>
      <c r="C7" s="478"/>
      <c r="D7" s="1268"/>
      <c r="E7" s="1268"/>
      <c r="F7" s="1268"/>
      <c r="G7" s="1268"/>
      <c r="H7" s="1268"/>
      <c r="I7" s="1268"/>
      <c r="J7" s="1268"/>
      <c r="K7" s="1268"/>
      <c r="L7" s="1268"/>
      <c r="M7" s="1268"/>
      <c r="N7" s="400"/>
      <c r="O7" s="400"/>
      <c r="P7" s="1241"/>
      <c r="Q7" s="400"/>
      <c r="R7" s="400"/>
      <c r="S7" s="1284"/>
    </row>
    <row r="8" spans="1:19" s="398" customFormat="1" ht="15" customHeight="1" x14ac:dyDescent="0.25">
      <c r="A8" s="1283" t="s">
        <v>831</v>
      </c>
      <c r="B8" s="1283"/>
      <c r="C8" s="480"/>
      <c r="D8" s="1755" t="str">
        <f>IF([4]Basisdaten!B6=0,"",[4]Basisdaten!B6)</f>
        <v/>
      </c>
      <c r="E8" s="1760"/>
      <c r="F8" s="400"/>
      <c r="G8" s="400"/>
      <c r="I8" s="1286" t="s">
        <v>832</v>
      </c>
      <c r="J8" s="1286"/>
      <c r="K8" s="1761" t="str">
        <f>IF([4]Basisdaten!H12=0,"",[4]Basisdaten!H12)</f>
        <v/>
      </c>
      <c r="L8" s="1762"/>
      <c r="M8" s="1762"/>
      <c r="N8" s="1759"/>
      <c r="O8" s="400"/>
      <c r="P8" s="1241"/>
      <c r="Q8" s="400"/>
      <c r="R8" s="400"/>
      <c r="S8" s="1284"/>
    </row>
    <row r="9" spans="1:19" ht="15" customHeight="1" x14ac:dyDescent="0.25">
      <c r="A9" s="391"/>
      <c r="B9" s="391"/>
      <c r="C9" s="391"/>
      <c r="D9" s="1268"/>
      <c r="E9" s="1268"/>
      <c r="F9" s="1268"/>
      <c r="G9" s="1268"/>
      <c r="H9" s="1268"/>
      <c r="I9" s="1268"/>
      <c r="J9" s="1268"/>
      <c r="K9" s="1268"/>
      <c r="L9" s="1268"/>
      <c r="M9" s="1268"/>
      <c r="N9" s="400"/>
      <c r="O9" s="391"/>
      <c r="P9" s="391"/>
      <c r="Q9" s="391"/>
      <c r="R9" s="391"/>
    </row>
    <row r="10" spans="1:19" ht="15" customHeight="1" thickBot="1" x14ac:dyDescent="0.3">
      <c r="A10" s="1269" t="s">
        <v>1591</v>
      </c>
      <c r="B10" s="1269"/>
      <c r="C10" s="391"/>
      <c r="D10" s="1268"/>
      <c r="E10" s="1268"/>
      <c r="F10" s="1268"/>
      <c r="G10" s="1268"/>
      <c r="H10" s="1268"/>
      <c r="I10" s="1268"/>
      <c r="J10" s="1268"/>
      <c r="K10" s="1268"/>
      <c r="L10" s="1268"/>
      <c r="M10" s="1268"/>
      <c r="N10" s="400"/>
      <c r="O10" s="391"/>
      <c r="P10" s="391"/>
      <c r="Q10" s="391"/>
      <c r="R10" s="391"/>
    </row>
    <row r="11" spans="1:19" s="1271" customFormat="1" ht="15.75" customHeight="1" x14ac:dyDescent="0.25">
      <c r="A11" s="1287"/>
      <c r="B11" s="1287"/>
      <c r="D11" s="1763" t="s">
        <v>834</v>
      </c>
      <c r="E11" s="1288" t="s">
        <v>1592</v>
      </c>
      <c r="F11" s="1289"/>
      <c r="G11" s="1290"/>
      <c r="O11" s="1291"/>
      <c r="P11" s="1242"/>
      <c r="S11" s="1292"/>
    </row>
    <row r="12" spans="1:19" s="398" customFormat="1" ht="13.5" customHeight="1" thickBot="1" x14ac:dyDescent="0.25">
      <c r="A12" s="477"/>
      <c r="B12" s="477"/>
      <c r="D12" s="1764"/>
      <c r="E12" s="1293" t="str">
        <f>CONCATENATE(TEXT([4]Berechnung1!C9,"0,00%")," (",[4]Berechnung1!C6,")")</f>
        <v>0,00% (0)</v>
      </c>
      <c r="F12" s="1766" t="str">
        <f>CONCATENATE(TEXT([4]Berechnung1!D10,"0,00%")," (",[4]Berechnung1!D7,")")</f>
        <v>0,00% (0)</v>
      </c>
      <c r="G12" s="1767" t="s">
        <v>1593</v>
      </c>
      <c r="O12" s="400"/>
      <c r="P12" s="1294"/>
      <c r="S12" s="1284"/>
    </row>
    <row r="13" spans="1:19" s="398" customFormat="1" ht="17.25" customHeight="1" x14ac:dyDescent="0.2">
      <c r="A13" s="477"/>
      <c r="B13" s="477"/>
      <c r="D13" s="1764"/>
      <c r="E13" s="1295" t="s">
        <v>835</v>
      </c>
      <c r="F13" s="1766"/>
      <c r="G13" s="1767"/>
      <c r="O13" s="400"/>
      <c r="P13" s="1241"/>
      <c r="S13" s="1284"/>
    </row>
    <row r="14" spans="1:19" s="398" customFormat="1" ht="12.75" customHeight="1" thickBot="1" x14ac:dyDescent="0.25">
      <c r="A14" s="477"/>
      <c r="B14" s="477"/>
      <c r="D14" s="1765"/>
      <c r="E14" s="1296" t="str">
        <f>CONCATENATE(TEXT([4]Berechnung1!D9,"0,00%")," (",[4]Berechnung1!D6,")")</f>
        <v>0,00% (0)</v>
      </c>
      <c r="F14" s="1270"/>
      <c r="G14" s="1767"/>
      <c r="O14" s="400"/>
      <c r="P14" s="1241"/>
      <c r="S14" s="1284"/>
    </row>
    <row r="15" spans="1:19" s="398" customFormat="1" ht="15.75" customHeight="1" x14ac:dyDescent="0.2">
      <c r="A15" s="477"/>
      <c r="B15" s="477"/>
      <c r="D15" s="1768" t="s">
        <v>836</v>
      </c>
      <c r="E15" s="1769"/>
      <c r="F15" s="1772" t="str">
        <f>CONCATENATE(TEXT([4]Berechnung1!E10,"0,00%")," (",[4]Berechnung1!E7,")")</f>
        <v>0,00% (0)</v>
      </c>
      <c r="G15" s="1297" t="str">
        <f>CONCATENATE(TEXT([4]Berechnung1!E11,"0,00%")," (",[4]Berechnung1!E8,")")</f>
        <v>0,00% (0)</v>
      </c>
      <c r="O15" s="400"/>
      <c r="P15" s="1241"/>
      <c r="S15" s="1284"/>
    </row>
    <row r="16" spans="1:19" s="398" customFormat="1" ht="16.5" customHeight="1" thickBot="1" x14ac:dyDescent="0.25">
      <c r="A16" s="477"/>
      <c r="B16" s="477"/>
      <c r="D16" s="1770"/>
      <c r="E16" s="1771"/>
      <c r="F16" s="1773"/>
      <c r="G16" s="1298"/>
      <c r="O16" s="400"/>
      <c r="P16" s="1241"/>
      <c r="S16" s="1284"/>
    </row>
    <row r="17" spans="1:19" s="398" customFormat="1" ht="14.25" customHeight="1" x14ac:dyDescent="0.2">
      <c r="A17" s="477"/>
      <c r="B17" s="477"/>
      <c r="D17" s="1774" t="s">
        <v>1594</v>
      </c>
      <c r="E17" s="1299" t="s">
        <v>837</v>
      </c>
      <c r="F17" s="1777" t="str">
        <f>CONCATENATE(TEXT([4]Berechnung1!G10,"0,00%")," (",[4]Berechnung1!G8,")")</f>
        <v>100,00% (30)</v>
      </c>
      <c r="G17" s="1778"/>
      <c r="O17" s="400"/>
      <c r="P17" s="1241"/>
      <c r="S17" s="1284"/>
    </row>
    <row r="18" spans="1:19" s="398" customFormat="1" ht="12.75" customHeight="1" thickBot="1" x14ac:dyDescent="0.25">
      <c r="A18" s="477"/>
      <c r="B18" s="477"/>
      <c r="D18" s="1775"/>
      <c r="E18" s="1300" t="str">
        <f>CONCATENATE(TEXT([4]Berechnung1!G9,"0,00%")," (",[4]Berechnung1!G6,")")</f>
        <v>0,00% (0)</v>
      </c>
      <c r="F18" s="1766"/>
      <c r="G18" s="1779"/>
      <c r="O18" s="400"/>
      <c r="P18" s="1241"/>
      <c r="S18" s="1284"/>
    </row>
    <row r="19" spans="1:19" s="398" customFormat="1" ht="15" customHeight="1" x14ac:dyDescent="0.2">
      <c r="A19" s="477"/>
      <c r="B19" s="477"/>
      <c r="D19" s="1775"/>
      <c r="E19" s="1299" t="s">
        <v>838</v>
      </c>
      <c r="F19" s="1766"/>
      <c r="G19" s="1779"/>
      <c r="O19" s="400"/>
      <c r="P19" s="1241"/>
      <c r="S19" s="1284"/>
    </row>
    <row r="20" spans="1:19" s="398" customFormat="1" ht="15" customHeight="1" thickBot="1" x14ac:dyDescent="0.25">
      <c r="A20" s="477"/>
      <c r="B20" s="477"/>
      <c r="D20" s="1776"/>
      <c r="E20" s="1300" t="str">
        <f>CONCATENATE(TEXT([4]Berechnung1!F9,"0,00%")," (",[4]Berechnung1!F6,")")</f>
        <v>100,00% (30)</v>
      </c>
      <c r="F20" s="1780"/>
      <c r="G20" s="1781"/>
      <c r="O20" s="400"/>
      <c r="P20" s="1241"/>
      <c r="S20" s="1284"/>
    </row>
    <row r="21" spans="1:19" s="398" customFormat="1" ht="18" customHeight="1" x14ac:dyDescent="0.2">
      <c r="A21" s="477"/>
      <c r="B21" s="477"/>
      <c r="O21" s="400"/>
      <c r="P21" s="1241"/>
      <c r="S21" s="1284"/>
    </row>
    <row r="22" spans="1:19" s="449" customFormat="1" ht="50.25" customHeight="1" thickBot="1" x14ac:dyDescent="0.25">
      <c r="A22" s="1782" t="s">
        <v>1616</v>
      </c>
      <c r="B22" s="1782"/>
      <c r="C22" s="1782"/>
      <c r="D22" s="1782"/>
      <c r="E22" s="1782"/>
      <c r="F22" s="1782"/>
      <c r="G22" s="1782"/>
      <c r="H22" s="1782"/>
      <c r="I22" s="1782"/>
      <c r="J22" s="1782"/>
      <c r="K22" s="1782"/>
      <c r="L22" s="1782"/>
      <c r="M22" s="1782"/>
      <c r="N22" s="1782"/>
      <c r="O22" s="1782"/>
      <c r="P22" s="1782"/>
      <c r="S22" s="1301"/>
    </row>
    <row r="23" spans="1:19" s="1272" customFormat="1" ht="16.5" customHeight="1" thickBot="1" x14ac:dyDescent="0.3">
      <c r="A23" s="1783" t="s">
        <v>1595</v>
      </c>
      <c r="B23" s="1783" t="s">
        <v>1596</v>
      </c>
      <c r="C23" s="1783" t="s">
        <v>1617</v>
      </c>
      <c r="D23" s="1785" t="s">
        <v>1597</v>
      </c>
      <c r="E23" s="1786"/>
      <c r="F23" s="1785" t="s">
        <v>15</v>
      </c>
      <c r="G23" s="1786"/>
      <c r="H23" s="1815" t="s">
        <v>1598</v>
      </c>
      <c r="I23" s="1816"/>
      <c r="J23" s="1818" t="s">
        <v>1599</v>
      </c>
      <c r="K23" s="1820" t="s">
        <v>1618</v>
      </c>
      <c r="L23" s="1821"/>
      <c r="M23" s="1818" t="s">
        <v>1599</v>
      </c>
      <c r="N23" s="1785" t="s">
        <v>1619</v>
      </c>
      <c r="O23" s="1823"/>
      <c r="P23" s="1826" t="s">
        <v>1600</v>
      </c>
      <c r="Q23" s="1789" t="s">
        <v>1601</v>
      </c>
      <c r="R23" s="1790"/>
      <c r="S23" s="1302"/>
    </row>
    <row r="24" spans="1:19" s="1272" customFormat="1" ht="25.5" customHeight="1" thickBot="1" x14ac:dyDescent="0.3">
      <c r="A24" s="1784"/>
      <c r="B24" s="1784"/>
      <c r="C24" s="1784"/>
      <c r="D24" s="1787"/>
      <c r="E24" s="1788"/>
      <c r="F24" s="1787"/>
      <c r="G24" s="1788"/>
      <c r="H24" s="1817"/>
      <c r="I24" s="1816"/>
      <c r="J24" s="1819"/>
      <c r="K24" s="1822"/>
      <c r="L24" s="1821"/>
      <c r="M24" s="1819"/>
      <c r="N24" s="1824"/>
      <c r="O24" s="1825"/>
      <c r="P24" s="1827"/>
      <c r="Q24" s="1303" t="s">
        <v>1620</v>
      </c>
      <c r="R24" s="1303" t="s">
        <v>1621</v>
      </c>
      <c r="S24" s="1302"/>
    </row>
    <row r="25" spans="1:19" ht="30" customHeight="1" thickBot="1" x14ac:dyDescent="0.3">
      <c r="A25" s="1791">
        <v>1</v>
      </c>
      <c r="B25" s="1794" t="s">
        <v>1622</v>
      </c>
      <c r="C25" s="1797" t="s">
        <v>1623</v>
      </c>
      <c r="D25" s="1800" t="s">
        <v>1624</v>
      </c>
      <c r="E25" s="1801"/>
      <c r="F25" s="1800" t="s">
        <v>1374</v>
      </c>
      <c r="G25" s="1801"/>
      <c r="H25" s="1800" t="s">
        <v>1625</v>
      </c>
      <c r="I25" s="1801"/>
      <c r="J25" s="1806"/>
      <c r="K25" s="1809" t="s">
        <v>1603</v>
      </c>
      <c r="L25" s="1810"/>
      <c r="M25" s="1806"/>
      <c r="N25" s="1274" t="s">
        <v>15</v>
      </c>
      <c r="O25" s="1304"/>
      <c r="P25" s="1828" t="str">
        <f>IF(O27=[4]Berechnung1!D27,[4]Berechnung1!$F$5,IF(OR(O27&lt; [4]Berechnung1!E27,O27&gt; [4]Berechnung1!F27),[4]Berechnung1!$G$5,IF(OR(ROUND(O27,4)&lt;[4]Berechnung1!J27,ROUND(O27,4)&gt;[4]Berechnung1!K27),[4]Berechnung1!$D$5,IF(OR(ROUND(O27,4)&lt;[4]Berechnung1!G27,ROUND(O27,4)&gt;[4]Berechnung1!H27),[4]Berechnung1!$E$5,[4]Berechnung1!$C$5))))</f>
        <v>Unvollständig</v>
      </c>
      <c r="Q25" s="1829"/>
      <c r="R25" s="1831"/>
    </row>
    <row r="26" spans="1:19" ht="30" customHeight="1" thickBot="1" x14ac:dyDescent="0.3">
      <c r="A26" s="1792"/>
      <c r="B26" s="1795"/>
      <c r="C26" s="1798"/>
      <c r="D26" s="1802"/>
      <c r="E26" s="1803"/>
      <c r="F26" s="1802"/>
      <c r="G26" s="1803"/>
      <c r="H26" s="1802"/>
      <c r="I26" s="1803"/>
      <c r="J26" s="1807"/>
      <c r="K26" s="1811"/>
      <c r="L26" s="1812"/>
      <c r="M26" s="1807"/>
      <c r="N26" s="1274" t="s">
        <v>16</v>
      </c>
      <c r="O26" s="1304"/>
      <c r="P26" s="1828"/>
      <c r="Q26" s="1830"/>
      <c r="R26" s="1830"/>
      <c r="S26" s="1281">
        <f>IF([4]Basisdaten!H32="",0,[4]Basisdaten!H32)</f>
        <v>0</v>
      </c>
    </row>
    <row r="27" spans="1:19" ht="30" customHeight="1" thickBot="1" x14ac:dyDescent="0.3">
      <c r="A27" s="1793"/>
      <c r="B27" s="1796"/>
      <c r="C27" s="1799"/>
      <c r="D27" s="1804"/>
      <c r="E27" s="1805"/>
      <c r="F27" s="1804"/>
      <c r="G27" s="1805"/>
      <c r="H27" s="1804"/>
      <c r="I27" s="1805"/>
      <c r="J27" s="1808"/>
      <c r="K27" s="1813"/>
      <c r="L27" s="1814"/>
      <c r="M27" s="1808"/>
      <c r="N27" s="1274" t="s">
        <v>1604</v>
      </c>
      <c r="O27" s="1305" t="str">
        <f>IF(O25="","n.d.",IF(O26="","n.d.",IF(O26=0,"",O25/O26)))</f>
        <v>n.d.</v>
      </c>
      <c r="P27" s="1828"/>
      <c r="Q27" s="1830"/>
      <c r="R27" s="1830"/>
    </row>
    <row r="28" spans="1:19" ht="30" customHeight="1" thickBot="1" x14ac:dyDescent="0.3">
      <c r="A28" s="1791">
        <v>2</v>
      </c>
      <c r="B28" s="1794" t="s">
        <v>1626</v>
      </c>
      <c r="C28" s="1797" t="s">
        <v>1627</v>
      </c>
      <c r="D28" s="1800" t="s">
        <v>1628</v>
      </c>
      <c r="E28" s="1801"/>
      <c r="F28" s="1800" t="s">
        <v>1387</v>
      </c>
      <c r="G28" s="1801"/>
      <c r="H28" s="1800" t="s">
        <v>1382</v>
      </c>
      <c r="I28" s="1801"/>
      <c r="J28" s="1806"/>
      <c r="K28" s="1809" t="s">
        <v>1603</v>
      </c>
      <c r="L28" s="1810"/>
      <c r="M28" s="1806"/>
      <c r="N28" s="1274" t="s">
        <v>15</v>
      </c>
      <c r="O28" s="1304"/>
      <c r="P28" s="1828" t="str">
        <f>IF(O30="",[4]Berechnung1!$D$5,IF(O30=[4]Berechnung1!D30,[4]Berechnung1!$F$5,IF(OR(O30&lt; [4]Berechnung1!E30,O30&gt; [4]Berechnung1!F30),[4]Berechnung1!$G$5,IF(OR(ROUND(O30,4)&lt;[4]Berechnung1!J30,ROUND(O30,4)&gt;[4]Berechnung1!K30),[4]Berechnung1!$D$5,IF(OR(ROUND(O30,4)&lt;[4]Berechnung1!G30,ROUND(O30,4)&gt;[4]Berechnung1!H30),[4]Berechnung1!$E$5,[4]Berechnung1!$C$5)))))</f>
        <v>Unvollständig</v>
      </c>
      <c r="Q28" s="1829"/>
      <c r="R28" s="1829"/>
    </row>
    <row r="29" spans="1:19" ht="30" customHeight="1" thickBot="1" x14ac:dyDescent="0.3">
      <c r="A29" s="1792"/>
      <c r="B29" s="1795"/>
      <c r="C29" s="1798"/>
      <c r="D29" s="1802"/>
      <c r="E29" s="1803"/>
      <c r="F29" s="1802"/>
      <c r="G29" s="1803"/>
      <c r="H29" s="1802"/>
      <c r="I29" s="1803"/>
      <c r="J29" s="1807"/>
      <c r="K29" s="1811"/>
      <c r="L29" s="1812"/>
      <c r="M29" s="1807"/>
      <c r="N29" s="1274" t="s">
        <v>16</v>
      </c>
      <c r="O29" s="1304"/>
      <c r="P29" s="1828"/>
      <c r="Q29" s="1830"/>
      <c r="R29" s="1830"/>
    </row>
    <row r="30" spans="1:19" ht="30" customHeight="1" thickBot="1" x14ac:dyDescent="0.3">
      <c r="A30" s="1793"/>
      <c r="B30" s="1796"/>
      <c r="C30" s="1799"/>
      <c r="D30" s="1804"/>
      <c r="E30" s="1805"/>
      <c r="F30" s="1804"/>
      <c r="G30" s="1805"/>
      <c r="H30" s="1804"/>
      <c r="I30" s="1805"/>
      <c r="J30" s="1808"/>
      <c r="K30" s="1813"/>
      <c r="L30" s="1814"/>
      <c r="M30" s="1808"/>
      <c r="N30" s="1274" t="s">
        <v>1604</v>
      </c>
      <c r="O30" s="1305" t="str">
        <f>IF(O28="","n.d.",IF(O29="","n.d.",IF(O29=0,"",O28/O29)))</f>
        <v>n.d.</v>
      </c>
      <c r="P30" s="1828"/>
      <c r="Q30" s="1830"/>
      <c r="R30" s="1830"/>
    </row>
    <row r="31" spans="1:19" ht="30" customHeight="1" thickBot="1" x14ac:dyDescent="0.3">
      <c r="A31" s="1791">
        <v>3</v>
      </c>
      <c r="B31" s="1794" t="s">
        <v>1626</v>
      </c>
      <c r="C31" s="1797" t="s">
        <v>1629</v>
      </c>
      <c r="D31" s="1800" t="s">
        <v>1630</v>
      </c>
      <c r="E31" s="1801"/>
      <c r="F31" s="1800" t="s">
        <v>1373</v>
      </c>
      <c r="G31" s="1801"/>
      <c r="H31" s="1800" t="s">
        <v>1631</v>
      </c>
      <c r="I31" s="1801"/>
      <c r="J31" s="1806"/>
      <c r="K31" s="1809" t="s">
        <v>1603</v>
      </c>
      <c r="L31" s="1810"/>
      <c r="M31" s="1806"/>
      <c r="N31" s="1274" t="s">
        <v>15</v>
      </c>
      <c r="O31" s="1304"/>
      <c r="P31" s="1834" t="str">
        <f>IF(O33=[4]Berechnung1!D33,[4]Berechnung1!$F$5,IF(OR(O33&lt; [4]Berechnung1!E33,O33&gt; [4]Berechnung1!F33),[4]Berechnung1!$G$5,IF(OR(ROUND(O33,4)&lt;[4]Berechnung1!J33,ROUND(O33,4)&gt;[4]Berechnung1!K33),[4]Berechnung1!$D$5,IF(OR(ROUND(O33,4)&lt;[4]Berechnung1!G33,ROUND(O33,4)&gt;[4]Berechnung1!H33),[4]Berechnung1!$E$5,[4]Berechnung1!$C$5))))</f>
        <v>Unvollständig</v>
      </c>
      <c r="Q31" s="1829"/>
      <c r="R31" s="1829"/>
    </row>
    <row r="32" spans="1:19" ht="30" customHeight="1" thickBot="1" x14ac:dyDescent="0.3">
      <c r="A32" s="1792"/>
      <c r="B32" s="1795"/>
      <c r="C32" s="1798"/>
      <c r="D32" s="1802"/>
      <c r="E32" s="1803"/>
      <c r="F32" s="1802"/>
      <c r="G32" s="1803"/>
      <c r="H32" s="1802"/>
      <c r="I32" s="1803"/>
      <c r="J32" s="1807"/>
      <c r="K32" s="1811"/>
      <c r="L32" s="1812"/>
      <c r="M32" s="1807"/>
      <c r="N32" s="1274" t="s">
        <v>16</v>
      </c>
      <c r="O32" s="1276">
        <f>IF(SUM([4]Basisdaten!$B$32:$E$32) = "","",SUM([4]Basisdaten!$B$32:$E$32))</f>
        <v>0</v>
      </c>
      <c r="P32" s="1835"/>
      <c r="Q32" s="1830"/>
      <c r="R32" s="1832"/>
    </row>
    <row r="33" spans="1:19" ht="30" customHeight="1" thickBot="1" x14ac:dyDescent="0.3">
      <c r="A33" s="1793"/>
      <c r="B33" s="1796"/>
      <c r="C33" s="1799"/>
      <c r="D33" s="1804"/>
      <c r="E33" s="1805"/>
      <c r="F33" s="1804"/>
      <c r="G33" s="1805"/>
      <c r="H33" s="1804"/>
      <c r="I33" s="1805"/>
      <c r="J33" s="1808"/>
      <c r="K33" s="1813"/>
      <c r="L33" s="1814"/>
      <c r="M33" s="1808"/>
      <c r="N33" s="1274" t="s">
        <v>1604</v>
      </c>
      <c r="O33" s="1305" t="str">
        <f>IF(O31="","n.d.",IF(O32="","n.d.",IF(O32=0,"",O31/O32)))</f>
        <v>n.d.</v>
      </c>
      <c r="P33" s="1836"/>
      <c r="Q33" s="1830"/>
      <c r="R33" s="1833"/>
    </row>
    <row r="34" spans="1:19" ht="30" customHeight="1" thickBot="1" x14ac:dyDescent="0.3">
      <c r="A34" s="1791">
        <v>4</v>
      </c>
      <c r="B34" s="1794" t="s">
        <v>1632</v>
      </c>
      <c r="C34" s="1797" t="s">
        <v>1607</v>
      </c>
      <c r="D34" s="1800" t="s">
        <v>1608</v>
      </c>
      <c r="E34" s="1801"/>
      <c r="F34" s="1800" t="s">
        <v>1633</v>
      </c>
      <c r="G34" s="1801"/>
      <c r="H34" s="1800" t="s">
        <v>1634</v>
      </c>
      <c r="I34" s="1801"/>
      <c r="J34" s="1806" t="s">
        <v>1635</v>
      </c>
      <c r="K34" s="1809" t="s">
        <v>1636</v>
      </c>
      <c r="L34" s="1810"/>
      <c r="M34" s="1806" t="s">
        <v>1637</v>
      </c>
      <c r="N34" s="1306" t="s">
        <v>15</v>
      </c>
      <c r="O34" s="1304"/>
      <c r="P34" s="1834" t="str">
        <f>IF(O36=[4]Berechnung1!D36,[4]Berechnung1!$F$5,IF(OR(O36&lt; [4]Berechnung1!E36,O36&gt; [4]Berechnung1!F36),[4]Berechnung1!$G$5,IF(OR(ROUND(O36,4)&lt;[4]Berechnung1!J36,ROUND(O36,4)&gt;[4]Berechnung1!K36),[4]Berechnung1!$D$5,IF(OR(ROUND(O36,4)&lt;[4]Berechnung1!G36,ROUND(O36,4)&gt;[4]Berechnung1!H36),[4]Berechnung1!$E$5,[4]Berechnung1!$C$5))))</f>
        <v>Unvollständig</v>
      </c>
      <c r="Q34" s="1829"/>
      <c r="R34" s="1829"/>
    </row>
    <row r="35" spans="1:19" ht="30" customHeight="1" thickBot="1" x14ac:dyDescent="0.3">
      <c r="A35" s="1792"/>
      <c r="B35" s="1795"/>
      <c r="C35" s="1798"/>
      <c r="D35" s="1802"/>
      <c r="E35" s="1803"/>
      <c r="F35" s="1802"/>
      <c r="G35" s="1803"/>
      <c r="H35" s="1802"/>
      <c r="I35" s="1803"/>
      <c r="J35" s="1807"/>
      <c r="K35" s="1811"/>
      <c r="L35" s="1812"/>
      <c r="M35" s="1807"/>
      <c r="N35" s="1274" t="s">
        <v>16</v>
      </c>
      <c r="O35" s="1276">
        <f>IF(OR([4]Basisdaten!$H$32 = "",O29=""),0,[4]Basisdaten!$H$32+O29)</f>
        <v>0</v>
      </c>
      <c r="P35" s="1835"/>
      <c r="Q35" s="1830"/>
      <c r="R35" s="1832"/>
    </row>
    <row r="36" spans="1:19" ht="30" customHeight="1" thickBot="1" x14ac:dyDescent="0.3">
      <c r="A36" s="1793"/>
      <c r="B36" s="1796"/>
      <c r="C36" s="1799"/>
      <c r="D36" s="1804"/>
      <c r="E36" s="1805"/>
      <c r="F36" s="1804"/>
      <c r="G36" s="1805"/>
      <c r="H36" s="1804"/>
      <c r="I36" s="1805"/>
      <c r="J36" s="1808"/>
      <c r="K36" s="1813"/>
      <c r="L36" s="1814"/>
      <c r="M36" s="1808"/>
      <c r="N36" s="1274" t="s">
        <v>1604</v>
      </c>
      <c r="O36" s="1305" t="str">
        <f>IF(O34="","n.d.",IF(O35="","n.d.",IF(O35=0,"",O34/O35)))</f>
        <v>n.d.</v>
      </c>
      <c r="P36" s="1836"/>
      <c r="Q36" s="1830"/>
      <c r="R36" s="1833"/>
    </row>
    <row r="37" spans="1:19" ht="30" customHeight="1" thickBot="1" x14ac:dyDescent="0.3">
      <c r="A37" s="1791">
        <v>5</v>
      </c>
      <c r="B37" s="1794" t="s">
        <v>1609</v>
      </c>
      <c r="C37" s="1797" t="s">
        <v>1610</v>
      </c>
      <c r="D37" s="1800" t="s">
        <v>1638</v>
      </c>
      <c r="E37" s="1801"/>
      <c r="F37" s="1800" t="s">
        <v>1388</v>
      </c>
      <c r="G37" s="1801"/>
      <c r="H37" s="1800" t="s">
        <v>1634</v>
      </c>
      <c r="I37" s="1801"/>
      <c r="J37" s="1806" t="s">
        <v>1639</v>
      </c>
      <c r="K37" s="1809" t="s">
        <v>1636</v>
      </c>
      <c r="L37" s="1810"/>
      <c r="M37" s="1837">
        <v>1</v>
      </c>
      <c r="N37" s="1306" t="s">
        <v>15</v>
      </c>
      <c r="O37" s="1304"/>
      <c r="P37" s="1834" t="str">
        <f>IF(O39=[4]Berechnung1!D39,[4]Berechnung1!$F$5,IF(OR(O39&lt; [4]Berechnung1!E39,O39&gt; [4]Berechnung1!F39),[4]Berechnung1!$G$5,IF(OR(ROUND(O39,4)&lt;[4]Berechnung1!J39,ROUND(O39,4)&gt;[4]Berechnung1!K39),[4]Berechnung1!$D$5,IF(OR(ROUND(O39,4)&lt;[4]Berechnung1!G39,ROUND(O39,4)&gt;[4]Berechnung1!H39),[4]Berechnung1!$E$5,[4]Berechnung1!$C$5))))</f>
        <v>Unvollständig</v>
      </c>
      <c r="Q37" s="1829"/>
      <c r="R37" s="1829"/>
    </row>
    <row r="38" spans="1:19" ht="30" customHeight="1" thickBot="1" x14ac:dyDescent="0.3">
      <c r="A38" s="1792"/>
      <c r="B38" s="1795"/>
      <c r="C38" s="1798"/>
      <c r="D38" s="1802"/>
      <c r="E38" s="1803"/>
      <c r="F38" s="1802"/>
      <c r="G38" s="1803"/>
      <c r="H38" s="1802"/>
      <c r="I38" s="1803"/>
      <c r="J38" s="1807"/>
      <c r="K38" s="1811"/>
      <c r="L38" s="1812"/>
      <c r="M38" s="1807"/>
      <c r="N38" s="1274" t="s">
        <v>16</v>
      </c>
      <c r="O38" s="1276">
        <f>IF(OR([4]Basisdaten!$H$32 = "",O29=""),0,[4]Basisdaten!$H$32+O29)</f>
        <v>0</v>
      </c>
      <c r="P38" s="1835"/>
      <c r="Q38" s="1830"/>
      <c r="R38" s="1832"/>
    </row>
    <row r="39" spans="1:19" ht="30" customHeight="1" thickBot="1" x14ac:dyDescent="0.3">
      <c r="A39" s="1793"/>
      <c r="B39" s="1796"/>
      <c r="C39" s="1799"/>
      <c r="D39" s="1804"/>
      <c r="E39" s="1805"/>
      <c r="F39" s="1804"/>
      <c r="G39" s="1805"/>
      <c r="H39" s="1804"/>
      <c r="I39" s="1805"/>
      <c r="J39" s="1808"/>
      <c r="K39" s="1813"/>
      <c r="L39" s="1814"/>
      <c r="M39" s="1808"/>
      <c r="N39" s="1274" t="s">
        <v>1604</v>
      </c>
      <c r="O39" s="1305" t="str">
        <f>IF(O37="","n.d.",IF(O38="","n.d.",IF(O38=0,"",O37/O38)))</f>
        <v>n.d.</v>
      </c>
      <c r="P39" s="1836"/>
      <c r="Q39" s="1830"/>
      <c r="R39" s="1833"/>
    </row>
    <row r="40" spans="1:19" ht="30" customHeight="1" thickBot="1" x14ac:dyDescent="0.3">
      <c r="A40" s="1791">
        <v>6</v>
      </c>
      <c r="B40" s="1794" t="s">
        <v>1640</v>
      </c>
      <c r="C40" s="1797" t="s">
        <v>1611</v>
      </c>
      <c r="D40" s="1800" t="s">
        <v>1641</v>
      </c>
      <c r="E40" s="1801"/>
      <c r="F40" s="1800" t="s">
        <v>1642</v>
      </c>
      <c r="G40" s="1801"/>
      <c r="H40" s="1800" t="s">
        <v>23</v>
      </c>
      <c r="I40" s="1801"/>
      <c r="J40" s="1806"/>
      <c r="K40" s="1809" t="s">
        <v>1612</v>
      </c>
      <c r="L40" s="1810"/>
      <c r="M40" s="1806" t="s">
        <v>1643</v>
      </c>
      <c r="N40" s="1274" t="s">
        <v>15</v>
      </c>
      <c r="O40" s="1304"/>
      <c r="P40" s="1834" t="str">
        <f>IF(O42=[4]Berechnung1!D42,[4]Berechnung1!$F$5,IF(OR(O42&lt; [4]Berechnung1!E42,O42&gt; [4]Berechnung1!F42),[4]Berechnung1!$G$5,IF(OR(ROUND(O42,4)&lt;[4]Berechnung1!J42,ROUND(O42,4)&gt;[4]Berechnung1!K42),[4]Berechnung1!$D$5,IF(OR(ROUND(O42,4)&lt;[4]Berechnung1!G42,ROUND(O42,4)&gt;[4]Berechnung1!H42),[4]Berechnung1!$E$5,[4]Berechnung1!$C$5))))</f>
        <v>Unvollständig</v>
      </c>
      <c r="Q40" s="1829"/>
      <c r="R40" s="1829"/>
    </row>
    <row r="41" spans="1:19" ht="30" customHeight="1" thickBot="1" x14ac:dyDescent="0.3">
      <c r="A41" s="1792"/>
      <c r="B41" s="1795"/>
      <c r="C41" s="1798"/>
      <c r="D41" s="1802"/>
      <c r="E41" s="1803"/>
      <c r="F41" s="1802"/>
      <c r="G41" s="1803"/>
      <c r="H41" s="1802"/>
      <c r="I41" s="1803"/>
      <c r="J41" s="1807"/>
      <c r="K41" s="1811"/>
      <c r="L41" s="1812"/>
      <c r="M41" s="1807"/>
      <c r="N41" s="1274" t="s">
        <v>16</v>
      </c>
      <c r="O41" s="1276">
        <f>IF([4]Basisdaten!$H$32 = "",0,[4]Basisdaten!$H$32)</f>
        <v>0</v>
      </c>
      <c r="P41" s="1835"/>
      <c r="Q41" s="1830"/>
      <c r="R41" s="1830"/>
    </row>
    <row r="42" spans="1:19" ht="30" customHeight="1" thickBot="1" x14ac:dyDescent="0.3">
      <c r="A42" s="1793"/>
      <c r="B42" s="1796"/>
      <c r="C42" s="1799"/>
      <c r="D42" s="1804"/>
      <c r="E42" s="1805"/>
      <c r="F42" s="1804"/>
      <c r="G42" s="1805"/>
      <c r="H42" s="1804"/>
      <c r="I42" s="1805"/>
      <c r="J42" s="1808"/>
      <c r="K42" s="1813"/>
      <c r="L42" s="1814"/>
      <c r="M42" s="1808"/>
      <c r="N42" s="1274" t="s">
        <v>1604</v>
      </c>
      <c r="O42" s="1305" t="str">
        <f>IF(O40="","n.d.",IF(O41="","n.d.",IF(O41=0,"",O40/O41)))</f>
        <v>n.d.</v>
      </c>
      <c r="P42" s="1836"/>
      <c r="Q42" s="1830"/>
      <c r="R42" s="1830"/>
    </row>
    <row r="43" spans="1:19" s="1309" customFormat="1" ht="33" customHeight="1" thickBot="1" x14ac:dyDescent="0.3">
      <c r="A43" s="1841" t="s">
        <v>1644</v>
      </c>
      <c r="B43" s="1844" t="s">
        <v>1645</v>
      </c>
      <c r="C43" s="1847" t="s">
        <v>1646</v>
      </c>
      <c r="D43" s="1850" t="s">
        <v>1647</v>
      </c>
      <c r="E43" s="1851"/>
      <c r="F43" s="1850" t="s">
        <v>1648</v>
      </c>
      <c r="G43" s="1851"/>
      <c r="H43" s="1850" t="s">
        <v>1649</v>
      </c>
      <c r="I43" s="1851"/>
      <c r="J43" s="1856" t="s">
        <v>1650</v>
      </c>
      <c r="K43" s="1859" t="s">
        <v>1636</v>
      </c>
      <c r="L43" s="1860"/>
      <c r="M43" s="1865">
        <v>1</v>
      </c>
      <c r="N43" s="1307" t="s">
        <v>15</v>
      </c>
      <c r="O43" s="1304"/>
      <c r="P43" s="1834" t="str">
        <f>IF(O45=[4]Berechnung1!D45,[4]Berechnung1!$F$5,IF(OR(O45&lt; [4]Berechnung1!E45,O45&gt; [4]Berechnung1!F45),[4]Berechnung1!$G$5,IF(OR(ROUND(O45,4)&lt;[4]Berechnung1!J45,ROUND(O45,4)&gt;[4]Berechnung1!K45),[4]Berechnung1!$D$5,IF(OR(ROUND(O45,4)&lt;[4]Berechnung1!G45,ROUND(O45,4)&gt;[4]Berechnung1!H45),[4]Berechnung1!$E$5,[4]Berechnung1!$C$5))))</f>
        <v>Unvollständig</v>
      </c>
      <c r="Q43" s="1829"/>
      <c r="R43" s="1838"/>
      <c r="S43" s="1308"/>
    </row>
    <row r="44" spans="1:19" s="1309" customFormat="1" ht="33" customHeight="1" thickBot="1" x14ac:dyDescent="0.3">
      <c r="A44" s="1842"/>
      <c r="B44" s="1845"/>
      <c r="C44" s="1848"/>
      <c r="D44" s="1852"/>
      <c r="E44" s="1853"/>
      <c r="F44" s="1852"/>
      <c r="G44" s="1853"/>
      <c r="H44" s="1852"/>
      <c r="I44" s="1853"/>
      <c r="J44" s="1857"/>
      <c r="K44" s="1861"/>
      <c r="L44" s="1862"/>
      <c r="M44" s="1857"/>
      <c r="N44" s="1280" t="s">
        <v>16</v>
      </c>
      <c r="O44" s="1310">
        <f>IF([4]Basisdaten!$H$32 = "",0,[4]Basisdaten!$H$32)</f>
        <v>0</v>
      </c>
      <c r="P44" s="1835"/>
      <c r="Q44" s="1830"/>
      <c r="R44" s="1839"/>
      <c r="S44" s="1308"/>
    </row>
    <row r="45" spans="1:19" s="1309" customFormat="1" ht="33" customHeight="1" thickBot="1" x14ac:dyDescent="0.3">
      <c r="A45" s="1843"/>
      <c r="B45" s="1846"/>
      <c r="C45" s="1849"/>
      <c r="D45" s="1854"/>
      <c r="E45" s="1855"/>
      <c r="F45" s="1854"/>
      <c r="G45" s="1855"/>
      <c r="H45" s="1854"/>
      <c r="I45" s="1855"/>
      <c r="J45" s="1858"/>
      <c r="K45" s="1863"/>
      <c r="L45" s="1864"/>
      <c r="M45" s="1858"/>
      <c r="N45" s="1280" t="s">
        <v>1604</v>
      </c>
      <c r="O45" s="1311" t="str">
        <f>IF(O43="","n.d.",IF(O44="","n.d.",IF(O44=0,"",O43/O44)))</f>
        <v>n.d.</v>
      </c>
      <c r="P45" s="1836"/>
      <c r="Q45" s="1830"/>
      <c r="R45" s="1840"/>
      <c r="S45" s="1308"/>
    </row>
    <row r="46" spans="1:19" s="1309" customFormat="1" ht="30" customHeight="1" thickBot="1" x14ac:dyDescent="0.3">
      <c r="A46" s="1841" t="s">
        <v>1651</v>
      </c>
      <c r="B46" s="1844" t="s">
        <v>1645</v>
      </c>
      <c r="C46" s="1847" t="s">
        <v>1652</v>
      </c>
      <c r="D46" s="1850" t="s">
        <v>1653</v>
      </c>
      <c r="E46" s="1851"/>
      <c r="F46" s="1850" t="s">
        <v>1654</v>
      </c>
      <c r="G46" s="1851"/>
      <c r="H46" s="1850" t="s">
        <v>1655</v>
      </c>
      <c r="I46" s="1851"/>
      <c r="J46" s="1856" t="s">
        <v>1650</v>
      </c>
      <c r="K46" s="1859" t="s">
        <v>1636</v>
      </c>
      <c r="L46" s="1860"/>
      <c r="M46" s="1865">
        <v>1</v>
      </c>
      <c r="N46" s="1312" t="s">
        <v>15</v>
      </c>
      <c r="O46" s="1304"/>
      <c r="P46" s="1834" t="str">
        <f>IF(O48="",[4]Berechnung1!$D$5,IF(O48=[4]Berechnung1!D48,[4]Berechnung1!$F$5,IF(OR(O48&lt; [4]Berechnung1!E48,O48&gt; [4]Berechnung1!F48),[4]Berechnung1!$G$5,IF(OR(ROUND(O48,4)&lt;[4]Berechnung1!J48,ROUND(O48,4)&gt;[4]Berechnung1!K48),[4]Berechnung1!$D$5,IF(OR(ROUND(O48,4)&lt;[4]Berechnung1!G48,ROUND(O48,4)&gt;[4]Berechnung1!H48),[4]Berechnung1!$E$5,[4]Berechnung1!$C$5)))))</f>
        <v>Unvollständig</v>
      </c>
      <c r="Q46" s="1866"/>
      <c r="R46" s="1838"/>
      <c r="S46" s="1308"/>
    </row>
    <row r="47" spans="1:19" s="1309" customFormat="1" ht="30" customHeight="1" thickBot="1" x14ac:dyDescent="0.3">
      <c r="A47" s="1842"/>
      <c r="B47" s="1845"/>
      <c r="C47" s="1848"/>
      <c r="D47" s="1852"/>
      <c r="E47" s="1853"/>
      <c r="F47" s="1852"/>
      <c r="G47" s="1853"/>
      <c r="H47" s="1852"/>
      <c r="I47" s="1853"/>
      <c r="J47" s="1857"/>
      <c r="K47" s="1861"/>
      <c r="L47" s="1862"/>
      <c r="M47" s="1857"/>
      <c r="N47" s="1313" t="s">
        <v>16</v>
      </c>
      <c r="O47" s="1304"/>
      <c r="P47" s="1835"/>
      <c r="Q47" s="1867"/>
      <c r="R47" s="1867"/>
      <c r="S47" s="1308"/>
    </row>
    <row r="48" spans="1:19" s="1309" customFormat="1" ht="30" customHeight="1" thickBot="1" x14ac:dyDescent="0.3">
      <c r="A48" s="1843"/>
      <c r="B48" s="1846"/>
      <c r="C48" s="1849"/>
      <c r="D48" s="1854"/>
      <c r="E48" s="1855"/>
      <c r="F48" s="1854"/>
      <c r="G48" s="1855"/>
      <c r="H48" s="1854"/>
      <c r="I48" s="1855"/>
      <c r="J48" s="1858"/>
      <c r="K48" s="1863"/>
      <c r="L48" s="1864"/>
      <c r="M48" s="1858"/>
      <c r="N48" s="1280" t="s">
        <v>1604</v>
      </c>
      <c r="O48" s="1311" t="str">
        <f>IF(O46="","n.d.",IF(O47="","n.d.",IF(O47=0,"",O46/O47)))</f>
        <v>n.d.</v>
      </c>
      <c r="P48" s="1836"/>
      <c r="Q48" s="1867"/>
      <c r="R48" s="1867"/>
      <c r="S48" s="1308"/>
    </row>
    <row r="49" spans="1:19" ht="30" customHeight="1" thickBot="1" x14ac:dyDescent="0.3">
      <c r="A49" s="1791">
        <v>9</v>
      </c>
      <c r="B49" s="1794" t="s">
        <v>1645</v>
      </c>
      <c r="C49" s="1797" t="s">
        <v>1396</v>
      </c>
      <c r="D49" s="1800" t="s">
        <v>1656</v>
      </c>
      <c r="E49" s="1801"/>
      <c r="F49" s="1800" t="s">
        <v>1389</v>
      </c>
      <c r="G49" s="1801"/>
      <c r="H49" s="1800" t="s">
        <v>1375</v>
      </c>
      <c r="I49" s="1801"/>
      <c r="J49" s="1806"/>
      <c r="K49" s="1809" t="s">
        <v>1657</v>
      </c>
      <c r="L49" s="1810"/>
      <c r="M49" s="1806"/>
      <c r="N49" s="1314" t="s">
        <v>15</v>
      </c>
      <c r="O49" s="1304"/>
      <c r="P49" s="1834" t="str">
        <f>IF(OR(O49="",O50=""),[4]Berechnung1!$F$5,IF(AND(O49=0,O50=0),[4]Berechnung1!$D$5,IF(O51=[4]Berechnung1!D51,[4]Berechnung1!$F$5,IF(OR(O51&lt; [4]Berechnung1!E51,O51&gt; [4]Berechnung1!F51),[4]Berechnung1!$G$5,IF(OR(ROUND(O51,4)&lt;[4]Berechnung1!J51,ROUND(O51,4)&gt;[4]Berechnung1!K51),[4]Berechnung1!$D$5,IF(OR(ROUND(O51,4)&lt;[4]Berechnung1!G51,ROUND(O51,4)&gt;[4]Berechnung1!H51),[4]Berechnung1!$E$5,[4]Berechnung1!$C$5))))))</f>
        <v>Unvollständig</v>
      </c>
      <c r="Q49" s="1829"/>
      <c r="R49" s="1829"/>
    </row>
    <row r="50" spans="1:19" ht="30" customHeight="1" thickBot="1" x14ac:dyDescent="0.3">
      <c r="A50" s="1792"/>
      <c r="B50" s="1795"/>
      <c r="C50" s="1798"/>
      <c r="D50" s="1802"/>
      <c r="E50" s="1803"/>
      <c r="F50" s="1802"/>
      <c r="G50" s="1803"/>
      <c r="H50" s="1802"/>
      <c r="I50" s="1803"/>
      <c r="J50" s="1807"/>
      <c r="K50" s="1811"/>
      <c r="L50" s="1812"/>
      <c r="M50" s="1807"/>
      <c r="N50" s="1275" t="s">
        <v>16</v>
      </c>
      <c r="O50" s="1304"/>
      <c r="P50" s="1835"/>
      <c r="Q50" s="1830"/>
      <c r="R50" s="1832"/>
      <c r="S50" s="1281">
        <f>IF([4]Basisdaten!H32="",0,[4]Basisdaten!H32)</f>
        <v>0</v>
      </c>
    </row>
    <row r="51" spans="1:19" ht="30" customHeight="1" thickBot="1" x14ac:dyDescent="0.3">
      <c r="A51" s="1793"/>
      <c r="B51" s="1796"/>
      <c r="C51" s="1799"/>
      <c r="D51" s="1804"/>
      <c r="E51" s="1805"/>
      <c r="F51" s="1804"/>
      <c r="G51" s="1805"/>
      <c r="H51" s="1804"/>
      <c r="I51" s="1805"/>
      <c r="J51" s="1808"/>
      <c r="K51" s="1813"/>
      <c r="L51" s="1814"/>
      <c r="M51" s="1808"/>
      <c r="N51" s="1275" t="s">
        <v>1604</v>
      </c>
      <c r="O51" s="1305" t="str">
        <f>IF(O49="","n.d.",IF(O50="","n.d.",IF(O50=0,"",O49/O50)))</f>
        <v>n.d.</v>
      </c>
      <c r="P51" s="1836"/>
      <c r="Q51" s="1830"/>
      <c r="R51" s="1833"/>
    </row>
    <row r="52" spans="1:19" ht="30" customHeight="1" thickBot="1" x14ac:dyDescent="0.3">
      <c r="A52" s="1868">
        <v>10</v>
      </c>
      <c r="B52" s="1794" t="s">
        <v>1658</v>
      </c>
      <c r="C52" s="1797" t="s">
        <v>1659</v>
      </c>
      <c r="D52" s="1800" t="s">
        <v>1660</v>
      </c>
      <c r="E52" s="1801"/>
      <c r="F52" s="1800" t="s">
        <v>1390</v>
      </c>
      <c r="G52" s="1801"/>
      <c r="H52" s="1800" t="s">
        <v>1661</v>
      </c>
      <c r="I52" s="1801"/>
      <c r="J52" s="1806" t="s">
        <v>1605</v>
      </c>
      <c r="K52" s="1809" t="s">
        <v>1662</v>
      </c>
      <c r="L52" s="1810"/>
      <c r="M52" s="1806"/>
      <c r="N52" s="1275" t="s">
        <v>15</v>
      </c>
      <c r="O52" s="1304"/>
      <c r="P52" s="1834" t="str">
        <f>IF(O54=[4]Berechnung1!D54,[4]Berechnung1!$F$5,IF(OR(O54&lt; [4]Berechnung1!E54,O54&gt; [4]Berechnung1!F54),[4]Berechnung1!$G$5,IF(OR(O54&lt;[4]Berechnung1!J54,O54&gt;[4]Berechnung1!K54),[4]Berechnung1!$D$5,IF(OR(ROUND(O54,4)&lt;[4]Berechnung1!G54,ROUND(O54,4)&gt;[4]Berechnung1!H54),[4]Berechnung1!$E$5,[4]Berechnung1!$C$5))))</f>
        <v>Unvollständig</v>
      </c>
      <c r="Q52" s="1829"/>
      <c r="R52" s="1829"/>
    </row>
    <row r="53" spans="1:19" ht="30" customHeight="1" thickBot="1" x14ac:dyDescent="0.3">
      <c r="A53" s="1869"/>
      <c r="B53" s="1795"/>
      <c r="C53" s="1798"/>
      <c r="D53" s="1802"/>
      <c r="E53" s="1803"/>
      <c r="F53" s="1802"/>
      <c r="G53" s="1803"/>
      <c r="H53" s="1802"/>
      <c r="I53" s="1803"/>
      <c r="J53" s="1807"/>
      <c r="K53" s="1811"/>
      <c r="L53" s="1812"/>
      <c r="M53" s="1807"/>
      <c r="N53" s="1275" t="s">
        <v>16</v>
      </c>
      <c r="O53" s="1304"/>
      <c r="P53" s="1835"/>
      <c r="Q53" s="1830"/>
      <c r="R53" s="1830"/>
    </row>
    <row r="54" spans="1:19" ht="30" customHeight="1" thickBot="1" x14ac:dyDescent="0.3">
      <c r="A54" s="1870"/>
      <c r="B54" s="1796"/>
      <c r="C54" s="1799"/>
      <c r="D54" s="1804"/>
      <c r="E54" s="1805"/>
      <c r="F54" s="1804"/>
      <c r="G54" s="1805"/>
      <c r="H54" s="1804"/>
      <c r="I54" s="1805"/>
      <c r="J54" s="1808"/>
      <c r="K54" s="1813"/>
      <c r="L54" s="1814"/>
      <c r="M54" s="1808"/>
      <c r="N54" s="1275" t="s">
        <v>1604</v>
      </c>
      <c r="O54" s="1305" t="str">
        <f>IF(O52="","n.d.",IF(O53="","n.d.",IF(O53=0,"",O52/O53)))</f>
        <v>n.d.</v>
      </c>
      <c r="P54" s="1836"/>
      <c r="Q54" s="1830"/>
      <c r="R54" s="1830"/>
    </row>
    <row r="55" spans="1:19" ht="30" customHeight="1" thickBot="1" x14ac:dyDescent="0.3">
      <c r="A55" s="1868">
        <v>11</v>
      </c>
      <c r="B55" s="1794" t="s">
        <v>1658</v>
      </c>
      <c r="C55" s="1797" t="s">
        <v>1195</v>
      </c>
      <c r="D55" s="1800" t="s">
        <v>1663</v>
      </c>
      <c r="E55" s="1801"/>
      <c r="F55" s="1800" t="s">
        <v>1195</v>
      </c>
      <c r="G55" s="1801"/>
      <c r="H55" s="1800" t="s">
        <v>1664</v>
      </c>
      <c r="I55" s="1801"/>
      <c r="J55" s="1806"/>
      <c r="K55" s="1809" t="s">
        <v>1603</v>
      </c>
      <c r="L55" s="1810"/>
      <c r="M55" s="1837">
        <v>1</v>
      </c>
      <c r="N55" s="1314" t="s">
        <v>15</v>
      </c>
      <c r="O55" s="1304"/>
      <c r="P55" s="1834" t="str">
        <f>IF(O57=[4]Berechnung1!D57,[4]Berechnung1!$F$5,IF(OR(O57&lt; [4]Berechnung1!E57,O57&gt; [4]Berechnung1!F57),[4]Berechnung1!$G$5,IF(OR(O57&lt;[4]Berechnung1!J57,O57&gt;[4]Berechnung1!K57),[4]Berechnung1!$D$5,IF(OR(O57&lt;[4]Berechnung1!G57,O57&gt;[4]Berechnung1!H57),[4]Berechnung1!$E$5,[4]Berechnung1!$C$5))))</f>
        <v>Unvollständig</v>
      </c>
      <c r="Q55" s="1829"/>
      <c r="R55" s="1829"/>
    </row>
    <row r="56" spans="1:19" ht="30" customHeight="1" thickBot="1" x14ac:dyDescent="0.3">
      <c r="A56" s="1869"/>
      <c r="B56" s="1795"/>
      <c r="C56" s="1798"/>
      <c r="D56" s="1802"/>
      <c r="E56" s="1803"/>
      <c r="F56" s="1802"/>
      <c r="G56" s="1803"/>
      <c r="H56" s="1802"/>
      <c r="I56" s="1803"/>
      <c r="J56" s="1807"/>
      <c r="K56" s="1811"/>
      <c r="L56" s="1812"/>
      <c r="M56" s="1807"/>
      <c r="N56" s="1275" t="s">
        <v>16</v>
      </c>
      <c r="O56" s="1304"/>
      <c r="P56" s="1835"/>
      <c r="Q56" s="1830"/>
      <c r="R56" s="1832"/>
    </row>
    <row r="57" spans="1:19" ht="30" customHeight="1" thickBot="1" x14ac:dyDescent="0.3">
      <c r="A57" s="1870"/>
      <c r="B57" s="1796"/>
      <c r="C57" s="1799"/>
      <c r="D57" s="1804"/>
      <c r="E57" s="1805"/>
      <c r="F57" s="1804"/>
      <c r="G57" s="1805"/>
      <c r="H57" s="1804"/>
      <c r="I57" s="1805"/>
      <c r="J57" s="1808"/>
      <c r="K57" s="1813"/>
      <c r="L57" s="1814"/>
      <c r="M57" s="1808"/>
      <c r="N57" s="1275" t="s">
        <v>1604</v>
      </c>
      <c r="O57" s="1305" t="str">
        <f>IF(O55="","n.d.",IF(O56="","n.d.",IF(O56=0,"",O55/O56)))</f>
        <v>n.d.</v>
      </c>
      <c r="P57" s="1836"/>
      <c r="Q57" s="1830"/>
      <c r="R57" s="1833"/>
    </row>
    <row r="58" spans="1:19" s="1273" customFormat="1" ht="30" customHeight="1" thickBot="1" x14ac:dyDescent="0.25">
      <c r="A58" s="1877">
        <v>12</v>
      </c>
      <c r="B58" s="1880" t="s">
        <v>1665</v>
      </c>
      <c r="C58" s="1883" t="s">
        <v>1666</v>
      </c>
      <c r="D58" s="1886" t="s">
        <v>1667</v>
      </c>
      <c r="E58" s="1887"/>
      <c r="F58" s="1886" t="s">
        <v>1383</v>
      </c>
      <c r="G58" s="1887"/>
      <c r="H58" s="1886" t="s">
        <v>1668</v>
      </c>
      <c r="I58" s="1887"/>
      <c r="J58" s="1892" t="s">
        <v>1606</v>
      </c>
      <c r="K58" s="1895" t="s">
        <v>1636</v>
      </c>
      <c r="L58" s="1896"/>
      <c r="M58" s="1901">
        <v>1</v>
      </c>
      <c r="N58" s="1278" t="s">
        <v>15</v>
      </c>
      <c r="O58" s="1315"/>
      <c r="P58" s="1902" t="str">
        <f>IF(O60="",[4]Berechnung1!$D$5,IF(O60=[4]Berechnung1!D60,[4]Berechnung1!$F$5,IF(OR(O60&lt; [4]Berechnung1!E60,O60&gt; [4]Berechnung1!F60),[4]Berechnung1!$G$5,IF(OR(ROUND(O60,4)&lt;[4]Berechnung1!J60,ROUND(O60,4)&gt;[4]Berechnung1!K60),[4]Berechnung1!$D$5,IF(OR(ROUND(O60,4)&lt;[4]Berechnung1!G60,ROUND(O60,4)&gt;[4]Berechnung1!H60),[4]Berechnung1!$E$5,[4]Berechnung1!$C$5)))))</f>
        <v>Unvollständig</v>
      </c>
      <c r="Q58" s="1831"/>
      <c r="R58" s="1831"/>
      <c r="S58" s="1316"/>
    </row>
    <row r="59" spans="1:19" s="1273" customFormat="1" ht="30" customHeight="1" thickBot="1" x14ac:dyDescent="0.25">
      <c r="A59" s="1878"/>
      <c r="B59" s="1881"/>
      <c r="C59" s="1884"/>
      <c r="D59" s="1888"/>
      <c r="E59" s="1889"/>
      <c r="F59" s="1888"/>
      <c r="G59" s="1889"/>
      <c r="H59" s="1888"/>
      <c r="I59" s="1889"/>
      <c r="J59" s="1893"/>
      <c r="K59" s="1897"/>
      <c r="L59" s="1898"/>
      <c r="M59" s="1893"/>
      <c r="N59" s="1278" t="s">
        <v>16</v>
      </c>
      <c r="O59" s="1315"/>
      <c r="P59" s="1903"/>
      <c r="Q59" s="1830"/>
      <c r="R59" s="1830"/>
      <c r="S59" s="1282">
        <f>IF(OR([4]Basisdaten!H34="",[4]Basisdaten!C34=""),0,([4]Basisdaten!H34-[4]Basisdaten!C34))</f>
        <v>0</v>
      </c>
    </row>
    <row r="60" spans="1:19" s="1273" customFormat="1" ht="30" customHeight="1" thickBot="1" x14ac:dyDescent="0.25">
      <c r="A60" s="1879"/>
      <c r="B60" s="1882"/>
      <c r="C60" s="1885"/>
      <c r="D60" s="1890"/>
      <c r="E60" s="1891"/>
      <c r="F60" s="1890"/>
      <c r="G60" s="1891"/>
      <c r="H60" s="1890"/>
      <c r="I60" s="1891"/>
      <c r="J60" s="1894"/>
      <c r="K60" s="1899"/>
      <c r="L60" s="1900"/>
      <c r="M60" s="1894"/>
      <c r="N60" s="1277" t="s">
        <v>1604</v>
      </c>
      <c r="O60" s="1317" t="str">
        <f>IF(O58="","n.d.",IF(O59="","n.d.",IF(AND(O58=0,O59=0),"",IF(O59=0,"n.d.",O58/O59))))</f>
        <v>n.d.</v>
      </c>
      <c r="P60" s="1904"/>
      <c r="Q60" s="1830"/>
      <c r="R60" s="1830"/>
      <c r="S60" s="1316"/>
    </row>
    <row r="61" spans="1:19" ht="30" customHeight="1" thickBot="1" x14ac:dyDescent="0.3">
      <c r="A61" s="1791">
        <v>13</v>
      </c>
      <c r="B61" s="1794" t="s">
        <v>1669</v>
      </c>
      <c r="C61" s="1797" t="s">
        <v>1670</v>
      </c>
      <c r="D61" s="1800" t="s">
        <v>1671</v>
      </c>
      <c r="E61" s="1801"/>
      <c r="F61" s="1871" t="s">
        <v>1672</v>
      </c>
      <c r="G61" s="1872"/>
      <c r="H61" s="1800" t="s">
        <v>1602</v>
      </c>
      <c r="I61" s="1801"/>
      <c r="J61" s="1806"/>
      <c r="K61" s="1809" t="s">
        <v>1673</v>
      </c>
      <c r="L61" s="1810"/>
      <c r="M61" s="1806"/>
      <c r="N61" s="1905" t="s">
        <v>1107</v>
      </c>
      <c r="O61" s="1906">
        <f>IF(SUM([4]Basisdaten!$B$33:$C$33) = "",0,SUM([4]Basisdaten!$B$33:$C$33))</f>
        <v>0</v>
      </c>
      <c r="P61" s="1834" t="str">
        <f>IF(O61=[4]Berechnung1!D63,[4]Berechnung1!$F$5,IF(OR(O61&lt; [4]Berechnung1!E63,O61&gt; [4]Berechnung1!F63),[4]Berechnung1!$G$5,IF(OR(ROUND(O61,4)&lt;[4]Berechnung1!J63,ROUND(O61,4)&gt;[4]Berechnung1!K63),[4]Berechnung1!$D$5,IF(OR(ROUND(O61,4)&lt;[4]Berechnung1!G63,ROUND(O61,4)&gt;[4]Berechnung1!H63),[4]Berechnung1!$E$5,[4]Berechnung1!$C$5))))</f>
        <v>Unvollständig</v>
      </c>
      <c r="Q61" s="1829"/>
      <c r="R61" s="1829"/>
    </row>
    <row r="62" spans="1:19" ht="30" customHeight="1" thickBot="1" x14ac:dyDescent="0.3">
      <c r="A62" s="1792"/>
      <c r="B62" s="1795"/>
      <c r="C62" s="1798"/>
      <c r="D62" s="1802"/>
      <c r="E62" s="1803"/>
      <c r="F62" s="1873"/>
      <c r="G62" s="1874"/>
      <c r="H62" s="1802"/>
      <c r="I62" s="1803"/>
      <c r="J62" s="1807"/>
      <c r="K62" s="1811"/>
      <c r="L62" s="1812"/>
      <c r="M62" s="1807"/>
      <c r="N62" s="1905"/>
      <c r="O62" s="1907"/>
      <c r="P62" s="1835"/>
      <c r="Q62" s="1830"/>
      <c r="R62" s="1832"/>
    </row>
    <row r="63" spans="1:19" ht="30" customHeight="1" thickBot="1" x14ac:dyDescent="0.3">
      <c r="A63" s="1793"/>
      <c r="B63" s="1796"/>
      <c r="C63" s="1799"/>
      <c r="D63" s="1804"/>
      <c r="E63" s="1805"/>
      <c r="F63" s="1875"/>
      <c r="G63" s="1876"/>
      <c r="H63" s="1804"/>
      <c r="I63" s="1805"/>
      <c r="J63" s="1808"/>
      <c r="K63" s="1813"/>
      <c r="L63" s="1814"/>
      <c r="M63" s="1808"/>
      <c r="N63" s="1905"/>
      <c r="O63" s="1908"/>
      <c r="P63" s="1836"/>
      <c r="Q63" s="1830"/>
      <c r="R63" s="1833"/>
    </row>
    <row r="64" spans="1:19" ht="30" customHeight="1" thickBot="1" x14ac:dyDescent="0.3">
      <c r="A64" s="1791">
        <v>14</v>
      </c>
      <c r="B64" s="1794" t="s">
        <v>1669</v>
      </c>
      <c r="C64" s="1797" t="s">
        <v>1674</v>
      </c>
      <c r="D64" s="1800" t="s">
        <v>1671</v>
      </c>
      <c r="E64" s="1801"/>
      <c r="F64" s="1871" t="s">
        <v>1675</v>
      </c>
      <c r="G64" s="1872"/>
      <c r="H64" s="1800" t="s">
        <v>1602</v>
      </c>
      <c r="I64" s="1801"/>
      <c r="J64" s="1806"/>
      <c r="K64" s="1809" t="s">
        <v>1676</v>
      </c>
      <c r="L64" s="1810"/>
      <c r="M64" s="1806"/>
      <c r="N64" s="1905" t="s">
        <v>1107</v>
      </c>
      <c r="O64" s="1906">
        <f>IF(SUM([4]Basisdaten!$B$34:$D$34) = 0,0,SUM([4]Basisdaten!$B$34:$D$34))</f>
        <v>0</v>
      </c>
      <c r="P64" s="1834" t="str">
        <f>IF(O64=[4]Berechnung1!D66,[4]Berechnung1!$F$5,IF(OR(O64&lt; [4]Berechnung1!E66,O64&gt; [4]Berechnung1!F66),[4]Berechnung1!$G$5,IF(OR(ROUND(O64,4)&lt;[4]Berechnung1!J66,ROUND(O64,4)&gt;[4]Berechnung1!K66),[4]Berechnung1!$D$5,IF(OR(ROUND(O64,4)&lt;[4]Berechnung1!G66,ROUND(O64,4)&gt;[4]Berechnung1!H66),[4]Berechnung1!$E$5,[4]Berechnung1!$C$5))))</f>
        <v>Unvollständig</v>
      </c>
      <c r="Q64" s="1829"/>
      <c r="R64" s="1829"/>
    </row>
    <row r="65" spans="1:18" ht="30" customHeight="1" thickBot="1" x14ac:dyDescent="0.3">
      <c r="A65" s="1792"/>
      <c r="B65" s="1795"/>
      <c r="C65" s="1798"/>
      <c r="D65" s="1802"/>
      <c r="E65" s="1803"/>
      <c r="F65" s="1873"/>
      <c r="G65" s="1874"/>
      <c r="H65" s="1802"/>
      <c r="I65" s="1803"/>
      <c r="J65" s="1807"/>
      <c r="K65" s="1811"/>
      <c r="L65" s="1812"/>
      <c r="M65" s="1807"/>
      <c r="N65" s="1905"/>
      <c r="O65" s="1907"/>
      <c r="P65" s="1835"/>
      <c r="Q65" s="1830"/>
      <c r="R65" s="1830"/>
    </row>
    <row r="66" spans="1:18" ht="30" customHeight="1" thickBot="1" x14ac:dyDescent="0.3">
      <c r="A66" s="1793"/>
      <c r="B66" s="1796"/>
      <c r="C66" s="1799"/>
      <c r="D66" s="1804"/>
      <c r="E66" s="1805"/>
      <c r="F66" s="1875"/>
      <c r="G66" s="1876"/>
      <c r="H66" s="1804"/>
      <c r="I66" s="1805"/>
      <c r="J66" s="1808"/>
      <c r="K66" s="1813"/>
      <c r="L66" s="1814"/>
      <c r="M66" s="1808"/>
      <c r="N66" s="1905"/>
      <c r="O66" s="1908"/>
      <c r="P66" s="1836"/>
      <c r="Q66" s="1830"/>
      <c r="R66" s="1830"/>
    </row>
    <row r="67" spans="1:18" ht="30" customHeight="1" thickBot="1" x14ac:dyDescent="0.3">
      <c r="A67" s="1791">
        <v>15</v>
      </c>
      <c r="B67" s="1794" t="s">
        <v>1677</v>
      </c>
      <c r="C67" s="1797" t="s">
        <v>1678</v>
      </c>
      <c r="D67" s="1800" t="s">
        <v>1679</v>
      </c>
      <c r="E67" s="1801"/>
      <c r="F67" s="1800" t="s">
        <v>1376</v>
      </c>
      <c r="G67" s="1801"/>
      <c r="H67" s="1800" t="s">
        <v>1384</v>
      </c>
      <c r="I67" s="1801"/>
      <c r="J67" s="1806" t="s">
        <v>1605</v>
      </c>
      <c r="K67" s="1909" t="s">
        <v>1680</v>
      </c>
      <c r="L67" s="1910"/>
      <c r="M67" s="1915" t="s">
        <v>1681</v>
      </c>
      <c r="N67" s="1306" t="s">
        <v>15</v>
      </c>
      <c r="O67" s="1304"/>
      <c r="P67" s="1828" t="str">
        <f>IF(O69=[4]Berechnung1!D69,[4]Berechnung1!$F$5,IF(OR(O69&lt; [4]Berechnung1!E69,O69&gt; [4]Berechnung1!F69),[4]Berechnung1!$G$5,IF(OR(ROUND(O69,4)&lt;[4]Berechnung1!G69,ROUND(O69,4)&gt;[4]Berechnung1!H69),[4]Berechnung1!$E$5,IF(OR(O69&lt;[4]Berechnung1!J69,O69&gt;[4]Berechnung1!K69),[4]Berechnung1!$D$5,[4]Berechnung1!$C$5))))</f>
        <v>Unvollständig</v>
      </c>
      <c r="Q67" s="1829"/>
      <c r="R67" s="1829"/>
    </row>
    <row r="68" spans="1:18" ht="30" customHeight="1" thickBot="1" x14ac:dyDescent="0.3">
      <c r="A68" s="1792"/>
      <c r="B68" s="1795"/>
      <c r="C68" s="1798"/>
      <c r="D68" s="1802"/>
      <c r="E68" s="1803"/>
      <c r="F68" s="1802"/>
      <c r="G68" s="1803"/>
      <c r="H68" s="1802"/>
      <c r="I68" s="1803"/>
      <c r="J68" s="1807"/>
      <c r="K68" s="1911"/>
      <c r="L68" s="1912"/>
      <c r="M68" s="1916"/>
      <c r="N68" s="1274" t="s">
        <v>16</v>
      </c>
      <c r="O68" s="1276">
        <f>IF([4]Basisdaten!$B$33 = 0,0,[4]Basisdaten!$B$33)</f>
        <v>0</v>
      </c>
      <c r="P68" s="1828"/>
      <c r="Q68" s="1830"/>
      <c r="R68" s="1832"/>
    </row>
    <row r="69" spans="1:18" ht="30" customHeight="1" thickBot="1" x14ac:dyDescent="0.3">
      <c r="A69" s="1793"/>
      <c r="B69" s="1796"/>
      <c r="C69" s="1799"/>
      <c r="D69" s="1804"/>
      <c r="E69" s="1805"/>
      <c r="F69" s="1804"/>
      <c r="G69" s="1805"/>
      <c r="H69" s="1804"/>
      <c r="I69" s="1805"/>
      <c r="J69" s="1808"/>
      <c r="K69" s="1913"/>
      <c r="L69" s="1914"/>
      <c r="M69" s="1917"/>
      <c r="N69" s="1274" t="s">
        <v>1604</v>
      </c>
      <c r="O69" s="1305" t="str">
        <f>IF(O67="","n.d.",IF(O68="","n.d.",IF(O68=0,"",O67/O68)))</f>
        <v>n.d.</v>
      </c>
      <c r="P69" s="1828"/>
      <c r="Q69" s="1830"/>
      <c r="R69" s="1833"/>
    </row>
    <row r="70" spans="1:18" ht="30" customHeight="1" thickBot="1" x14ac:dyDescent="0.3">
      <c r="A70" s="1791">
        <v>16</v>
      </c>
      <c r="B70" s="1794" t="s">
        <v>1677</v>
      </c>
      <c r="C70" s="1797" t="s">
        <v>1682</v>
      </c>
      <c r="D70" s="1800" t="s">
        <v>1679</v>
      </c>
      <c r="E70" s="1801"/>
      <c r="F70" s="1800" t="s">
        <v>1376</v>
      </c>
      <c r="G70" s="1801"/>
      <c r="H70" s="1800" t="s">
        <v>1542</v>
      </c>
      <c r="I70" s="1801"/>
      <c r="J70" s="1806" t="s">
        <v>1605</v>
      </c>
      <c r="K70" s="1909" t="s">
        <v>1680</v>
      </c>
      <c r="L70" s="1910"/>
      <c r="M70" s="1915" t="s">
        <v>1681</v>
      </c>
      <c r="N70" s="1274" t="s">
        <v>15</v>
      </c>
      <c r="O70" s="1304"/>
      <c r="P70" s="1828" t="str">
        <f>IF(O72=[4]Berechnung1!D72,[4]Berechnung1!$F$5,IF(OR(O72&lt; [4]Berechnung1!E72,O72&gt; [4]Berechnung1!F72),[4]Berechnung1!$G$5,IF(OR(ROUND(O72,4)&lt;[4]Berechnung1!G72,ROUND(O72,4)&gt;[4]Berechnung1!H72),[4]Berechnung1!$E$5,IF(OR(O72&lt;[4]Berechnung1!J72,O72&gt;[4]Berechnung1!K72),[4]Berechnung1!$D$5,[4]Berechnung1!$C$5))))</f>
        <v>Unvollständig</v>
      </c>
      <c r="Q70" s="1829"/>
      <c r="R70" s="1829"/>
    </row>
    <row r="71" spans="1:18" ht="30" customHeight="1" thickBot="1" x14ac:dyDescent="0.3">
      <c r="A71" s="1792"/>
      <c r="B71" s="1795"/>
      <c r="C71" s="1798"/>
      <c r="D71" s="1802"/>
      <c r="E71" s="1803"/>
      <c r="F71" s="1802"/>
      <c r="G71" s="1803"/>
      <c r="H71" s="1802"/>
      <c r="I71" s="1803"/>
      <c r="J71" s="1807"/>
      <c r="K71" s="1911"/>
      <c r="L71" s="1912"/>
      <c r="M71" s="1916"/>
      <c r="N71" s="1274" t="s">
        <v>16</v>
      </c>
      <c r="O71" s="1276">
        <f>IF([4]Basisdaten!$B$34 = 0,0,[4]Basisdaten!$B$34)</f>
        <v>0</v>
      </c>
      <c r="P71" s="1828"/>
      <c r="Q71" s="1830"/>
      <c r="R71" s="1830"/>
    </row>
    <row r="72" spans="1:18" ht="30" customHeight="1" thickBot="1" x14ac:dyDescent="0.3">
      <c r="A72" s="1793"/>
      <c r="B72" s="1796"/>
      <c r="C72" s="1799"/>
      <c r="D72" s="1804"/>
      <c r="E72" s="1805"/>
      <c r="F72" s="1804"/>
      <c r="G72" s="1805"/>
      <c r="H72" s="1804"/>
      <c r="I72" s="1805"/>
      <c r="J72" s="1808"/>
      <c r="K72" s="1913"/>
      <c r="L72" s="1914"/>
      <c r="M72" s="1917"/>
      <c r="N72" s="1274" t="s">
        <v>1604</v>
      </c>
      <c r="O72" s="1305" t="str">
        <f>IF(O70="","n.d.",IF(O71="","n.d.",IF(O71=0,"",O70/O71)))</f>
        <v>n.d.</v>
      </c>
      <c r="P72" s="1828"/>
      <c r="Q72" s="1830"/>
      <c r="R72" s="1830"/>
    </row>
    <row r="73" spans="1:18" ht="30" customHeight="1" thickBot="1" x14ac:dyDescent="0.3">
      <c r="A73" s="1791">
        <v>17</v>
      </c>
      <c r="B73" s="1794" t="s">
        <v>1677</v>
      </c>
      <c r="C73" s="1797" t="s">
        <v>1683</v>
      </c>
      <c r="D73" s="1800" t="s">
        <v>1684</v>
      </c>
      <c r="E73" s="1801"/>
      <c r="F73" s="1800" t="s">
        <v>1685</v>
      </c>
      <c r="G73" s="1801"/>
      <c r="H73" s="1800" t="s">
        <v>1686</v>
      </c>
      <c r="I73" s="1801"/>
      <c r="J73" s="1806" t="s">
        <v>1605</v>
      </c>
      <c r="K73" s="1809" t="s">
        <v>1636</v>
      </c>
      <c r="L73" s="1810"/>
      <c r="M73" s="1901" t="s">
        <v>1687</v>
      </c>
      <c r="N73" s="1306" t="s">
        <v>15</v>
      </c>
      <c r="O73" s="1304"/>
      <c r="P73" s="1828" t="str">
        <f>IF(O75=[4]Berechnung1!D75,[4]Berechnung1!$F$5,IF(OR(O75&lt; [4]Berechnung1!E75,O75&gt; [4]Berechnung1!F75),[4]Berechnung1!$G$5,IF(OR(O75&lt;[4]Berechnung1!J75,O75&gt;[4]Berechnung1!K75),[4]Berechnung1!$D$5,IF(OR(ROUND(O75,4)&lt;[4]Berechnung1!G75,ROUND(O75,4)&gt;[4]Berechnung1!H75),[4]Berechnung1!$E$5,[4]Berechnung1!$C$5))))</f>
        <v>Unvollständig</v>
      </c>
      <c r="Q73" s="1829"/>
      <c r="R73" s="1829"/>
    </row>
    <row r="74" spans="1:18" ht="30" customHeight="1" thickBot="1" x14ac:dyDescent="0.3">
      <c r="A74" s="1792"/>
      <c r="B74" s="1795"/>
      <c r="C74" s="1798"/>
      <c r="D74" s="1802"/>
      <c r="E74" s="1803"/>
      <c r="F74" s="1802"/>
      <c r="G74" s="1803"/>
      <c r="H74" s="1802"/>
      <c r="I74" s="1803"/>
      <c r="J74" s="1807"/>
      <c r="K74" s="1811"/>
      <c r="L74" s="1812"/>
      <c r="M74" s="1893"/>
      <c r="N74" s="1274" t="s">
        <v>16</v>
      </c>
      <c r="O74" s="1276">
        <f>IF(SUM([4]Basisdaten!$B$32) = "",0,SUM([4]Basisdaten!$B$32))</f>
        <v>0</v>
      </c>
      <c r="P74" s="1828"/>
      <c r="Q74" s="1830"/>
      <c r="R74" s="1832"/>
    </row>
    <row r="75" spans="1:18" ht="30" customHeight="1" thickBot="1" x14ac:dyDescent="0.3">
      <c r="A75" s="1793"/>
      <c r="B75" s="1796"/>
      <c r="C75" s="1799"/>
      <c r="D75" s="1804"/>
      <c r="E75" s="1805"/>
      <c r="F75" s="1804"/>
      <c r="G75" s="1805"/>
      <c r="H75" s="1804"/>
      <c r="I75" s="1805"/>
      <c r="J75" s="1808"/>
      <c r="K75" s="1813"/>
      <c r="L75" s="1814"/>
      <c r="M75" s="1894"/>
      <c r="N75" s="1274" t="s">
        <v>1604</v>
      </c>
      <c r="O75" s="1305" t="str">
        <f>IF(O73="","n.d.",IF(O74="","n.d.",IF(O74=0,"",O73/O74)))</f>
        <v>n.d.</v>
      </c>
      <c r="P75" s="1828"/>
      <c r="Q75" s="1830"/>
      <c r="R75" s="1833"/>
    </row>
    <row r="76" spans="1:18" ht="30" customHeight="1" thickBot="1" x14ac:dyDescent="0.3">
      <c r="A76" s="1791">
        <v>18</v>
      </c>
      <c r="B76" s="1794" t="s">
        <v>1688</v>
      </c>
      <c r="C76" s="1797" t="s">
        <v>1689</v>
      </c>
      <c r="D76" s="1800" t="s">
        <v>1690</v>
      </c>
      <c r="E76" s="1801"/>
      <c r="F76" s="1800" t="s">
        <v>26</v>
      </c>
      <c r="G76" s="1801"/>
      <c r="H76" s="1800" t="s">
        <v>1691</v>
      </c>
      <c r="I76" s="1801"/>
      <c r="J76" s="1806" t="s">
        <v>1605</v>
      </c>
      <c r="K76" s="1809" t="s">
        <v>1692</v>
      </c>
      <c r="L76" s="1810"/>
      <c r="M76" s="1806"/>
      <c r="N76" s="1306" t="s">
        <v>15</v>
      </c>
      <c r="O76" s="1304"/>
      <c r="P76" s="1834" t="str">
        <f>IF(O78=[4]Berechnung1!D78,[4]Berechnung1!$F$5,IF(OR(O78&lt; [4]Berechnung1!E78,O78&gt; [4]Berechnung1!F78),[4]Berechnung1!$G$5,IF(OR(O78&lt;[4]Berechnung1!J78,O78&gt;[4]Berechnung1!K78),[4]Berechnung1!$D$5,IF(OR(ROUND(O78,4)&lt;[4]Berechnung1!G78,ROUND(O78,4)&gt;[4]Berechnung1!H78),[4]Berechnung1!$E$5,[4]Berechnung1!$C$5))))</f>
        <v>Unvollständig</v>
      </c>
      <c r="Q76" s="1829"/>
      <c r="R76" s="1829"/>
    </row>
    <row r="77" spans="1:18" ht="30" customHeight="1" thickBot="1" x14ac:dyDescent="0.3">
      <c r="A77" s="1792"/>
      <c r="B77" s="1795"/>
      <c r="C77" s="1798"/>
      <c r="D77" s="1802"/>
      <c r="E77" s="1803"/>
      <c r="F77" s="1802"/>
      <c r="G77" s="1803"/>
      <c r="H77" s="1802"/>
      <c r="I77" s="1803"/>
      <c r="J77" s="1807"/>
      <c r="K77" s="1811"/>
      <c r="L77" s="1812"/>
      <c r="M77" s="1807"/>
      <c r="N77" s="1274" t="s">
        <v>16</v>
      </c>
      <c r="O77" s="1304"/>
      <c r="P77" s="1835"/>
      <c r="Q77" s="1830"/>
      <c r="R77" s="1832"/>
    </row>
    <row r="78" spans="1:18" ht="30" customHeight="1" thickBot="1" x14ac:dyDescent="0.3">
      <c r="A78" s="1793"/>
      <c r="B78" s="1796"/>
      <c r="C78" s="1799"/>
      <c r="D78" s="1804"/>
      <c r="E78" s="1805"/>
      <c r="F78" s="1804"/>
      <c r="G78" s="1805"/>
      <c r="H78" s="1804"/>
      <c r="I78" s="1805"/>
      <c r="J78" s="1808"/>
      <c r="K78" s="1813"/>
      <c r="L78" s="1814"/>
      <c r="M78" s="1808"/>
      <c r="N78" s="1274" t="s">
        <v>1604</v>
      </c>
      <c r="O78" s="1305" t="str">
        <f>IF(O76="","n.d.",IF(O77="","n.d.",IF(O77=0,"",O76/O77)))</f>
        <v>n.d.</v>
      </c>
      <c r="P78" s="1836"/>
      <c r="Q78" s="1830"/>
      <c r="R78" s="1833"/>
    </row>
    <row r="79" spans="1:18" ht="30" customHeight="1" thickBot="1" x14ac:dyDescent="0.3">
      <c r="A79" s="1791">
        <v>19</v>
      </c>
      <c r="B79" s="1794" t="s">
        <v>1693</v>
      </c>
      <c r="C79" s="1797" t="s">
        <v>1694</v>
      </c>
      <c r="D79" s="1800" t="s">
        <v>1695</v>
      </c>
      <c r="E79" s="1801"/>
      <c r="F79" s="1800" t="s">
        <v>1696</v>
      </c>
      <c r="G79" s="1801"/>
      <c r="H79" s="1800" t="s">
        <v>1697</v>
      </c>
      <c r="I79" s="1801"/>
      <c r="J79" s="1806" t="s">
        <v>1605</v>
      </c>
      <c r="K79" s="1809" t="s">
        <v>1680</v>
      </c>
      <c r="L79" s="1810"/>
      <c r="M79" s="1806"/>
      <c r="N79" s="1274" t="s">
        <v>15</v>
      </c>
      <c r="O79" s="1304"/>
      <c r="P79" s="1834" t="str">
        <f>IF(O81=[4]Berechnung1!D81,[4]Berechnung1!$F$5,IF(OR(O81&lt; [4]Berechnung1!E81,O81&gt; [4]Berechnung1!F81),[4]Berechnung1!$G$5,IF(OR(O81&lt;[4]Berechnung1!J81,O81&gt;[4]Berechnung1!K81),[4]Berechnung1!$D$5,IF(OR(ROUND(O81,4)&lt;[4]Berechnung1!G81,ROUND(O81,4)&gt;[4]Berechnung1!H81),[4]Berechnung1!$E$5,[4]Berechnung1!$C$5))))</f>
        <v>Unvollständig</v>
      </c>
      <c r="Q79" s="1829"/>
      <c r="R79" s="1829"/>
    </row>
    <row r="80" spans="1:18" ht="30" customHeight="1" thickBot="1" x14ac:dyDescent="0.3">
      <c r="A80" s="1792"/>
      <c r="B80" s="1795"/>
      <c r="C80" s="1798"/>
      <c r="D80" s="1802"/>
      <c r="E80" s="1803"/>
      <c r="F80" s="1802"/>
      <c r="G80" s="1803"/>
      <c r="H80" s="1802"/>
      <c r="I80" s="1803"/>
      <c r="J80" s="1807"/>
      <c r="K80" s="1811"/>
      <c r="L80" s="1812"/>
      <c r="M80" s="1807"/>
      <c r="N80" s="1274" t="s">
        <v>16</v>
      </c>
      <c r="O80" s="1304"/>
      <c r="P80" s="1835"/>
      <c r="Q80" s="1830"/>
      <c r="R80" s="1830"/>
    </row>
    <row r="81" spans="1:19" ht="30" customHeight="1" thickBot="1" x14ac:dyDescent="0.3">
      <c r="A81" s="1793"/>
      <c r="B81" s="1796"/>
      <c r="C81" s="1799"/>
      <c r="D81" s="1804"/>
      <c r="E81" s="1805"/>
      <c r="F81" s="1804"/>
      <c r="G81" s="1805"/>
      <c r="H81" s="1804"/>
      <c r="I81" s="1805"/>
      <c r="J81" s="1808"/>
      <c r="K81" s="1813"/>
      <c r="L81" s="1814"/>
      <c r="M81" s="1808"/>
      <c r="N81" s="1274" t="s">
        <v>1604</v>
      </c>
      <c r="O81" s="1305" t="str">
        <f>IF(O79="","n.d.",IF(O80="","n.d.",IF(O80=0,"",O79/O80)))</f>
        <v>n.d.</v>
      </c>
      <c r="P81" s="1836"/>
      <c r="Q81" s="1830"/>
      <c r="R81" s="1830"/>
    </row>
    <row r="82" spans="1:19" ht="30" customHeight="1" thickBot="1" x14ac:dyDescent="0.3">
      <c r="A82" s="1791">
        <v>20</v>
      </c>
      <c r="B82" s="1794" t="s">
        <v>1677</v>
      </c>
      <c r="C82" s="1797" t="s">
        <v>1698</v>
      </c>
      <c r="D82" s="1800" t="s">
        <v>1699</v>
      </c>
      <c r="E82" s="1801"/>
      <c r="F82" s="1800" t="s">
        <v>1385</v>
      </c>
      <c r="G82" s="1801"/>
      <c r="H82" s="1800" t="s">
        <v>1543</v>
      </c>
      <c r="I82" s="1801"/>
      <c r="J82" s="1806" t="s">
        <v>1605</v>
      </c>
      <c r="K82" s="1809" t="s">
        <v>1614</v>
      </c>
      <c r="L82" s="1810"/>
      <c r="M82" s="1806"/>
      <c r="N82" s="1274" t="s">
        <v>15</v>
      </c>
      <c r="O82" s="1304"/>
      <c r="P82" s="1828" t="str">
        <f>IF(O84=[4]Berechnung1!D84,[4]Berechnung1!$F$5,IF(OR(O84&lt; [4]Berechnung1!E84,O84&gt; [4]Berechnung1!F84),[4]Berechnung1!$G$5,IF(OR(O84&lt;[4]Berechnung1!J84,O84&gt;[4]Berechnung1!K84),[4]Berechnung1!$D$5,IF(OR(ROUND(O84,4)&lt;[4]Berechnung1!G84,ROUND(O84,4)&gt;[4]Berechnung1!H84),[4]Berechnung1!$E$5,[4]Berechnung1!$C$5))))</f>
        <v>Unvollständig</v>
      </c>
      <c r="Q82" s="1829"/>
      <c r="R82" s="1829"/>
    </row>
    <row r="83" spans="1:19" ht="30" customHeight="1" thickBot="1" x14ac:dyDescent="0.3">
      <c r="A83" s="1792"/>
      <c r="B83" s="1795"/>
      <c r="C83" s="1798"/>
      <c r="D83" s="1802"/>
      <c r="E83" s="1803"/>
      <c r="F83" s="1802"/>
      <c r="G83" s="1803"/>
      <c r="H83" s="1802"/>
      <c r="I83" s="1803"/>
      <c r="J83" s="1807"/>
      <c r="K83" s="1811"/>
      <c r="L83" s="1812"/>
      <c r="M83" s="1807"/>
      <c r="N83" s="1274" t="s">
        <v>16</v>
      </c>
      <c r="O83" s="1276">
        <f>IF([4]Basisdaten!B32 = "",0,[4]Basisdaten!B32)</f>
        <v>0</v>
      </c>
      <c r="P83" s="1828"/>
      <c r="Q83" s="1830"/>
      <c r="R83" s="1830"/>
    </row>
    <row r="84" spans="1:19" ht="30" customHeight="1" thickBot="1" x14ac:dyDescent="0.3">
      <c r="A84" s="1793"/>
      <c r="B84" s="1796"/>
      <c r="C84" s="1799"/>
      <c r="D84" s="1804"/>
      <c r="E84" s="1805"/>
      <c r="F84" s="1804"/>
      <c r="G84" s="1805"/>
      <c r="H84" s="1804"/>
      <c r="I84" s="1805"/>
      <c r="J84" s="1808"/>
      <c r="K84" s="1813"/>
      <c r="L84" s="1814"/>
      <c r="M84" s="1808"/>
      <c r="N84" s="1274" t="s">
        <v>1604</v>
      </c>
      <c r="O84" s="1305" t="str">
        <f>IF(O82="","n.d.",IF(O83="","n.d.",IF(O83=0,"",O82/O83)))</f>
        <v>n.d.</v>
      </c>
      <c r="P84" s="1828"/>
      <c r="Q84" s="1830"/>
      <c r="R84" s="1830"/>
    </row>
    <row r="85" spans="1:19" ht="30" customHeight="1" thickBot="1" x14ac:dyDescent="0.3">
      <c r="A85" s="1791">
        <v>21</v>
      </c>
      <c r="B85" s="1794" t="s">
        <v>1677</v>
      </c>
      <c r="C85" s="1797" t="s">
        <v>1700</v>
      </c>
      <c r="D85" s="1800" t="s">
        <v>1701</v>
      </c>
      <c r="E85" s="1801"/>
      <c r="F85" s="1800" t="s">
        <v>1377</v>
      </c>
      <c r="G85" s="1801"/>
      <c r="H85" s="1800" t="s">
        <v>1702</v>
      </c>
      <c r="I85" s="1801"/>
      <c r="J85" s="1806"/>
      <c r="K85" s="1809" t="s">
        <v>1657</v>
      </c>
      <c r="L85" s="1810"/>
      <c r="M85" s="1806"/>
      <c r="N85" s="1274" t="s">
        <v>15</v>
      </c>
      <c r="O85" s="1304"/>
      <c r="P85" s="1828" t="str">
        <f>IF(O87=[4]Berechnung1!D87,[4]Berechnung1!$F$5,IF(OR(O87&lt; [4]Berechnung1!E87,O87&gt; [4]Berechnung1!F87),[4]Berechnung1!$G$5,IF(OR(ROUND(O87,4)&lt;[4]Berechnung1!J87,ROUND(O87,4)&gt;[4]Berechnung1!K87),[4]Berechnung1!$D$5,IF(OR(ROUND(O87,4)&lt;[4]Berechnung1!G87,ROUND(O87,4)&gt;[4]Berechnung1!H87),[4]Berechnung1!$E$5,[4]Berechnung1!$C$5))))</f>
        <v>Unvollständig</v>
      </c>
      <c r="Q85" s="1829"/>
      <c r="R85" s="1829"/>
    </row>
    <row r="86" spans="1:19" ht="30" customHeight="1" thickBot="1" x14ac:dyDescent="0.3">
      <c r="A86" s="1792"/>
      <c r="B86" s="1795"/>
      <c r="C86" s="1798"/>
      <c r="D86" s="1802"/>
      <c r="E86" s="1803"/>
      <c r="F86" s="1802"/>
      <c r="G86" s="1803"/>
      <c r="H86" s="1802"/>
      <c r="I86" s="1803"/>
      <c r="J86" s="1807"/>
      <c r="K86" s="1811"/>
      <c r="L86" s="1812"/>
      <c r="M86" s="1807"/>
      <c r="N86" s="1274" t="s">
        <v>16</v>
      </c>
      <c r="O86" s="1276">
        <f>IF(SUM([4]Basisdaten!$B$33) = "",0,SUM([4]Basisdaten!$B$33))</f>
        <v>0</v>
      </c>
      <c r="P86" s="1828"/>
      <c r="Q86" s="1830"/>
      <c r="R86" s="1830"/>
    </row>
    <row r="87" spans="1:19" ht="30" customHeight="1" thickBot="1" x14ac:dyDescent="0.3">
      <c r="A87" s="1793"/>
      <c r="B87" s="1796"/>
      <c r="C87" s="1799"/>
      <c r="D87" s="1804"/>
      <c r="E87" s="1805"/>
      <c r="F87" s="1804"/>
      <c r="G87" s="1805"/>
      <c r="H87" s="1804"/>
      <c r="I87" s="1805"/>
      <c r="J87" s="1808"/>
      <c r="K87" s="1813"/>
      <c r="L87" s="1814"/>
      <c r="M87" s="1808"/>
      <c r="N87" s="1274" t="s">
        <v>1604</v>
      </c>
      <c r="O87" s="1305" t="str">
        <f>IF(O85="","n.d.",IF(O86="","n.d.",IF(O86=0,"",O85/O86)))</f>
        <v>n.d.</v>
      </c>
      <c r="P87" s="1828"/>
      <c r="Q87" s="1830"/>
      <c r="R87" s="1830"/>
    </row>
    <row r="88" spans="1:19" ht="30" customHeight="1" thickBot="1" x14ac:dyDescent="0.3">
      <c r="A88" s="1791">
        <v>22</v>
      </c>
      <c r="B88" s="1794" t="s">
        <v>1677</v>
      </c>
      <c r="C88" s="1797" t="s">
        <v>1703</v>
      </c>
      <c r="D88" s="1800" t="s">
        <v>1701</v>
      </c>
      <c r="E88" s="1801"/>
      <c r="F88" s="1800" t="s">
        <v>1378</v>
      </c>
      <c r="G88" s="1801"/>
      <c r="H88" s="1800" t="s">
        <v>1704</v>
      </c>
      <c r="I88" s="1801"/>
      <c r="J88" s="1806"/>
      <c r="K88" s="1809" t="s">
        <v>1657</v>
      </c>
      <c r="L88" s="1810"/>
      <c r="M88" s="1806"/>
      <c r="N88" s="1274" t="s">
        <v>15</v>
      </c>
      <c r="O88" s="1304"/>
      <c r="P88" s="1828" t="str">
        <f>IF(O90=[4]Berechnung1!D90,[4]Berechnung1!$F$5,IF(OR(O90&lt; [4]Berechnung1!E90,O90&gt; [4]Berechnung1!F90),[4]Berechnung1!$G$5,IF(OR(ROUND(O90,4)&lt;[4]Berechnung1!J90,ROUND(O90,4)&gt;[4]Berechnung1!K90),[4]Berechnung1!$D$5,IF(OR(ROUND(O90,4)&lt;[4]Berechnung1!G90,ROUND(O90,4)&gt;[4]Berechnung1!H90),[4]Berechnung1!$E$5,[4]Berechnung1!$C$5))))</f>
        <v>Unvollständig</v>
      </c>
      <c r="Q88" s="1829"/>
      <c r="R88" s="1829"/>
    </row>
    <row r="89" spans="1:19" ht="30" customHeight="1" thickBot="1" x14ac:dyDescent="0.3">
      <c r="A89" s="1792"/>
      <c r="B89" s="1795"/>
      <c r="C89" s="1798"/>
      <c r="D89" s="1802"/>
      <c r="E89" s="1803"/>
      <c r="F89" s="1802"/>
      <c r="G89" s="1803"/>
      <c r="H89" s="1802"/>
      <c r="I89" s="1803"/>
      <c r="J89" s="1807"/>
      <c r="K89" s="1811"/>
      <c r="L89" s="1812"/>
      <c r="M89" s="1807"/>
      <c r="N89" s="1274" t="s">
        <v>16</v>
      </c>
      <c r="O89" s="1276">
        <f>IF(SUM([4]Basisdaten!$B$34) = "",0,SUM([4]Basisdaten!$B$34))</f>
        <v>0</v>
      </c>
      <c r="P89" s="1828"/>
      <c r="Q89" s="1830"/>
      <c r="R89" s="1830"/>
    </row>
    <row r="90" spans="1:19" ht="30" customHeight="1" thickBot="1" x14ac:dyDescent="0.3">
      <c r="A90" s="1793"/>
      <c r="B90" s="1796"/>
      <c r="C90" s="1799"/>
      <c r="D90" s="1804"/>
      <c r="E90" s="1805"/>
      <c r="F90" s="1804"/>
      <c r="G90" s="1805"/>
      <c r="H90" s="1804"/>
      <c r="I90" s="1805"/>
      <c r="J90" s="1808"/>
      <c r="K90" s="1813"/>
      <c r="L90" s="1814"/>
      <c r="M90" s="1808"/>
      <c r="N90" s="1274" t="s">
        <v>1604</v>
      </c>
      <c r="O90" s="1305" t="str">
        <f>IF(O88="","n.d.",IF(O89="","n.d.",IF(O89=0,"",O88/O89)))</f>
        <v>n.d.</v>
      </c>
      <c r="P90" s="1828"/>
      <c r="Q90" s="1830"/>
      <c r="R90" s="1830"/>
    </row>
    <row r="91" spans="1:19" ht="30" customHeight="1" thickBot="1" x14ac:dyDescent="0.3">
      <c r="A91" s="1868">
        <v>23</v>
      </c>
      <c r="B91" s="1794" t="s">
        <v>1705</v>
      </c>
      <c r="C91" s="1797" t="s">
        <v>1706</v>
      </c>
      <c r="D91" s="1800" t="s">
        <v>1707</v>
      </c>
      <c r="E91" s="1801"/>
      <c r="F91" s="1800" t="s">
        <v>1708</v>
      </c>
      <c r="G91" s="1801"/>
      <c r="H91" s="1800" t="s">
        <v>1709</v>
      </c>
      <c r="I91" s="1801"/>
      <c r="J91" s="1892" t="s">
        <v>1710</v>
      </c>
      <c r="K91" s="1895" t="s">
        <v>1636</v>
      </c>
      <c r="L91" s="1896"/>
      <c r="M91" s="1901">
        <v>1</v>
      </c>
      <c r="N91" s="1275" t="s">
        <v>15</v>
      </c>
      <c r="O91" s="1304"/>
      <c r="P91" s="1834" t="str">
        <f>IF(O93=[4]Berechnung1!D93,[4]Berechnung1!$F$5,IF(OR(O93&lt; [4]Berechnung1!E93,O93&gt; [4]Berechnung1!F93),[4]Berechnung1!$G$5,IF(OR(ROUND(O93,4)&lt;[4]Berechnung1!J93,ROUND(O93,4)&gt;[4]Berechnung1!K93),[4]Berechnung1!$D$5,IF(OR(ROUND(O93,4)&lt;[4]Berechnung1!G93,ROUND(O93,4)&gt;[4]Berechnung1!H93),[4]Berechnung1!$E$5,[4]Berechnung1!$C$5))))</f>
        <v>Unvollständig</v>
      </c>
      <c r="Q91" s="1829"/>
      <c r="R91" s="1829"/>
    </row>
    <row r="92" spans="1:19" ht="30" customHeight="1" thickBot="1" x14ac:dyDescent="0.3">
      <c r="A92" s="1869"/>
      <c r="B92" s="1795"/>
      <c r="C92" s="1798"/>
      <c r="D92" s="1802"/>
      <c r="E92" s="1803"/>
      <c r="F92" s="1802"/>
      <c r="G92" s="1803"/>
      <c r="H92" s="1802"/>
      <c r="I92" s="1803"/>
      <c r="J92" s="1893"/>
      <c r="K92" s="1897"/>
      <c r="L92" s="1898"/>
      <c r="M92" s="1893"/>
      <c r="N92" s="1275" t="s">
        <v>16</v>
      </c>
      <c r="O92" s="1304"/>
      <c r="P92" s="1835"/>
      <c r="Q92" s="1830"/>
      <c r="R92" s="1830"/>
    </row>
    <row r="93" spans="1:19" ht="30" customHeight="1" thickBot="1" x14ac:dyDescent="0.3">
      <c r="A93" s="1870"/>
      <c r="B93" s="1796"/>
      <c r="C93" s="1799"/>
      <c r="D93" s="1804"/>
      <c r="E93" s="1805"/>
      <c r="F93" s="1804"/>
      <c r="G93" s="1805"/>
      <c r="H93" s="1804"/>
      <c r="I93" s="1805"/>
      <c r="J93" s="1894"/>
      <c r="K93" s="1899"/>
      <c r="L93" s="1900"/>
      <c r="M93" s="1894"/>
      <c r="N93" s="1274" t="s">
        <v>1604</v>
      </c>
      <c r="O93" s="1305" t="str">
        <f>IF(O91="","n.d.",IF(O92="","n.d.",IF(O92=0,"",O91/O92)))</f>
        <v>n.d.</v>
      </c>
      <c r="P93" s="1836"/>
      <c r="Q93" s="1830"/>
      <c r="R93" s="1830"/>
    </row>
    <row r="94" spans="1:19" ht="30" customHeight="1" thickBot="1" x14ac:dyDescent="0.3">
      <c r="A94" s="1791">
        <v>24</v>
      </c>
      <c r="B94" s="1794" t="s">
        <v>1711</v>
      </c>
      <c r="C94" s="1797" t="s">
        <v>1712</v>
      </c>
      <c r="D94" s="1800" t="s">
        <v>1713</v>
      </c>
      <c r="E94" s="1801"/>
      <c r="F94" s="1800" t="s">
        <v>1391</v>
      </c>
      <c r="G94" s="1801"/>
      <c r="H94" s="1800" t="s">
        <v>1544</v>
      </c>
      <c r="I94" s="1801"/>
      <c r="J94" s="1806"/>
      <c r="K94" s="1809" t="s">
        <v>1714</v>
      </c>
      <c r="L94" s="1810"/>
      <c r="M94" s="1806"/>
      <c r="N94" s="1274" t="s">
        <v>15</v>
      </c>
      <c r="O94" s="1304"/>
      <c r="P94" s="1834" t="str">
        <f>IF(OR(O94="",O95=""),[4]Berechnung1!$F$5,IF(AND(O94=0,O95=0),[4]Berechnung1!$D$5,IF(O96=[4]Berechnung1!D96,[4]Berechnung1!$F$5,IF(OR(O96&lt; [4]Berechnung1!E96,O96&gt; [4]Berechnung1!F96),[4]Berechnung1!$G$5,IF(OR(ROUND(O96,4)&lt;[4]Berechnung1!J96,ROUND(O96,4)&gt;[4]Berechnung1!K96),[4]Berechnung1!$D$5,IF(OR(ROUND(O96,4)&lt;[4]Berechnung1!G96,ROUND(O96,4)&gt;[4]Berechnung1!H96),[4]Berechnung1!$E$5,[4]Berechnung1!$C$5))))))</f>
        <v>Unvollständig</v>
      </c>
      <c r="Q94" s="1918"/>
      <c r="R94" s="1829"/>
    </row>
    <row r="95" spans="1:19" ht="30" customHeight="1" thickBot="1" x14ac:dyDescent="0.3">
      <c r="A95" s="1792"/>
      <c r="B95" s="1795"/>
      <c r="C95" s="1798"/>
      <c r="D95" s="1802"/>
      <c r="E95" s="1803"/>
      <c r="F95" s="1802"/>
      <c r="G95" s="1803"/>
      <c r="H95" s="1802"/>
      <c r="I95" s="1803"/>
      <c r="J95" s="1807"/>
      <c r="K95" s="1811"/>
      <c r="L95" s="1812"/>
      <c r="M95" s="1807"/>
      <c r="N95" s="1274" t="s">
        <v>16</v>
      </c>
      <c r="O95" s="1304"/>
      <c r="P95" s="1835"/>
      <c r="Q95" s="1830"/>
      <c r="R95" s="1830"/>
      <c r="S95" s="1281">
        <f>IF(AND([4]Basisdaten!H32="",[4]Basisdaten!D34=""),0,[4]Basisdaten!H32-[4]Basisdaten!D34)</f>
        <v>0</v>
      </c>
    </row>
    <row r="96" spans="1:19" ht="30" customHeight="1" thickBot="1" x14ac:dyDescent="0.3">
      <c r="A96" s="1793"/>
      <c r="B96" s="1796"/>
      <c r="C96" s="1799"/>
      <c r="D96" s="1804"/>
      <c r="E96" s="1805"/>
      <c r="F96" s="1804"/>
      <c r="G96" s="1805"/>
      <c r="H96" s="1804"/>
      <c r="I96" s="1805"/>
      <c r="J96" s="1808"/>
      <c r="K96" s="1813"/>
      <c r="L96" s="1814"/>
      <c r="M96" s="1808"/>
      <c r="N96" s="1274" t="s">
        <v>1604</v>
      </c>
      <c r="O96" s="1318" t="str">
        <f>IF(O94="","n.d.",IF(O95="","n.d.",IF(O95=0,"",O94/O95)))</f>
        <v>n.d.</v>
      </c>
      <c r="P96" s="1836"/>
      <c r="Q96" s="1830"/>
      <c r="R96" s="1830"/>
    </row>
    <row r="97" spans="1:19" ht="30" customHeight="1" thickBot="1" x14ac:dyDescent="0.3">
      <c r="A97" s="1791">
        <v>25</v>
      </c>
      <c r="B97" s="1794" t="s">
        <v>1711</v>
      </c>
      <c r="C97" s="1797" t="s">
        <v>1715</v>
      </c>
      <c r="D97" s="1800" t="s">
        <v>1716</v>
      </c>
      <c r="E97" s="1801"/>
      <c r="F97" s="1800" t="s">
        <v>1717</v>
      </c>
      <c r="G97" s="1801"/>
      <c r="H97" s="1800" t="s">
        <v>1718</v>
      </c>
      <c r="I97" s="1801"/>
      <c r="J97" s="1806"/>
      <c r="K97" s="1809" t="s">
        <v>1719</v>
      </c>
      <c r="L97" s="1810"/>
      <c r="M97" s="1806"/>
      <c r="N97" s="1275" t="s">
        <v>15</v>
      </c>
      <c r="O97" s="1304"/>
      <c r="P97" s="1834" t="str">
        <f>IF(OR(O97="",O98=""),[4]Berechnung1!$F$5,IF(AND(O97=0,O98=0),[4]Berechnung1!$D$5,IF(O99=[4]Berechnung1!D99,[4]Berechnung1!$F$5,IF(OR(O99&lt; [4]Berechnung1!E99,O99&gt; [4]Berechnung1!F99),[4]Berechnung1!$G$5,IF(OR(ROUND(O99,4)&lt;[4]Berechnung1!J99,ROUND(O99,4)&gt;[4]Berechnung1!K99),[4]Berechnung1!$D$5,IF(OR(ROUND(O99,4)&lt;[4]Berechnung1!G99,ROUND(O99,4)&gt;[4]Berechnung1!H99),[4]Berechnung1!$E$5,[4]Berechnung1!$C$5))))))</f>
        <v>Unvollständig</v>
      </c>
      <c r="Q97" s="1918"/>
      <c r="R97" s="1829"/>
    </row>
    <row r="98" spans="1:19" ht="30" customHeight="1" thickBot="1" x14ac:dyDescent="0.3">
      <c r="A98" s="1792"/>
      <c r="B98" s="1795"/>
      <c r="C98" s="1798"/>
      <c r="D98" s="1802"/>
      <c r="E98" s="1803"/>
      <c r="F98" s="1802"/>
      <c r="G98" s="1803"/>
      <c r="H98" s="1802"/>
      <c r="I98" s="1803"/>
      <c r="J98" s="1807"/>
      <c r="K98" s="1811"/>
      <c r="L98" s="1812"/>
      <c r="M98" s="1807"/>
      <c r="N98" s="1274" t="s">
        <v>16</v>
      </c>
      <c r="O98" s="1304"/>
      <c r="P98" s="1835"/>
      <c r="Q98" s="1830"/>
      <c r="R98" s="1830"/>
    </row>
    <row r="99" spans="1:19" ht="30" customHeight="1" thickBot="1" x14ac:dyDescent="0.3">
      <c r="A99" s="1793"/>
      <c r="B99" s="1796"/>
      <c r="C99" s="1799"/>
      <c r="D99" s="1804"/>
      <c r="E99" s="1805"/>
      <c r="F99" s="1804"/>
      <c r="G99" s="1805"/>
      <c r="H99" s="1804"/>
      <c r="I99" s="1805"/>
      <c r="J99" s="1808"/>
      <c r="K99" s="1813"/>
      <c r="L99" s="1814"/>
      <c r="M99" s="1808"/>
      <c r="N99" s="1274" t="s">
        <v>1604</v>
      </c>
      <c r="O99" s="1305" t="str">
        <f>IF(O97="","n.d.",IF(O98="","n.d.",IF(O98=0,"",O97/O98)))</f>
        <v>n.d.</v>
      </c>
      <c r="P99" s="1836"/>
      <c r="Q99" s="1830"/>
      <c r="R99" s="1830"/>
    </row>
    <row r="100" spans="1:19" ht="30" customHeight="1" thickBot="1" x14ac:dyDescent="0.3">
      <c r="A100" s="1791">
        <v>26</v>
      </c>
      <c r="B100" s="1794" t="s">
        <v>1720</v>
      </c>
      <c r="C100" s="1797" t="s">
        <v>1721</v>
      </c>
      <c r="D100" s="1800" t="s">
        <v>1722</v>
      </c>
      <c r="E100" s="1801"/>
      <c r="F100" s="1800" t="s">
        <v>1723</v>
      </c>
      <c r="G100" s="1801"/>
      <c r="H100" s="1800" t="s">
        <v>1379</v>
      </c>
      <c r="I100" s="1801"/>
      <c r="J100" s="1806"/>
      <c r="K100" s="1809" t="s">
        <v>1613</v>
      </c>
      <c r="L100" s="1810"/>
      <c r="M100" s="1837">
        <v>1</v>
      </c>
      <c r="N100" s="1275" t="s">
        <v>15</v>
      </c>
      <c r="O100" s="1304"/>
      <c r="P100" s="1828" t="str">
        <f>IF(O102=[4]Berechnung1!D102,[4]Berechnung1!$F$5,IF(OR(O102&lt; [4]Berechnung1!E102,O102&gt; [4]Berechnung1!F102),[4]Berechnung1!$G$5,IF(OR(ROUND(O102,4)&lt;[4]Berechnung1!J102,ROUND(O102,4)&gt;[4]Berechnung1!K102),[4]Berechnung1!$D$5,IF(OR(ROUND(O102,4)&lt;[4]Berechnung1!G102,ROUND(O102,4)&gt;[4]Berechnung1!H102),[4]Berechnung1!$E$5,[4]Berechnung1!$C$5))))</f>
        <v>Unvollständig</v>
      </c>
      <c r="Q100" s="1829"/>
      <c r="R100" s="1829"/>
    </row>
    <row r="101" spans="1:19" ht="30" customHeight="1" thickBot="1" x14ac:dyDescent="0.3">
      <c r="A101" s="1792"/>
      <c r="B101" s="1795"/>
      <c r="C101" s="1798"/>
      <c r="D101" s="1802"/>
      <c r="E101" s="1803"/>
      <c r="F101" s="1802"/>
      <c r="G101" s="1803"/>
      <c r="H101" s="1802"/>
      <c r="I101" s="1803"/>
      <c r="J101" s="1807"/>
      <c r="K101" s="1811"/>
      <c r="L101" s="1812"/>
      <c r="M101" s="1807"/>
      <c r="N101" s="1274" t="s">
        <v>16</v>
      </c>
      <c r="O101" s="1304"/>
      <c r="P101" s="1828"/>
      <c r="Q101" s="1830"/>
      <c r="R101" s="1830"/>
    </row>
    <row r="102" spans="1:19" ht="30" customHeight="1" thickBot="1" x14ac:dyDescent="0.3">
      <c r="A102" s="1793"/>
      <c r="B102" s="1796"/>
      <c r="C102" s="1799"/>
      <c r="D102" s="1804"/>
      <c r="E102" s="1805"/>
      <c r="F102" s="1804"/>
      <c r="G102" s="1805"/>
      <c r="H102" s="1804"/>
      <c r="I102" s="1805"/>
      <c r="J102" s="1808"/>
      <c r="K102" s="1813"/>
      <c r="L102" s="1814"/>
      <c r="M102" s="1808"/>
      <c r="N102" s="1274" t="s">
        <v>1604</v>
      </c>
      <c r="O102" s="1305" t="str">
        <f>IF(O100="","n.d.",IF(O101="","n.d.",IF(O101=0,"",O100/O101)))</f>
        <v>n.d.</v>
      </c>
      <c r="P102" s="1828"/>
      <c r="Q102" s="1830"/>
      <c r="R102" s="1830"/>
    </row>
    <row r="103" spans="1:19" ht="34.5" customHeight="1" thickBot="1" x14ac:dyDescent="0.3">
      <c r="A103" s="1791">
        <v>27</v>
      </c>
      <c r="B103" s="1794" t="s">
        <v>1724</v>
      </c>
      <c r="C103" s="1797" t="s">
        <v>1725</v>
      </c>
      <c r="D103" s="1800" t="s">
        <v>1726</v>
      </c>
      <c r="E103" s="1801"/>
      <c r="F103" s="1871" t="s">
        <v>1727</v>
      </c>
      <c r="G103" s="1872"/>
      <c r="H103" s="1871" t="s">
        <v>1728</v>
      </c>
      <c r="I103" s="1872"/>
      <c r="J103" s="1806"/>
      <c r="K103" s="1809" t="s">
        <v>1729</v>
      </c>
      <c r="L103" s="1810"/>
      <c r="M103" s="1837">
        <v>1</v>
      </c>
      <c r="N103" s="1274" t="s">
        <v>15</v>
      </c>
      <c r="O103" s="1304"/>
      <c r="P103" s="1828" t="str">
        <f>IF(O105=[4]Berechnung1!D105,[4]Berechnung1!$F$5,IF(OR(O105&lt; [4]Berechnung1!E105,O105&gt; [4]Berechnung1!F105),[4]Berechnung1!$G$5,IF(OR(ROUND(O105,4)&lt;[4]Berechnung1!J105,ROUND(O105,4)&gt;[4]Berechnung1!K105),[4]Berechnung1!$D$5,IF(OR(ROUND(O105,4)&lt;[4]Berechnung1!G105,ROUND(O105,4)&gt;[4]Berechnung1!H105),[4]Berechnung1!$E$5,[4]Berechnung1!$C$5))))</f>
        <v>Unvollständig</v>
      </c>
      <c r="Q103" s="1829"/>
      <c r="R103" s="1829"/>
    </row>
    <row r="104" spans="1:19" ht="34.5" customHeight="1" thickBot="1" x14ac:dyDescent="0.3">
      <c r="A104" s="1792"/>
      <c r="B104" s="1795"/>
      <c r="C104" s="1798"/>
      <c r="D104" s="1802"/>
      <c r="E104" s="1803"/>
      <c r="F104" s="1873"/>
      <c r="G104" s="1874"/>
      <c r="H104" s="1873"/>
      <c r="I104" s="1874"/>
      <c r="J104" s="1807"/>
      <c r="K104" s="1811"/>
      <c r="L104" s="1812"/>
      <c r="M104" s="1807"/>
      <c r="N104" s="1274" t="s">
        <v>16</v>
      </c>
      <c r="O104" s="1304"/>
      <c r="P104" s="1828"/>
      <c r="Q104" s="1830"/>
      <c r="R104" s="1830"/>
    </row>
    <row r="105" spans="1:19" ht="34.5" customHeight="1" thickBot="1" x14ac:dyDescent="0.3">
      <c r="A105" s="1793"/>
      <c r="B105" s="1796"/>
      <c r="C105" s="1799"/>
      <c r="D105" s="1804"/>
      <c r="E105" s="1805"/>
      <c r="F105" s="1875"/>
      <c r="G105" s="1876"/>
      <c r="H105" s="1875"/>
      <c r="I105" s="1876"/>
      <c r="J105" s="1808"/>
      <c r="K105" s="1813"/>
      <c r="L105" s="1814"/>
      <c r="M105" s="1808"/>
      <c r="N105" s="1274" t="s">
        <v>1604</v>
      </c>
      <c r="O105" s="1305" t="str">
        <f>IF(O103="","n.d.",IF(O104="","n.d.",IF(O104=0,"",O103/O104)))</f>
        <v>n.d.</v>
      </c>
      <c r="P105" s="1828"/>
      <c r="Q105" s="1830"/>
      <c r="R105" s="1830"/>
    </row>
    <row r="106" spans="1:19" ht="30" customHeight="1" thickBot="1" x14ac:dyDescent="0.3">
      <c r="A106" s="1791">
        <v>28</v>
      </c>
      <c r="B106" s="1794" t="s">
        <v>1730</v>
      </c>
      <c r="C106" s="1797" t="s">
        <v>1731</v>
      </c>
      <c r="D106" s="1800" t="s">
        <v>1732</v>
      </c>
      <c r="E106" s="1801"/>
      <c r="F106" s="1800" t="s">
        <v>1733</v>
      </c>
      <c r="G106" s="1801"/>
      <c r="H106" s="1800" t="s">
        <v>1734</v>
      </c>
      <c r="I106" s="1801"/>
      <c r="J106" s="1806"/>
      <c r="K106" s="1909" t="s">
        <v>1729</v>
      </c>
      <c r="L106" s="1910"/>
      <c r="M106" s="1837">
        <v>1</v>
      </c>
      <c r="N106" s="1274" t="s">
        <v>15</v>
      </c>
      <c r="O106" s="1304"/>
      <c r="P106" s="1828" t="str">
        <f>IF(O108=[4]Berechnung1!D108,[4]Berechnung1!$F$5,IF(OR(O108&lt; [4]Berechnung1!E108,O108&gt; [4]Berechnung1!F108),[4]Berechnung1!$G$5,IF(OR(ROUND(O108,4)&lt;[4]Berechnung1!J108,ROUND(O108,4)&gt;[4]Berechnung1!K108),[4]Berechnung1!$D$5,IF(OR(ROUND(O108,4)&lt;[4]Berechnung1!G108,ROUND(O108,4)&gt;[4]Berechnung1!H108),[4]Berechnung1!$E$5,[4]Berechnung1!$C$5))))</f>
        <v>Unvollständig</v>
      </c>
      <c r="Q106" s="1829"/>
      <c r="R106" s="1829"/>
    </row>
    <row r="107" spans="1:19" ht="30" customHeight="1" thickBot="1" x14ac:dyDescent="0.3">
      <c r="A107" s="1792"/>
      <c r="B107" s="1795"/>
      <c r="C107" s="1798"/>
      <c r="D107" s="1802"/>
      <c r="E107" s="1803"/>
      <c r="F107" s="1802"/>
      <c r="G107" s="1803"/>
      <c r="H107" s="1802"/>
      <c r="I107" s="1803"/>
      <c r="J107" s="1807"/>
      <c r="K107" s="1911"/>
      <c r="L107" s="1912"/>
      <c r="M107" s="1807"/>
      <c r="N107" s="1274" t="s">
        <v>16</v>
      </c>
      <c r="O107" s="1304"/>
      <c r="P107" s="1828"/>
      <c r="Q107" s="1830"/>
      <c r="R107" s="1830"/>
    </row>
    <row r="108" spans="1:19" ht="30" customHeight="1" thickBot="1" x14ac:dyDescent="0.3">
      <c r="A108" s="1793"/>
      <c r="B108" s="1796"/>
      <c r="C108" s="1799"/>
      <c r="D108" s="1804"/>
      <c r="E108" s="1805"/>
      <c r="F108" s="1804"/>
      <c r="G108" s="1805"/>
      <c r="H108" s="1804"/>
      <c r="I108" s="1805"/>
      <c r="J108" s="1808"/>
      <c r="K108" s="1913"/>
      <c r="L108" s="1914"/>
      <c r="M108" s="1808"/>
      <c r="N108" s="1274" t="s">
        <v>1604</v>
      </c>
      <c r="O108" s="1305" t="str">
        <f>IF(O106="","n.d.",IF(O107="","n.d.",IF(O107=0,"",O106/O107)))</f>
        <v>n.d.</v>
      </c>
      <c r="P108" s="1828"/>
      <c r="Q108" s="1830"/>
      <c r="R108" s="1830"/>
    </row>
    <row r="109" spans="1:19" s="1273" customFormat="1" ht="30" customHeight="1" thickBot="1" x14ac:dyDescent="0.25">
      <c r="A109" s="1877">
        <v>29</v>
      </c>
      <c r="B109" s="1880" t="s">
        <v>1735</v>
      </c>
      <c r="C109" s="1883" t="s">
        <v>1736</v>
      </c>
      <c r="D109" s="1886" t="s">
        <v>1737</v>
      </c>
      <c r="E109" s="1887"/>
      <c r="F109" s="1886" t="s">
        <v>1380</v>
      </c>
      <c r="G109" s="1887"/>
      <c r="H109" s="1886" t="s">
        <v>1545</v>
      </c>
      <c r="I109" s="1887"/>
      <c r="J109" s="1892" t="s">
        <v>1738</v>
      </c>
      <c r="K109" s="1895" t="s">
        <v>1636</v>
      </c>
      <c r="L109" s="1896"/>
      <c r="M109" s="1901">
        <v>1</v>
      </c>
      <c r="N109" s="1277" t="s">
        <v>15</v>
      </c>
      <c r="O109" s="1315"/>
      <c r="P109" s="1902" t="str">
        <f>IF(O111=[4]Berechnung1!D111,[4]Berechnung1!$F$5,IF(OR(O111&lt; [4]Berechnung1!E111,O111&gt; [4]Berechnung1!F111),[4]Berechnung1!$G$5,IF(OR(ROUND(O111,4)&lt;[4]Berechnung1!J111,ROUND(O111,4)&gt;[4]Berechnung1!K111),[4]Berechnung1!$D$5,IF(OR(ROUND(O111,4)&lt;[4]Berechnung1!G111,ROUND(O111,4)&gt;[4]Berechnung1!H111),[4]Berechnung1!$E$5,[4]Berechnung1!$C$5))))</f>
        <v>Unvollständig</v>
      </c>
      <c r="Q109" s="1831"/>
      <c r="R109" s="1831"/>
      <c r="S109" s="1316"/>
    </row>
    <row r="110" spans="1:19" s="1273" customFormat="1" ht="30" customHeight="1" thickBot="1" x14ac:dyDescent="0.25">
      <c r="A110" s="1878"/>
      <c r="B110" s="1881"/>
      <c r="C110" s="1884"/>
      <c r="D110" s="1888"/>
      <c r="E110" s="1889"/>
      <c r="F110" s="1888"/>
      <c r="G110" s="1889"/>
      <c r="H110" s="1888"/>
      <c r="I110" s="1889"/>
      <c r="J110" s="1893"/>
      <c r="K110" s="1897"/>
      <c r="L110" s="1898"/>
      <c r="M110" s="1893"/>
      <c r="N110" s="1278" t="s">
        <v>16</v>
      </c>
      <c r="O110" s="1315"/>
      <c r="P110" s="1903"/>
      <c r="Q110" s="1830"/>
      <c r="R110" s="1830"/>
      <c r="S110" s="1316"/>
    </row>
    <row r="111" spans="1:19" s="1273" customFormat="1" ht="30" customHeight="1" thickBot="1" x14ac:dyDescent="0.25">
      <c r="A111" s="1879"/>
      <c r="B111" s="1882"/>
      <c r="C111" s="1885"/>
      <c r="D111" s="1890"/>
      <c r="E111" s="1891"/>
      <c r="F111" s="1890"/>
      <c r="G111" s="1891"/>
      <c r="H111" s="1890"/>
      <c r="I111" s="1891"/>
      <c r="J111" s="1894"/>
      <c r="K111" s="1899"/>
      <c r="L111" s="1900"/>
      <c r="M111" s="1894"/>
      <c r="N111" s="1277" t="s">
        <v>1604</v>
      </c>
      <c r="O111" s="1317" t="str">
        <f>IF(O109="","n.d.",IF(O110="","n.d.",IF(O110=0,"",O109/O110)))</f>
        <v>n.d.</v>
      </c>
      <c r="P111" s="1904"/>
      <c r="Q111" s="1830"/>
      <c r="R111" s="1830"/>
      <c r="S111" s="1316"/>
    </row>
    <row r="112" spans="1:19" ht="30" customHeight="1" thickBot="1" x14ac:dyDescent="0.3">
      <c r="A112" s="1791">
        <v>30</v>
      </c>
      <c r="B112" s="1794" t="s">
        <v>1739</v>
      </c>
      <c r="C112" s="1797" t="s">
        <v>1740</v>
      </c>
      <c r="D112" s="1800" t="s">
        <v>1741</v>
      </c>
      <c r="E112" s="1801"/>
      <c r="F112" s="1800" t="s">
        <v>1742</v>
      </c>
      <c r="G112" s="1801"/>
      <c r="H112" s="1800" t="s">
        <v>1743</v>
      </c>
      <c r="I112" s="1801"/>
      <c r="J112" s="1806"/>
      <c r="K112" s="1809" t="s">
        <v>1744</v>
      </c>
      <c r="L112" s="1810"/>
      <c r="M112" s="1837">
        <v>1</v>
      </c>
      <c r="N112" s="1274" t="s">
        <v>15</v>
      </c>
      <c r="O112" s="1304"/>
      <c r="P112" s="1828" t="str">
        <f>IF(O114=[4]Berechnung1!D114,[4]Berechnung1!$F$5,IF(OR(O114&lt; [4]Berechnung1!E114,O114&gt; [4]Berechnung1!F114),[4]Berechnung1!$G$5,IF(OR(ROUND(O114,4)&lt;[4]Berechnung1!J114,ROUND(O114,4)&gt;[4]Berechnung1!K114),[4]Berechnung1!$D$5,IF(OR(ROUND(O114,4)&lt;[4]Berechnung1!G114,ROUND(O114,4)&gt;[4]Berechnung1!H114),[4]Berechnung1!$E$5,[4]Berechnung1!$C$5))))</f>
        <v>Unvollständig</v>
      </c>
      <c r="Q112" s="1829"/>
      <c r="R112" s="1829"/>
    </row>
    <row r="113" spans="1:19" ht="30" customHeight="1" thickBot="1" x14ac:dyDescent="0.3">
      <c r="A113" s="1792"/>
      <c r="B113" s="1795"/>
      <c r="C113" s="1798"/>
      <c r="D113" s="1802"/>
      <c r="E113" s="1803"/>
      <c r="F113" s="1802"/>
      <c r="G113" s="1803"/>
      <c r="H113" s="1802"/>
      <c r="I113" s="1803"/>
      <c r="J113" s="1807"/>
      <c r="K113" s="1811"/>
      <c r="L113" s="1812"/>
      <c r="M113" s="1807"/>
      <c r="N113" s="1275" t="s">
        <v>16</v>
      </c>
      <c r="O113" s="1304"/>
      <c r="P113" s="1828"/>
      <c r="Q113" s="1830"/>
      <c r="R113" s="1830"/>
    </row>
    <row r="114" spans="1:19" ht="30" customHeight="1" thickBot="1" x14ac:dyDescent="0.3">
      <c r="A114" s="1793"/>
      <c r="B114" s="1796"/>
      <c r="C114" s="1799"/>
      <c r="D114" s="1804"/>
      <c r="E114" s="1805"/>
      <c r="F114" s="1804"/>
      <c r="G114" s="1805"/>
      <c r="H114" s="1804"/>
      <c r="I114" s="1805"/>
      <c r="J114" s="1808"/>
      <c r="K114" s="1813"/>
      <c r="L114" s="1814"/>
      <c r="M114" s="1808"/>
      <c r="N114" s="1274" t="s">
        <v>1604</v>
      </c>
      <c r="O114" s="1305" t="str">
        <f>IF(O112="","n.d.",IF(O113="","n.d.",IF(O113=0,"",O112/O113)))</f>
        <v>n.d.</v>
      </c>
      <c r="P114" s="1828"/>
      <c r="Q114" s="1830"/>
      <c r="R114" s="1830"/>
    </row>
    <row r="115" spans="1:19" ht="6.75" customHeight="1" x14ac:dyDescent="0.25"/>
    <row r="116" spans="1:19" ht="27" customHeight="1" x14ac:dyDescent="0.25">
      <c r="A116" s="1919" t="s">
        <v>1745</v>
      </c>
      <c r="B116" s="1919"/>
      <c r="C116" s="1919"/>
      <c r="D116" s="1919"/>
      <c r="E116" s="1919"/>
      <c r="F116" s="1919"/>
      <c r="G116" s="1919"/>
      <c r="H116" s="1919"/>
      <c r="I116" s="1919"/>
      <c r="J116" s="1919"/>
      <c r="K116" s="1919"/>
      <c r="L116" s="1919"/>
      <c r="M116" s="1919"/>
      <c r="N116" s="1919"/>
      <c r="O116" s="1919"/>
      <c r="P116" s="1919"/>
    </row>
    <row r="117" spans="1:19" ht="7.5" customHeight="1" thickBot="1" x14ac:dyDescent="0.3"/>
    <row r="118" spans="1:19" ht="30" customHeight="1" thickBot="1" x14ac:dyDescent="0.3">
      <c r="A118" s="1931" t="s">
        <v>1746</v>
      </c>
      <c r="B118" s="1931"/>
      <c r="C118" s="1934" t="s">
        <v>1747</v>
      </c>
      <c r="D118" s="1937" t="s">
        <v>1748</v>
      </c>
      <c r="E118" s="1938"/>
      <c r="F118" s="1937" t="s">
        <v>1548</v>
      </c>
      <c r="G118" s="1938"/>
      <c r="H118" s="1937" t="s">
        <v>1547</v>
      </c>
      <c r="I118" s="1938"/>
      <c r="J118" s="1920" t="s">
        <v>1749</v>
      </c>
      <c r="K118" s="1923" t="s">
        <v>1636</v>
      </c>
      <c r="L118" s="1924"/>
      <c r="M118" s="1929" t="s">
        <v>1637</v>
      </c>
      <c r="N118" s="1279" t="s">
        <v>15</v>
      </c>
      <c r="O118" s="1319"/>
      <c r="P118" s="1930" t="str">
        <f>IF(O120=[4]Berechnung1!D117,[4]Berechnung1!$F$17,IF(OR(O120&lt; [4]Berechnung1!E117,O120&gt; [4]Berechnung1!F117),[4]Berechnung1!$G$17,IF(OR(ROUND(O120,4)&lt;[4]Berechnung1!J117,ROUND(O120,4)&gt;[4]Berechnung1!K117),[4]Berechnung1!$D$17,IF(OR(ROUND(O120,4)&lt;[4]Berechnung1!G117,ROUND(O120,4)&gt;[4]Berechnung1!H117),[4]Berechnung1!$E$17,[4]Berechnung1!$C$17))))</f>
        <v>optional - unvollständig</v>
      </c>
      <c r="Q118" s="1829"/>
      <c r="R118" s="1829"/>
    </row>
    <row r="119" spans="1:19" ht="30" customHeight="1" thickBot="1" x14ac:dyDescent="0.3">
      <c r="A119" s="1932"/>
      <c r="B119" s="1932"/>
      <c r="C119" s="1935"/>
      <c r="D119" s="1939"/>
      <c r="E119" s="1940"/>
      <c r="F119" s="1939"/>
      <c r="G119" s="1940"/>
      <c r="H119" s="1939"/>
      <c r="I119" s="1940"/>
      <c r="J119" s="1921"/>
      <c r="K119" s="1925"/>
      <c r="L119" s="1926"/>
      <c r="M119" s="1921"/>
      <c r="N119" s="1320" t="s">
        <v>16</v>
      </c>
      <c r="O119" s="1321">
        <f>IF(O100="",0,O100)</f>
        <v>0</v>
      </c>
      <c r="P119" s="1930"/>
      <c r="Q119" s="1830"/>
      <c r="R119" s="1830"/>
    </row>
    <row r="120" spans="1:19" ht="30" customHeight="1" thickBot="1" x14ac:dyDescent="0.3">
      <c r="A120" s="1933"/>
      <c r="B120" s="1933"/>
      <c r="C120" s="1936"/>
      <c r="D120" s="1941"/>
      <c r="E120" s="1942"/>
      <c r="F120" s="1941"/>
      <c r="G120" s="1942"/>
      <c r="H120" s="1941"/>
      <c r="I120" s="1942"/>
      <c r="J120" s="1922"/>
      <c r="K120" s="1927"/>
      <c r="L120" s="1928"/>
      <c r="M120" s="1922"/>
      <c r="N120" s="1279" t="s">
        <v>1604</v>
      </c>
      <c r="O120" s="1322" t="str">
        <f>IF(O118="","n.d.",IF(O119="","n.d.",IF(O119=0,"",O118/O119)))</f>
        <v>n.d.</v>
      </c>
      <c r="P120" s="1930"/>
      <c r="Q120" s="1830"/>
      <c r="R120" s="1830"/>
    </row>
    <row r="121" spans="1:19" ht="30" customHeight="1" thickBot="1" x14ac:dyDescent="0.3">
      <c r="A121" s="1957" t="s">
        <v>1750</v>
      </c>
      <c r="B121" s="1957"/>
      <c r="C121" s="1960" t="s">
        <v>1751</v>
      </c>
      <c r="D121" s="1963" t="s">
        <v>1752</v>
      </c>
      <c r="E121" s="1964"/>
      <c r="F121" s="1969" t="s">
        <v>1761</v>
      </c>
      <c r="G121" s="1970"/>
      <c r="H121" s="1970"/>
      <c r="I121" s="1971"/>
      <c r="J121" s="1947"/>
      <c r="K121" s="1950" t="s">
        <v>1636</v>
      </c>
      <c r="L121" s="1951"/>
      <c r="M121" s="1956"/>
      <c r="N121" s="1279" t="s">
        <v>15</v>
      </c>
      <c r="O121" s="1319"/>
      <c r="P121" s="1930" t="str">
        <f>IF(O123=[4]Berechnung1!D120,[4]Berechnung1!$F$17,IF(OR(O123&lt; [4]Berechnung1!E123,O123&gt; [4]Berechnung1!F120),[4]Berechnung1!$G$17,IF(OR(ROUND(O123,4)&lt;[4]Berechnung1!J120,ROUND(O123,4)&gt;[4]Berechnung1!K120),[4]Berechnung1!$D$17,IF(OR(ROUND(O123,4)&lt;[4]Berechnung1!G120,ROUND(O123,4)&gt;[4]Berechnung1!H120),[4]Berechnung1!$E$17,[4]Berechnung1!$C$17))))</f>
        <v>optional - unvollständig</v>
      </c>
      <c r="Q121" s="1829"/>
      <c r="R121" s="1829"/>
    </row>
    <row r="122" spans="1:19" ht="30" customHeight="1" thickBot="1" x14ac:dyDescent="0.3">
      <c r="A122" s="1958"/>
      <c r="B122" s="1958"/>
      <c r="C122" s="1961"/>
      <c r="D122" s="1965"/>
      <c r="E122" s="1966"/>
      <c r="F122" s="1972"/>
      <c r="G122" s="1973"/>
      <c r="H122" s="1973"/>
      <c r="I122" s="1974"/>
      <c r="J122" s="1948"/>
      <c r="K122" s="1952"/>
      <c r="L122" s="1953"/>
      <c r="M122" s="1948"/>
      <c r="N122" s="1320" t="s">
        <v>16</v>
      </c>
      <c r="O122" s="1319"/>
      <c r="P122" s="1930"/>
      <c r="Q122" s="1830"/>
      <c r="R122" s="1830"/>
    </row>
    <row r="123" spans="1:19" ht="46.5" customHeight="1" thickBot="1" x14ac:dyDescent="0.3">
      <c r="A123" s="1959"/>
      <c r="B123" s="1959"/>
      <c r="C123" s="1962"/>
      <c r="D123" s="1967"/>
      <c r="E123" s="1968"/>
      <c r="F123" s="1975"/>
      <c r="G123" s="1976"/>
      <c r="H123" s="1976"/>
      <c r="I123" s="1977"/>
      <c r="J123" s="1949"/>
      <c r="K123" s="1954"/>
      <c r="L123" s="1955"/>
      <c r="M123" s="1949"/>
      <c r="N123" s="1279" t="s">
        <v>1604</v>
      </c>
      <c r="O123" s="1322" t="str">
        <f>IF(O121="","n.d.",IF(O122="","n.d.",IF(O122=0,"",O121/O122)))</f>
        <v>n.d.</v>
      </c>
      <c r="P123" s="1930"/>
      <c r="Q123" s="1830"/>
      <c r="R123" s="1830"/>
    </row>
    <row r="124" spans="1:19" ht="7.5" customHeight="1" x14ac:dyDescent="0.25"/>
    <row r="125" spans="1:19" ht="13.5" customHeight="1" x14ac:dyDescent="0.25">
      <c r="A125" s="472" t="s">
        <v>853</v>
      </c>
    </row>
    <row r="126" spans="1:19" s="466" customFormat="1" ht="27.75" customHeight="1" x14ac:dyDescent="0.2">
      <c r="A126" s="1943" t="s">
        <v>1753</v>
      </c>
      <c r="B126" s="1943"/>
      <c r="C126" s="1943"/>
      <c r="D126" s="1943"/>
      <c r="E126" s="1943"/>
      <c r="F126" s="1943"/>
      <c r="G126" s="1943"/>
      <c r="H126" s="1943"/>
      <c r="I126" s="1943"/>
      <c r="J126" s="1943"/>
      <c r="K126" s="1943"/>
      <c r="L126" s="1943"/>
      <c r="M126" s="1943"/>
      <c r="N126" s="1943"/>
      <c r="O126" s="1943"/>
      <c r="P126" s="1943"/>
      <c r="S126" s="1323"/>
    </row>
    <row r="127" spans="1:19" s="395" customFormat="1" ht="123.75" customHeight="1" x14ac:dyDescent="0.2">
      <c r="A127" s="1944" t="s">
        <v>1754</v>
      </c>
      <c r="B127" s="1945"/>
      <c r="C127" s="1945"/>
      <c r="D127" s="1945"/>
      <c r="E127" s="1945"/>
      <c r="F127" s="1945"/>
      <c r="G127" s="1945"/>
      <c r="H127" s="1945"/>
      <c r="I127" s="1945"/>
      <c r="J127" s="1945"/>
      <c r="K127" s="1945"/>
      <c r="L127" s="1945"/>
      <c r="M127" s="1945"/>
      <c r="N127" s="1945"/>
      <c r="O127" s="1945"/>
      <c r="P127" s="1945"/>
      <c r="S127" s="1282"/>
    </row>
    <row r="128" spans="1:19" ht="15.75" customHeight="1" x14ac:dyDescent="0.25">
      <c r="A128" s="1946"/>
      <c r="B128" s="1946"/>
      <c r="C128" s="1946"/>
      <c r="D128" s="1946"/>
      <c r="E128" s="1946"/>
      <c r="F128" s="1946"/>
      <c r="G128" s="1946"/>
      <c r="H128" s="1946"/>
      <c r="I128" s="1946"/>
      <c r="J128" s="1946"/>
      <c r="K128" s="1946"/>
      <c r="L128" s="1946"/>
      <c r="M128" s="1946"/>
      <c r="N128" s="1946"/>
      <c r="O128" s="1946"/>
      <c r="P128" s="1946"/>
    </row>
  </sheetData>
  <sheetProtection password="CA09" sheet="1" objects="1" scenarios="1" selectLockedCells="1"/>
  <dataConsolidate/>
  <mergeCells count="414">
    <mergeCell ref="A126:P126"/>
    <mergeCell ref="A127:P127"/>
    <mergeCell ref="A128:P128"/>
    <mergeCell ref="J121:J123"/>
    <mergeCell ref="K121:L123"/>
    <mergeCell ref="M121:M123"/>
    <mergeCell ref="P121:P123"/>
    <mergeCell ref="Q121:Q123"/>
    <mergeCell ref="R121:R123"/>
    <mergeCell ref="A121:A123"/>
    <mergeCell ref="B121:B123"/>
    <mergeCell ref="C121:C123"/>
    <mergeCell ref="D121:E123"/>
    <mergeCell ref="F121:I123"/>
    <mergeCell ref="J118:J120"/>
    <mergeCell ref="K118:L120"/>
    <mergeCell ref="M118:M120"/>
    <mergeCell ref="P118:P120"/>
    <mergeCell ref="Q118:Q120"/>
    <mergeCell ref="R118:R120"/>
    <mergeCell ref="A118:A120"/>
    <mergeCell ref="B118:B120"/>
    <mergeCell ref="C118:C120"/>
    <mergeCell ref="D118:E120"/>
    <mergeCell ref="F118:G120"/>
    <mergeCell ref="H118:I120"/>
    <mergeCell ref="K112:L114"/>
    <mergeCell ref="M112:M114"/>
    <mergeCell ref="P112:P114"/>
    <mergeCell ref="Q112:Q114"/>
    <mergeCell ref="R112:R114"/>
    <mergeCell ref="A116:P116"/>
    <mergeCell ref="P109:P111"/>
    <mergeCell ref="Q109:Q111"/>
    <mergeCell ref="R109:R111"/>
    <mergeCell ref="A112:A114"/>
    <mergeCell ref="B112:B114"/>
    <mergeCell ref="C112:C114"/>
    <mergeCell ref="D112:E114"/>
    <mergeCell ref="F112:G114"/>
    <mergeCell ref="H112:I114"/>
    <mergeCell ref="J112:J114"/>
    <mergeCell ref="A109:A111"/>
    <mergeCell ref="B109:B111"/>
    <mergeCell ref="C109:C111"/>
    <mergeCell ref="D109:E111"/>
    <mergeCell ref="F109:G111"/>
    <mergeCell ref="H109:I111"/>
    <mergeCell ref="J109:J111"/>
    <mergeCell ref="K109:L111"/>
    <mergeCell ref="M109:M111"/>
    <mergeCell ref="P103:P105"/>
    <mergeCell ref="Q103:Q105"/>
    <mergeCell ref="R103:R105"/>
    <mergeCell ref="A106:A108"/>
    <mergeCell ref="B106:B108"/>
    <mergeCell ref="C106:C108"/>
    <mergeCell ref="D106:E108"/>
    <mergeCell ref="F106:G108"/>
    <mergeCell ref="R106:R108"/>
    <mergeCell ref="H106:I108"/>
    <mergeCell ref="J106:J108"/>
    <mergeCell ref="K106:L108"/>
    <mergeCell ref="M106:M108"/>
    <mergeCell ref="P106:P108"/>
    <mergeCell ref="Q106:Q108"/>
    <mergeCell ref="A103:A105"/>
    <mergeCell ref="B103:B105"/>
    <mergeCell ref="C103:C105"/>
    <mergeCell ref="D103:E105"/>
    <mergeCell ref="F103:G105"/>
    <mergeCell ref="H103:I105"/>
    <mergeCell ref="J103:J105"/>
    <mergeCell ref="K103:L105"/>
    <mergeCell ref="M103:M105"/>
    <mergeCell ref="A97:A99"/>
    <mergeCell ref="B97:B99"/>
    <mergeCell ref="C97:C99"/>
    <mergeCell ref="D97:E99"/>
    <mergeCell ref="F97:G99"/>
    <mergeCell ref="R97:R99"/>
    <mergeCell ref="A100:A102"/>
    <mergeCell ref="B100:B102"/>
    <mergeCell ref="C100:C102"/>
    <mergeCell ref="D100:E102"/>
    <mergeCell ref="F100:G102"/>
    <mergeCell ref="H100:I102"/>
    <mergeCell ref="J100:J102"/>
    <mergeCell ref="K100:L102"/>
    <mergeCell ref="M100:M102"/>
    <mergeCell ref="H97:I99"/>
    <mergeCell ref="J97:J99"/>
    <mergeCell ref="K97:L99"/>
    <mergeCell ref="M97:M99"/>
    <mergeCell ref="P97:P99"/>
    <mergeCell ref="Q97:Q99"/>
    <mergeCell ref="P100:P102"/>
    <mergeCell ref="Q100:Q102"/>
    <mergeCell ref="R100:R102"/>
    <mergeCell ref="P91:P93"/>
    <mergeCell ref="Q91:Q93"/>
    <mergeCell ref="R91:R93"/>
    <mergeCell ref="A94:A96"/>
    <mergeCell ref="B94:B96"/>
    <mergeCell ref="C94:C96"/>
    <mergeCell ref="D94:E96"/>
    <mergeCell ref="F94:G96"/>
    <mergeCell ref="H94:I96"/>
    <mergeCell ref="J94:J96"/>
    <mergeCell ref="K94:L96"/>
    <mergeCell ref="M94:M96"/>
    <mergeCell ref="P94:P96"/>
    <mergeCell ref="Q94:Q96"/>
    <mergeCell ref="R94:R96"/>
    <mergeCell ref="A91:A93"/>
    <mergeCell ref="B91:B93"/>
    <mergeCell ref="C91:C93"/>
    <mergeCell ref="D91:E93"/>
    <mergeCell ref="F91:G93"/>
    <mergeCell ref="H91:I93"/>
    <mergeCell ref="J91:J93"/>
    <mergeCell ref="K91:L93"/>
    <mergeCell ref="M91:M93"/>
    <mergeCell ref="P85:P87"/>
    <mergeCell ref="Q85:Q87"/>
    <mergeCell ref="R85:R87"/>
    <mergeCell ref="A88:A90"/>
    <mergeCell ref="B88:B90"/>
    <mergeCell ref="C88:C90"/>
    <mergeCell ref="D88:E90"/>
    <mergeCell ref="F88:G90"/>
    <mergeCell ref="R88:R90"/>
    <mergeCell ref="H88:I90"/>
    <mergeCell ref="J88:J90"/>
    <mergeCell ref="K88:L90"/>
    <mergeCell ref="M88:M90"/>
    <mergeCell ref="P88:P90"/>
    <mergeCell ref="Q88:Q90"/>
    <mergeCell ref="A85:A87"/>
    <mergeCell ref="B85:B87"/>
    <mergeCell ref="C85:C87"/>
    <mergeCell ref="D85:E87"/>
    <mergeCell ref="F85:G87"/>
    <mergeCell ref="H85:I87"/>
    <mergeCell ref="J85:J87"/>
    <mergeCell ref="K85:L87"/>
    <mergeCell ref="M85:M87"/>
    <mergeCell ref="A79:A81"/>
    <mergeCell ref="B79:B81"/>
    <mergeCell ref="C79:C81"/>
    <mergeCell ref="D79:E81"/>
    <mergeCell ref="F79:G81"/>
    <mergeCell ref="R79:R81"/>
    <mergeCell ref="A82:A84"/>
    <mergeCell ref="B82:B84"/>
    <mergeCell ref="C82:C84"/>
    <mergeCell ref="D82:E84"/>
    <mergeCell ref="F82:G84"/>
    <mergeCell ref="H82:I84"/>
    <mergeCell ref="J82:J84"/>
    <mergeCell ref="K82:L84"/>
    <mergeCell ref="M82:M84"/>
    <mergeCell ref="H79:I81"/>
    <mergeCell ref="J79:J81"/>
    <mergeCell ref="K79:L81"/>
    <mergeCell ref="M79:M81"/>
    <mergeCell ref="P79:P81"/>
    <mergeCell ref="Q79:Q81"/>
    <mergeCell ref="P82:P84"/>
    <mergeCell ref="Q82:Q84"/>
    <mergeCell ref="R82:R84"/>
    <mergeCell ref="P73:P75"/>
    <mergeCell ref="Q73:Q75"/>
    <mergeCell ref="R73:R75"/>
    <mergeCell ref="A76:A78"/>
    <mergeCell ref="B76:B78"/>
    <mergeCell ref="C76:C78"/>
    <mergeCell ref="D76:E78"/>
    <mergeCell ref="F76:G78"/>
    <mergeCell ref="H76:I78"/>
    <mergeCell ref="J76:J78"/>
    <mergeCell ref="K76:L78"/>
    <mergeCell ref="M76:M78"/>
    <mergeCell ref="P76:P78"/>
    <mergeCell ref="Q76:Q78"/>
    <mergeCell ref="R76:R78"/>
    <mergeCell ref="A73:A75"/>
    <mergeCell ref="B73:B75"/>
    <mergeCell ref="C73:C75"/>
    <mergeCell ref="D73:E75"/>
    <mergeCell ref="F73:G75"/>
    <mergeCell ref="H73:I75"/>
    <mergeCell ref="J73:J75"/>
    <mergeCell ref="K73:L75"/>
    <mergeCell ref="M73:M75"/>
    <mergeCell ref="K67:L69"/>
    <mergeCell ref="M67:M69"/>
    <mergeCell ref="P67:P69"/>
    <mergeCell ref="Q67:Q69"/>
    <mergeCell ref="R67:R69"/>
    <mergeCell ref="A70:A72"/>
    <mergeCell ref="B70:B72"/>
    <mergeCell ref="C70:C72"/>
    <mergeCell ref="D70:E72"/>
    <mergeCell ref="F70:G72"/>
    <mergeCell ref="R70:R72"/>
    <mergeCell ref="H70:I72"/>
    <mergeCell ref="J70:J72"/>
    <mergeCell ref="K70:L72"/>
    <mergeCell ref="M70:M72"/>
    <mergeCell ref="P70:P72"/>
    <mergeCell ref="Q70:Q72"/>
    <mergeCell ref="A67:A69"/>
    <mergeCell ref="B67:B69"/>
    <mergeCell ref="C67:C69"/>
    <mergeCell ref="D67:E69"/>
    <mergeCell ref="F67:G69"/>
    <mergeCell ref="H67:I69"/>
    <mergeCell ref="J67:J69"/>
    <mergeCell ref="H64:I66"/>
    <mergeCell ref="J64:J66"/>
    <mergeCell ref="N61:N63"/>
    <mergeCell ref="O61:O63"/>
    <mergeCell ref="P61:P63"/>
    <mergeCell ref="Q61:Q63"/>
    <mergeCell ref="R61:R63"/>
    <mergeCell ref="A64:A66"/>
    <mergeCell ref="B64:B66"/>
    <mergeCell ref="C64:C66"/>
    <mergeCell ref="D64:E66"/>
    <mergeCell ref="F64:G66"/>
    <mergeCell ref="P64:P66"/>
    <mergeCell ref="Q64:Q66"/>
    <mergeCell ref="R64:R66"/>
    <mergeCell ref="K64:L66"/>
    <mergeCell ref="M64:M66"/>
    <mergeCell ref="N64:N66"/>
    <mergeCell ref="O64:O66"/>
    <mergeCell ref="A61:A63"/>
    <mergeCell ref="B61:B63"/>
    <mergeCell ref="C61:C63"/>
    <mergeCell ref="D61:E63"/>
    <mergeCell ref="F61:G63"/>
    <mergeCell ref="H61:I63"/>
    <mergeCell ref="J61:J63"/>
    <mergeCell ref="K61:L63"/>
    <mergeCell ref="M61:M63"/>
    <mergeCell ref="P55:P57"/>
    <mergeCell ref="Q55:Q57"/>
    <mergeCell ref="R55:R57"/>
    <mergeCell ref="A58:A60"/>
    <mergeCell ref="B58:B60"/>
    <mergeCell ref="C58:C60"/>
    <mergeCell ref="D58:E60"/>
    <mergeCell ref="F58:G60"/>
    <mergeCell ref="R58:R60"/>
    <mergeCell ref="H58:I60"/>
    <mergeCell ref="J58:J60"/>
    <mergeCell ref="K58:L60"/>
    <mergeCell ref="M58:M60"/>
    <mergeCell ref="P58:P60"/>
    <mergeCell ref="Q58:Q60"/>
    <mergeCell ref="A55:A57"/>
    <mergeCell ref="B55:B57"/>
    <mergeCell ref="C55:C57"/>
    <mergeCell ref="D55:E57"/>
    <mergeCell ref="F55:G57"/>
    <mergeCell ref="H55:I57"/>
    <mergeCell ref="J55:J57"/>
    <mergeCell ref="K55:L57"/>
    <mergeCell ref="M55:M57"/>
    <mergeCell ref="A49:A51"/>
    <mergeCell ref="B49:B51"/>
    <mergeCell ref="C49:C51"/>
    <mergeCell ref="D49:E51"/>
    <mergeCell ref="F49:G51"/>
    <mergeCell ref="R49:R51"/>
    <mergeCell ref="A52:A54"/>
    <mergeCell ref="B52:B54"/>
    <mergeCell ref="C52:C54"/>
    <mergeCell ref="D52:E54"/>
    <mergeCell ref="F52:G54"/>
    <mergeCell ref="H52:I54"/>
    <mergeCell ref="J52:J54"/>
    <mergeCell ref="K52:L54"/>
    <mergeCell ref="M52:M54"/>
    <mergeCell ref="H49:I51"/>
    <mergeCell ref="J49:J51"/>
    <mergeCell ref="K49:L51"/>
    <mergeCell ref="M49:M51"/>
    <mergeCell ref="P49:P51"/>
    <mergeCell ref="Q49:Q51"/>
    <mergeCell ref="P52:P54"/>
    <mergeCell ref="Q52:Q54"/>
    <mergeCell ref="R52:R54"/>
    <mergeCell ref="P43:P45"/>
    <mergeCell ref="Q43:Q45"/>
    <mergeCell ref="R43:R45"/>
    <mergeCell ref="A46:A48"/>
    <mergeCell ref="B46:B48"/>
    <mergeCell ref="C46:C48"/>
    <mergeCell ref="D46:E48"/>
    <mergeCell ref="F46:G48"/>
    <mergeCell ref="H46:I48"/>
    <mergeCell ref="J46:J48"/>
    <mergeCell ref="K46:L48"/>
    <mergeCell ref="M46:M48"/>
    <mergeCell ref="P46:P48"/>
    <mergeCell ref="Q46:Q48"/>
    <mergeCell ref="R46:R48"/>
    <mergeCell ref="A43:A45"/>
    <mergeCell ref="B43:B45"/>
    <mergeCell ref="C43:C45"/>
    <mergeCell ref="D43:E45"/>
    <mergeCell ref="F43:G45"/>
    <mergeCell ref="H43:I45"/>
    <mergeCell ref="J43:J45"/>
    <mergeCell ref="K43:L45"/>
    <mergeCell ref="M43:M45"/>
    <mergeCell ref="P37:P39"/>
    <mergeCell ref="Q37:Q39"/>
    <mergeCell ref="R37:R39"/>
    <mergeCell ref="A40:A42"/>
    <mergeCell ref="B40:B42"/>
    <mergeCell ref="C40:C42"/>
    <mergeCell ref="D40:E42"/>
    <mergeCell ref="F40:G42"/>
    <mergeCell ref="R40:R42"/>
    <mergeCell ref="H40:I42"/>
    <mergeCell ref="J40:J42"/>
    <mergeCell ref="K40:L42"/>
    <mergeCell ref="M40:M42"/>
    <mergeCell ref="P40:P42"/>
    <mergeCell ref="Q40:Q42"/>
    <mergeCell ref="A37:A39"/>
    <mergeCell ref="B37:B39"/>
    <mergeCell ref="C37:C39"/>
    <mergeCell ref="D37:E39"/>
    <mergeCell ref="F37:G39"/>
    <mergeCell ref="H37:I39"/>
    <mergeCell ref="J37:J39"/>
    <mergeCell ref="K37:L39"/>
    <mergeCell ref="M37:M39"/>
    <mergeCell ref="A31:A33"/>
    <mergeCell ref="B31:B33"/>
    <mergeCell ref="C31:C33"/>
    <mergeCell ref="D31:E33"/>
    <mergeCell ref="F31:G33"/>
    <mergeCell ref="R31:R33"/>
    <mergeCell ref="A34:A36"/>
    <mergeCell ref="B34:B36"/>
    <mergeCell ref="C34:C36"/>
    <mergeCell ref="D34:E36"/>
    <mergeCell ref="F34:G36"/>
    <mergeCell ref="H34:I36"/>
    <mergeCell ref="J34:J36"/>
    <mergeCell ref="K34:L36"/>
    <mergeCell ref="M34:M36"/>
    <mergeCell ref="H31:I33"/>
    <mergeCell ref="J31:J33"/>
    <mergeCell ref="K31:L33"/>
    <mergeCell ref="M31:M33"/>
    <mergeCell ref="P31:P33"/>
    <mergeCell ref="Q31:Q33"/>
    <mergeCell ref="P34:P36"/>
    <mergeCell ref="Q34:Q36"/>
    <mergeCell ref="R34:R36"/>
    <mergeCell ref="R25:R27"/>
    <mergeCell ref="A28:A30"/>
    <mergeCell ref="B28:B30"/>
    <mergeCell ref="C28:C30"/>
    <mergeCell ref="D28:E30"/>
    <mergeCell ref="F28:G30"/>
    <mergeCell ref="H28:I30"/>
    <mergeCell ref="J28:J30"/>
    <mergeCell ref="K28:L30"/>
    <mergeCell ref="M28:M30"/>
    <mergeCell ref="P28:P30"/>
    <mergeCell ref="Q28:Q30"/>
    <mergeCell ref="R28:R30"/>
    <mergeCell ref="A22:P22"/>
    <mergeCell ref="A23:A24"/>
    <mergeCell ref="B23:B24"/>
    <mergeCell ref="C23:C24"/>
    <mergeCell ref="D23:E24"/>
    <mergeCell ref="F23:G24"/>
    <mergeCell ref="Q23:R23"/>
    <mergeCell ref="A25:A27"/>
    <mergeCell ref="B25:B27"/>
    <mergeCell ref="C25:C27"/>
    <mergeCell ref="D25:E27"/>
    <mergeCell ref="F25:G27"/>
    <mergeCell ref="H25:I27"/>
    <mergeCell ref="J25:J27"/>
    <mergeCell ref="K25:L27"/>
    <mergeCell ref="M25:M27"/>
    <mergeCell ref="H23:I24"/>
    <mergeCell ref="J23:J24"/>
    <mergeCell ref="K23:L24"/>
    <mergeCell ref="M23:M24"/>
    <mergeCell ref="N23:O24"/>
    <mergeCell ref="P23:P24"/>
    <mergeCell ref="P25:P27"/>
    <mergeCell ref="Q25:Q27"/>
    <mergeCell ref="D6:N6"/>
    <mergeCell ref="D8:E8"/>
    <mergeCell ref="K8:N8"/>
    <mergeCell ref="D11:D14"/>
    <mergeCell ref="F12:F13"/>
    <mergeCell ref="G12:G14"/>
    <mergeCell ref="D15:E16"/>
    <mergeCell ref="F15:F16"/>
    <mergeCell ref="D17:D20"/>
    <mergeCell ref="F17:G20"/>
  </mergeCells>
  <conditionalFormatting sqref="P52:P54">
    <cfRule type="expression" dxfId="372" priority="182" stopIfTrue="1">
      <formula>OR(P52=$E$19,P52=$E$17)</formula>
    </cfRule>
    <cfRule type="cellIs" dxfId="371" priority="183" stopIfTrue="1" operator="equal">
      <formula>"I.O. (Plausibilität unklar)"</formula>
    </cfRule>
    <cfRule type="cellIs" dxfId="370" priority="184" stopIfTrue="1" operator="equal">
      <formula>$D$15</formula>
    </cfRule>
  </conditionalFormatting>
  <conditionalFormatting sqref="P52:P54">
    <cfRule type="cellIs" dxfId="369" priority="185" stopIfTrue="1" operator="equal">
      <formula>"I.O."</formula>
    </cfRule>
  </conditionalFormatting>
  <conditionalFormatting sqref="P70:P72">
    <cfRule type="expression" dxfId="368" priority="178" stopIfTrue="1">
      <formula>OR(P70=$E$19,P70=$E$17)</formula>
    </cfRule>
    <cfRule type="cellIs" dxfId="367" priority="179" stopIfTrue="1" operator="equal">
      <formula>"I.O. (Plausibilität unklar)"</formula>
    </cfRule>
    <cfRule type="cellIs" dxfId="366" priority="180" stopIfTrue="1" operator="equal">
      <formula>$D$15</formula>
    </cfRule>
  </conditionalFormatting>
  <conditionalFormatting sqref="P70:P72">
    <cfRule type="cellIs" dxfId="365" priority="181" stopIfTrue="1" operator="equal">
      <formula>"I.O."</formula>
    </cfRule>
  </conditionalFormatting>
  <conditionalFormatting sqref="P85:P87">
    <cfRule type="expression" dxfId="364" priority="174" stopIfTrue="1">
      <formula>OR(P85=$E$19,P85=$E$17)</formula>
    </cfRule>
    <cfRule type="cellIs" dxfId="363" priority="175" stopIfTrue="1" operator="equal">
      <formula>"I.O. (Plausibilität unklar)"</formula>
    </cfRule>
    <cfRule type="cellIs" dxfId="362" priority="176" stopIfTrue="1" operator="equal">
      <formula>$D$15</formula>
    </cfRule>
  </conditionalFormatting>
  <conditionalFormatting sqref="P85:P87">
    <cfRule type="cellIs" dxfId="361" priority="177" stopIfTrue="1" operator="equal">
      <formula>"I.O."</formula>
    </cfRule>
  </conditionalFormatting>
  <conditionalFormatting sqref="P88:P90">
    <cfRule type="expression" dxfId="360" priority="170" stopIfTrue="1">
      <formula>OR(P88=$E$19,P88=$E$17)</formula>
    </cfRule>
    <cfRule type="cellIs" dxfId="359" priority="171" stopIfTrue="1" operator="equal">
      <formula>"I.O. (Plausibilität unklar)"</formula>
    </cfRule>
    <cfRule type="cellIs" dxfId="358" priority="172" stopIfTrue="1" operator="equal">
      <formula>$D$15</formula>
    </cfRule>
  </conditionalFormatting>
  <conditionalFormatting sqref="P88:P90">
    <cfRule type="cellIs" dxfId="357" priority="173" stopIfTrue="1" operator="equal">
      <formula>"I.O."</formula>
    </cfRule>
  </conditionalFormatting>
  <conditionalFormatting sqref="P100:P102">
    <cfRule type="expression" dxfId="356" priority="166" stopIfTrue="1">
      <formula>OR(P100=$E$19,P100=$E$17)</formula>
    </cfRule>
    <cfRule type="cellIs" dxfId="355" priority="167" stopIfTrue="1" operator="equal">
      <formula>"I.O. (Plausibilität unklar)"</formula>
    </cfRule>
    <cfRule type="cellIs" dxfId="354" priority="168" stopIfTrue="1" operator="equal">
      <formula>$D$15</formula>
    </cfRule>
  </conditionalFormatting>
  <conditionalFormatting sqref="P100:P102">
    <cfRule type="cellIs" dxfId="353" priority="169" stopIfTrue="1" operator="equal">
      <formula>"I.O."</formula>
    </cfRule>
  </conditionalFormatting>
  <conditionalFormatting sqref="P103:P105">
    <cfRule type="expression" dxfId="352" priority="162" stopIfTrue="1">
      <formula>OR(P103=$E$19,P103=$E$17)</formula>
    </cfRule>
    <cfRule type="cellIs" dxfId="351" priority="163" stopIfTrue="1" operator="equal">
      <formula>"I.O. (Plausibilität unklar)"</formula>
    </cfRule>
    <cfRule type="cellIs" dxfId="350" priority="164" stopIfTrue="1" operator="equal">
      <formula>$D$15</formula>
    </cfRule>
  </conditionalFormatting>
  <conditionalFormatting sqref="P103:P105">
    <cfRule type="cellIs" dxfId="349" priority="165" stopIfTrue="1" operator="equal">
      <formula>"I.O."</formula>
    </cfRule>
  </conditionalFormatting>
  <conditionalFormatting sqref="P106:P108">
    <cfRule type="expression" dxfId="348" priority="158" stopIfTrue="1">
      <formula>OR(P106=$E$19,P106=$E$17)</formula>
    </cfRule>
    <cfRule type="cellIs" dxfId="347" priority="159" stopIfTrue="1" operator="equal">
      <formula>"I.O. (Plausibilität unklar)"</formula>
    </cfRule>
    <cfRule type="cellIs" dxfId="346" priority="160" stopIfTrue="1" operator="equal">
      <formula>$D$15</formula>
    </cfRule>
  </conditionalFormatting>
  <conditionalFormatting sqref="P106:P108">
    <cfRule type="cellIs" dxfId="345" priority="161" stopIfTrue="1" operator="equal">
      <formula>"I.O."</formula>
    </cfRule>
  </conditionalFormatting>
  <conditionalFormatting sqref="O40">
    <cfRule type="expression" dxfId="344" priority="157" stopIfTrue="1">
      <formula>LEN(TRIM(O40))=0</formula>
    </cfRule>
  </conditionalFormatting>
  <conditionalFormatting sqref="P79:P81">
    <cfRule type="expression" dxfId="343" priority="153" stopIfTrue="1">
      <formula>OR(P79=$E$19,P79=$E$17)</formula>
    </cfRule>
    <cfRule type="cellIs" dxfId="342" priority="154" stopIfTrue="1" operator="equal">
      <formula>"I.O. (Plausibilität unklar)"</formula>
    </cfRule>
    <cfRule type="cellIs" dxfId="341" priority="155" stopIfTrue="1" operator="equal">
      <formula>$D$15</formula>
    </cfRule>
  </conditionalFormatting>
  <conditionalFormatting sqref="P79:P81">
    <cfRule type="cellIs" dxfId="340" priority="156" stopIfTrue="1" operator="equal">
      <formula>"I.O."</formula>
    </cfRule>
  </conditionalFormatting>
  <conditionalFormatting sqref="P82:P84">
    <cfRule type="expression" dxfId="339" priority="149" stopIfTrue="1">
      <formula>OR(P82=$E$19,P82=$E$17)</formula>
    </cfRule>
    <cfRule type="cellIs" dxfId="338" priority="150" stopIfTrue="1" operator="equal">
      <formula>"I.O. (Plausibilität unklar)"</formula>
    </cfRule>
    <cfRule type="cellIs" dxfId="337" priority="151" stopIfTrue="1" operator="equal">
      <formula>$D$15</formula>
    </cfRule>
  </conditionalFormatting>
  <conditionalFormatting sqref="P82:P84">
    <cfRule type="cellIs" dxfId="336" priority="152" stopIfTrue="1" operator="equal">
      <formula>"I.O."</formula>
    </cfRule>
  </conditionalFormatting>
  <conditionalFormatting sqref="Q28:Q30">
    <cfRule type="notContainsBlanks" dxfId="335" priority="145" stopIfTrue="1">
      <formula>LEN(TRIM(Q28))&gt;0</formula>
    </cfRule>
    <cfRule type="expression" dxfId="334" priority="146" stopIfTrue="1">
      <formula>OR($P28=$D$15,$P28="I.O. (Plausibilität unklar)",$P28=$E$19)</formula>
    </cfRule>
  </conditionalFormatting>
  <conditionalFormatting sqref="Q31:Q33">
    <cfRule type="notContainsBlanks" dxfId="333" priority="143" stopIfTrue="1">
      <formula>LEN(TRIM(Q31))&gt;0</formula>
    </cfRule>
    <cfRule type="expression" dxfId="332" priority="144" stopIfTrue="1">
      <formula>OR($P31=$D$15,$P31="I.O. (Plausibilität unklar)",$P31=$E$19)</formula>
    </cfRule>
  </conditionalFormatting>
  <conditionalFormatting sqref="Q34:Q36">
    <cfRule type="notContainsBlanks" dxfId="331" priority="141" stopIfTrue="1">
      <formula>LEN(TRIM(Q34))&gt;0</formula>
    </cfRule>
    <cfRule type="expression" dxfId="330" priority="142" stopIfTrue="1">
      <formula>OR($P34=$D$15,$P34="I.O. (Plausibilität unklar)",$P34=$E$19)</formula>
    </cfRule>
  </conditionalFormatting>
  <conditionalFormatting sqref="Q40:Q42">
    <cfRule type="notContainsBlanks" dxfId="329" priority="139" stopIfTrue="1">
      <formula>LEN(TRIM(Q40))&gt;0</formula>
    </cfRule>
    <cfRule type="expression" dxfId="328" priority="140" stopIfTrue="1">
      <formula>OR($P40=$D$15,$P40="I.O. (Plausibilität unklar)",$P40=$E$19)</formula>
    </cfRule>
  </conditionalFormatting>
  <conditionalFormatting sqref="Q37:Q39">
    <cfRule type="notContainsBlanks" dxfId="327" priority="137" stopIfTrue="1">
      <formula>LEN(TRIM(Q37))&gt;0</formula>
    </cfRule>
    <cfRule type="expression" dxfId="326" priority="138" stopIfTrue="1">
      <formula>OR($P37=$D$15,$P37="I.O. (Plausibilität unklar)",$P37=$E$19)</formula>
    </cfRule>
  </conditionalFormatting>
  <conditionalFormatting sqref="P55:P57">
    <cfRule type="expression" dxfId="325" priority="133" stopIfTrue="1">
      <formula>OR(P55=$E$19,P55=$E$17)</formula>
    </cfRule>
    <cfRule type="cellIs" dxfId="324" priority="134" stopIfTrue="1" operator="equal">
      <formula>"I.O. (Plausibilität unklar)"</formula>
    </cfRule>
    <cfRule type="cellIs" dxfId="323" priority="135" stopIfTrue="1" operator="equal">
      <formula>$D$15</formula>
    </cfRule>
  </conditionalFormatting>
  <conditionalFormatting sqref="P55:P57">
    <cfRule type="cellIs" dxfId="322" priority="136" stopIfTrue="1" operator="equal">
      <formula>"I.O."</formula>
    </cfRule>
  </conditionalFormatting>
  <conditionalFormatting sqref="P73:P75">
    <cfRule type="expression" dxfId="321" priority="125" stopIfTrue="1">
      <formula>OR(P73=$E$19,P73=$E$17)</formula>
    </cfRule>
    <cfRule type="cellIs" dxfId="320" priority="126" stopIfTrue="1" operator="equal">
      <formula>"I.O. (Plausibilität unklar)"</formula>
    </cfRule>
    <cfRule type="cellIs" dxfId="319" priority="127" stopIfTrue="1" operator="equal">
      <formula>$D$15</formula>
    </cfRule>
  </conditionalFormatting>
  <conditionalFormatting sqref="P73:P75">
    <cfRule type="cellIs" dxfId="318" priority="128" stopIfTrue="1" operator="equal">
      <formula>"I.O."</formula>
    </cfRule>
  </conditionalFormatting>
  <conditionalFormatting sqref="P67:P69">
    <cfRule type="expression" dxfId="317" priority="129" stopIfTrue="1">
      <formula>OR(P67=$E$19,P67=$E$17)</formula>
    </cfRule>
    <cfRule type="cellIs" dxfId="316" priority="130" stopIfTrue="1" operator="equal">
      <formula>"I.O. (Plausibilität unklar)"</formula>
    </cfRule>
    <cfRule type="cellIs" dxfId="315" priority="131" stopIfTrue="1" operator="equal">
      <formula>$D$15</formula>
    </cfRule>
  </conditionalFormatting>
  <conditionalFormatting sqref="P67:P69">
    <cfRule type="cellIs" dxfId="314" priority="132" stopIfTrue="1" operator="equal">
      <formula>"I.O."</formula>
    </cfRule>
  </conditionalFormatting>
  <conditionalFormatting sqref="P76:P78">
    <cfRule type="expression" dxfId="313" priority="121" stopIfTrue="1">
      <formula>OR(P76=$E$19,P76=$E$17)</formula>
    </cfRule>
    <cfRule type="cellIs" dxfId="312" priority="122" stopIfTrue="1" operator="equal">
      <formula>"I.O. (Plausibilität unklar)"</formula>
    </cfRule>
    <cfRule type="cellIs" dxfId="311" priority="123" stopIfTrue="1" operator="equal">
      <formula>$D$15</formula>
    </cfRule>
  </conditionalFormatting>
  <conditionalFormatting sqref="P76:P78">
    <cfRule type="cellIs" dxfId="310" priority="124" stopIfTrue="1" operator="equal">
      <formula>"I.O."</formula>
    </cfRule>
  </conditionalFormatting>
  <conditionalFormatting sqref="P64:P66">
    <cfRule type="expression" dxfId="309" priority="117" stopIfTrue="1">
      <formula>OR(P64=$E$19,P64=$E$17)</formula>
    </cfRule>
    <cfRule type="cellIs" dxfId="308" priority="118" stopIfTrue="1" operator="equal">
      <formula>"I.O. (Plausibilität unklar)"</formula>
    </cfRule>
    <cfRule type="cellIs" dxfId="307" priority="119" stopIfTrue="1" operator="equal">
      <formula>$D$15</formula>
    </cfRule>
  </conditionalFormatting>
  <conditionalFormatting sqref="P64:P66">
    <cfRule type="cellIs" dxfId="306" priority="120" stopIfTrue="1" operator="equal">
      <formula>"I.O."</formula>
    </cfRule>
  </conditionalFormatting>
  <conditionalFormatting sqref="O28">
    <cfRule type="expression" dxfId="305" priority="116" stopIfTrue="1">
      <formula>LEN(TRIM(O28))=0</formula>
    </cfRule>
  </conditionalFormatting>
  <conditionalFormatting sqref="O52">
    <cfRule type="expression" dxfId="304" priority="115" stopIfTrue="1">
      <formula>LEN(TRIM(O52))=0</formula>
    </cfRule>
  </conditionalFormatting>
  <conditionalFormatting sqref="O53">
    <cfRule type="expression" dxfId="303" priority="114" stopIfTrue="1">
      <formula>LEN(TRIM(O53))=0</formula>
    </cfRule>
  </conditionalFormatting>
  <conditionalFormatting sqref="O55">
    <cfRule type="expression" dxfId="302" priority="113" stopIfTrue="1">
      <formula>LEN(TRIM(O55))=0</formula>
    </cfRule>
  </conditionalFormatting>
  <conditionalFormatting sqref="O56">
    <cfRule type="expression" dxfId="301" priority="112" stopIfTrue="1">
      <formula>LEN(TRIM(O56))=0</formula>
    </cfRule>
  </conditionalFormatting>
  <conditionalFormatting sqref="O25">
    <cfRule type="expression" dxfId="300" priority="111" stopIfTrue="1">
      <formula>LEN(TRIM(O25))=0</formula>
    </cfRule>
  </conditionalFormatting>
  <conditionalFormatting sqref="O26">
    <cfRule type="expression" dxfId="299" priority="110" stopIfTrue="1">
      <formula>LEN(TRIM(O26))=0</formula>
    </cfRule>
  </conditionalFormatting>
  <conditionalFormatting sqref="O29">
    <cfRule type="expression" dxfId="298" priority="109" stopIfTrue="1">
      <formula>LEN(TRIM(O29))=0</formula>
    </cfRule>
  </conditionalFormatting>
  <conditionalFormatting sqref="O58">
    <cfRule type="expression" dxfId="297" priority="108" stopIfTrue="1">
      <formula>LEN(TRIM(O58))=0</formula>
    </cfRule>
  </conditionalFormatting>
  <conditionalFormatting sqref="O31">
    <cfRule type="expression" dxfId="296" priority="107" stopIfTrue="1">
      <formula>LEN(TRIM(O31))=0</formula>
    </cfRule>
  </conditionalFormatting>
  <conditionalFormatting sqref="O34">
    <cfRule type="expression" dxfId="295" priority="106" stopIfTrue="1">
      <formula>LEN(TRIM(O34))=0</formula>
    </cfRule>
  </conditionalFormatting>
  <conditionalFormatting sqref="O37">
    <cfRule type="expression" dxfId="294" priority="105" stopIfTrue="1">
      <formula>LEN(TRIM(O37))=0</formula>
    </cfRule>
  </conditionalFormatting>
  <conditionalFormatting sqref="P25:P30">
    <cfRule type="expression" dxfId="293" priority="101" stopIfTrue="1">
      <formula>OR(P25=$E$19,P25=$E$17)</formula>
    </cfRule>
    <cfRule type="cellIs" dxfId="292" priority="102" stopIfTrue="1" operator="equal">
      <formula>"I.O. (Plausibilität unklar)"</formula>
    </cfRule>
    <cfRule type="cellIs" dxfId="291" priority="103" stopIfTrue="1" operator="equal">
      <formula>$D$15</formula>
    </cfRule>
    <cfRule type="cellIs" dxfId="290" priority="104" stopIfTrue="1" operator="equal">
      <formula>"I.O."</formula>
    </cfRule>
  </conditionalFormatting>
  <conditionalFormatting sqref="P31:P33">
    <cfRule type="expression" dxfId="289" priority="97" stopIfTrue="1">
      <formula>OR(P31=$E$19,P31=$E$17)</formula>
    </cfRule>
    <cfRule type="cellIs" dxfId="288" priority="98" stopIfTrue="1" operator="equal">
      <formula>"I.O. (Plausibilität unklar)"</formula>
    </cfRule>
    <cfRule type="cellIs" dxfId="287" priority="99" stopIfTrue="1" operator="equal">
      <formula>$D$15</formula>
    </cfRule>
    <cfRule type="cellIs" dxfId="286" priority="100" stopIfTrue="1" operator="equal">
      <formula>"I.O."</formula>
    </cfRule>
  </conditionalFormatting>
  <conditionalFormatting sqref="P34:P36">
    <cfRule type="expression" dxfId="285" priority="93" stopIfTrue="1">
      <formula>OR(P34=$E$19,P34=$E$17)</formula>
    </cfRule>
    <cfRule type="cellIs" dxfId="284" priority="94" stopIfTrue="1" operator="equal">
      <formula>"I.O. (Plausibilität unklar)"</formula>
    </cfRule>
    <cfRule type="cellIs" dxfId="283" priority="95" stopIfTrue="1" operator="equal">
      <formula>$D$15</formula>
    </cfRule>
    <cfRule type="cellIs" dxfId="282" priority="96" stopIfTrue="1" operator="equal">
      <formula>"I.O."</formula>
    </cfRule>
  </conditionalFormatting>
  <conditionalFormatting sqref="P37:P42">
    <cfRule type="expression" dxfId="281" priority="89" stopIfTrue="1">
      <formula>OR(P37=$E$19,P37=$E$17)</formula>
    </cfRule>
    <cfRule type="cellIs" dxfId="280" priority="90" stopIfTrue="1" operator="equal">
      <formula>"I.O. (Plausibilität unklar)"</formula>
    </cfRule>
    <cfRule type="cellIs" dxfId="279" priority="91" stopIfTrue="1" operator="equal">
      <formula>$D$15</formula>
    </cfRule>
    <cfRule type="cellIs" dxfId="278" priority="92" stopIfTrue="1" operator="equal">
      <formula>"I.O."</formula>
    </cfRule>
  </conditionalFormatting>
  <conditionalFormatting sqref="P61:P63">
    <cfRule type="expression" dxfId="277" priority="85" stopIfTrue="1">
      <formula>OR(P61=$E$19,P61=$E$17)</formula>
    </cfRule>
    <cfRule type="cellIs" dxfId="276" priority="86" stopIfTrue="1" operator="equal">
      <formula>"I.O. (Plausibilität unklar)"</formula>
    </cfRule>
    <cfRule type="cellIs" dxfId="275" priority="87" stopIfTrue="1" operator="equal">
      <formula>$D$15</formula>
    </cfRule>
  </conditionalFormatting>
  <conditionalFormatting sqref="P61:P63">
    <cfRule type="cellIs" dxfId="274" priority="88" stopIfTrue="1" operator="equal">
      <formula>"I.O."</formula>
    </cfRule>
  </conditionalFormatting>
  <conditionalFormatting sqref="P112:P114">
    <cfRule type="expression" dxfId="273" priority="81" stopIfTrue="1">
      <formula>OR(P112=$E$19,P112=$E$17)</formula>
    </cfRule>
    <cfRule type="cellIs" dxfId="272" priority="82" stopIfTrue="1" operator="equal">
      <formula>"I.O. (Plausibilität unklar)"</formula>
    </cfRule>
    <cfRule type="cellIs" dxfId="271" priority="83" stopIfTrue="1" operator="equal">
      <formula>$D$15</formula>
    </cfRule>
  </conditionalFormatting>
  <conditionalFormatting sqref="P112:P114">
    <cfRule type="cellIs" dxfId="270" priority="84" stopIfTrue="1" operator="equal">
      <formula>"I.O."</formula>
    </cfRule>
  </conditionalFormatting>
  <conditionalFormatting sqref="O94">
    <cfRule type="expression" dxfId="269" priority="80" stopIfTrue="1">
      <formula>LEN(TRIM(O94))=0</formula>
    </cfRule>
  </conditionalFormatting>
  <conditionalFormatting sqref="O95">
    <cfRule type="expression" dxfId="268" priority="79" stopIfTrue="1">
      <formula>LEN(TRIM(O95))=0</formula>
    </cfRule>
  </conditionalFormatting>
  <conditionalFormatting sqref="O97">
    <cfRule type="expression" dxfId="267" priority="78" stopIfTrue="1">
      <formula>LEN(TRIM(O97))=0</formula>
    </cfRule>
  </conditionalFormatting>
  <conditionalFormatting sqref="O98">
    <cfRule type="expression" dxfId="266" priority="77" stopIfTrue="1">
      <formula>LEN(TRIM(O98))=0</formula>
    </cfRule>
  </conditionalFormatting>
  <conditionalFormatting sqref="O67">
    <cfRule type="expression" dxfId="265" priority="76" stopIfTrue="1">
      <formula>LEN(TRIM(O67))=0</formula>
    </cfRule>
  </conditionalFormatting>
  <conditionalFormatting sqref="O70">
    <cfRule type="expression" dxfId="264" priority="75" stopIfTrue="1">
      <formula>LEN(TRIM(O70))=0</formula>
    </cfRule>
  </conditionalFormatting>
  <conditionalFormatting sqref="O73">
    <cfRule type="expression" dxfId="263" priority="74" stopIfTrue="1">
      <formula>LEN(TRIM(O73))=0</formula>
    </cfRule>
  </conditionalFormatting>
  <conditionalFormatting sqref="O82">
    <cfRule type="expression" dxfId="262" priority="73" stopIfTrue="1">
      <formula>LEN(TRIM(O82))=0</formula>
    </cfRule>
  </conditionalFormatting>
  <conditionalFormatting sqref="O85">
    <cfRule type="expression" dxfId="261" priority="72" stopIfTrue="1">
      <formula>LEN(TRIM(O85))=0</formula>
    </cfRule>
  </conditionalFormatting>
  <conditionalFormatting sqref="O88">
    <cfRule type="expression" dxfId="260" priority="71" stopIfTrue="1">
      <formula>LEN(TRIM(O88))=0</formula>
    </cfRule>
  </conditionalFormatting>
  <conditionalFormatting sqref="P49:P51">
    <cfRule type="expression" dxfId="259" priority="67" stopIfTrue="1">
      <formula>OR(P49=$E$19,P49=$E$17)</formula>
    </cfRule>
    <cfRule type="cellIs" dxfId="258" priority="68" stopIfTrue="1" operator="equal">
      <formula>"I.O. (Plausibilität unklar)"</formula>
    </cfRule>
    <cfRule type="cellIs" dxfId="257" priority="69" stopIfTrue="1" operator="equal">
      <formula>$D$15</formula>
    </cfRule>
    <cfRule type="cellIs" dxfId="256" priority="70" stopIfTrue="1" operator="equal">
      <formula>"I.O."</formula>
    </cfRule>
  </conditionalFormatting>
  <conditionalFormatting sqref="P94:P96">
    <cfRule type="expression" dxfId="255" priority="63" stopIfTrue="1">
      <formula>OR(P94=$E$19,P94=$E$17)</formula>
    </cfRule>
    <cfRule type="cellIs" dxfId="254" priority="64" stopIfTrue="1" operator="equal">
      <formula>"I.O. (Plausibilität unklar)"</formula>
    </cfRule>
    <cfRule type="cellIs" dxfId="253" priority="65" stopIfTrue="1" operator="equal">
      <formula>$D$15</formula>
    </cfRule>
    <cfRule type="cellIs" dxfId="252" priority="66" stopIfTrue="1" operator="equal">
      <formula>"I.O."</formula>
    </cfRule>
  </conditionalFormatting>
  <conditionalFormatting sqref="P97:P99">
    <cfRule type="expression" dxfId="251" priority="59" stopIfTrue="1">
      <formula>OR(P97=$E$19,P97=$E$17)</formula>
    </cfRule>
    <cfRule type="cellIs" dxfId="250" priority="60" stopIfTrue="1" operator="equal">
      <formula>"I.O. (Plausibilität unklar)"</formula>
    </cfRule>
    <cfRule type="cellIs" dxfId="249" priority="61" stopIfTrue="1" operator="equal">
      <formula>$D$15</formula>
    </cfRule>
    <cfRule type="cellIs" dxfId="248" priority="62" stopIfTrue="1" operator="equal">
      <formula>"I.O."</formula>
    </cfRule>
  </conditionalFormatting>
  <conditionalFormatting sqref="P91:P93">
    <cfRule type="expression" dxfId="247" priority="55" stopIfTrue="1">
      <formula>OR(P91=$E$19,P91=$E$17)</formula>
    </cfRule>
    <cfRule type="cellIs" dxfId="246" priority="56" stopIfTrue="1" operator="equal">
      <formula>"I.O. (Plausibilität unklar)"</formula>
    </cfRule>
    <cfRule type="cellIs" dxfId="245" priority="57" stopIfTrue="1" operator="equal">
      <formula>$D$15</formula>
    </cfRule>
  </conditionalFormatting>
  <conditionalFormatting sqref="P91:P93">
    <cfRule type="cellIs" dxfId="244" priority="58" stopIfTrue="1" operator="equal">
      <formula>"I.O."</formula>
    </cfRule>
  </conditionalFormatting>
  <conditionalFormatting sqref="O49">
    <cfRule type="expression" dxfId="243" priority="54" stopIfTrue="1">
      <formula>LEN(TRIM(O49))=0</formula>
    </cfRule>
  </conditionalFormatting>
  <conditionalFormatting sqref="O50">
    <cfRule type="expression" dxfId="242" priority="53" stopIfTrue="1">
      <formula>LEN(TRIM(O50))=0</formula>
    </cfRule>
  </conditionalFormatting>
  <conditionalFormatting sqref="O76">
    <cfRule type="expression" dxfId="241" priority="52" stopIfTrue="1">
      <formula>LEN(TRIM(O76))=0</formula>
    </cfRule>
  </conditionalFormatting>
  <conditionalFormatting sqref="O77">
    <cfRule type="expression" dxfId="240" priority="51" stopIfTrue="1">
      <formula>LEN(TRIM(O77))=0</formula>
    </cfRule>
  </conditionalFormatting>
  <conditionalFormatting sqref="O100">
    <cfRule type="expression" dxfId="239" priority="50" stopIfTrue="1">
      <formula>LEN(TRIM(O100))=0</formula>
    </cfRule>
  </conditionalFormatting>
  <conditionalFormatting sqref="O101">
    <cfRule type="expression" dxfId="238" priority="49" stopIfTrue="1">
      <formula>LEN(TRIM(O101))=0</formula>
    </cfRule>
  </conditionalFormatting>
  <conditionalFormatting sqref="O103">
    <cfRule type="expression" dxfId="237" priority="48" stopIfTrue="1">
      <formula>LEN(TRIM(O103))=0</formula>
    </cfRule>
  </conditionalFormatting>
  <conditionalFormatting sqref="O104">
    <cfRule type="expression" dxfId="236" priority="47" stopIfTrue="1">
      <formula>LEN(TRIM(O104))=0</formula>
    </cfRule>
  </conditionalFormatting>
  <conditionalFormatting sqref="O79">
    <cfRule type="expression" dxfId="235" priority="46" stopIfTrue="1">
      <formula>LEN(TRIM(O79))=0</formula>
    </cfRule>
  </conditionalFormatting>
  <conditionalFormatting sqref="O80">
    <cfRule type="expression" dxfId="234" priority="45" stopIfTrue="1">
      <formula>LEN(TRIM(O80))=0</formula>
    </cfRule>
  </conditionalFormatting>
  <conditionalFormatting sqref="O91">
    <cfRule type="expression" dxfId="233" priority="44" stopIfTrue="1">
      <formula>LEN(TRIM(O91))=0</formula>
    </cfRule>
  </conditionalFormatting>
  <conditionalFormatting sqref="O92">
    <cfRule type="expression" dxfId="232" priority="43" stopIfTrue="1">
      <formula>LEN(TRIM(O92))=0</formula>
    </cfRule>
  </conditionalFormatting>
  <conditionalFormatting sqref="O106">
    <cfRule type="expression" dxfId="231" priority="42" stopIfTrue="1">
      <formula>LEN(TRIM(O106))=0</formula>
    </cfRule>
  </conditionalFormatting>
  <conditionalFormatting sqref="O107">
    <cfRule type="expression" dxfId="230" priority="41" stopIfTrue="1">
      <formula>LEN(TRIM(O107))=0</formula>
    </cfRule>
  </conditionalFormatting>
  <conditionalFormatting sqref="O109">
    <cfRule type="expression" dxfId="229" priority="40" stopIfTrue="1">
      <formula>LEN(TRIM(O109))=0</formula>
    </cfRule>
  </conditionalFormatting>
  <conditionalFormatting sqref="O110">
    <cfRule type="expression" dxfId="228" priority="39" stopIfTrue="1">
      <formula>LEN(TRIM(O110))=0</formula>
    </cfRule>
  </conditionalFormatting>
  <conditionalFormatting sqref="O112">
    <cfRule type="expression" dxfId="227" priority="38" stopIfTrue="1">
      <formula>LEN(TRIM(O112))=0</formula>
    </cfRule>
  </conditionalFormatting>
  <conditionalFormatting sqref="O113">
    <cfRule type="expression" dxfId="226" priority="37" stopIfTrue="1">
      <formula>LEN(TRIM(O113))=0</formula>
    </cfRule>
  </conditionalFormatting>
  <conditionalFormatting sqref="O59">
    <cfRule type="expression" dxfId="225" priority="36" stopIfTrue="1">
      <formula>LEN(TRIM(O59))=0</formula>
    </cfRule>
  </conditionalFormatting>
  <conditionalFormatting sqref="P58:P60">
    <cfRule type="expression" dxfId="224" priority="32" stopIfTrue="1">
      <formula>OR(P58=$E$19,P58=$E$17)</formula>
    </cfRule>
    <cfRule type="cellIs" dxfId="223" priority="33" stopIfTrue="1" operator="equal">
      <formula>"I.O. (Plausibilität unklar)"</formula>
    </cfRule>
    <cfRule type="cellIs" dxfId="222" priority="34" stopIfTrue="1" operator="equal">
      <formula>$D$15</formula>
    </cfRule>
    <cfRule type="cellIs" dxfId="221" priority="35" stopIfTrue="1" operator="equal">
      <formula>"I.O."</formula>
    </cfRule>
  </conditionalFormatting>
  <conditionalFormatting sqref="Q58:Q60 Q109:Q111">
    <cfRule type="notContainsBlanks" dxfId="220" priority="30" stopIfTrue="1">
      <formula>LEN(TRIM(Q58))&gt;0</formula>
    </cfRule>
    <cfRule type="expression" dxfId="219" priority="31" stopIfTrue="1">
      <formula>OR($P58=$D$15,$P58="I.O. (Plausibilität unklar)",$P58=$E$19)</formula>
    </cfRule>
  </conditionalFormatting>
  <conditionalFormatting sqref="P109:P111">
    <cfRule type="expression" dxfId="218" priority="26" stopIfTrue="1">
      <formula>OR(P109=$E$19,P109=$E$17)</formula>
    </cfRule>
    <cfRule type="cellIs" dxfId="217" priority="27" stopIfTrue="1" operator="equal">
      <formula>"I.O. (Plausibilität unklar)"</formula>
    </cfRule>
    <cfRule type="cellIs" dxfId="216" priority="28" stopIfTrue="1" operator="equal">
      <formula>$D$15</formula>
    </cfRule>
    <cfRule type="cellIs" dxfId="215" priority="29" stopIfTrue="1" operator="equal">
      <formula>"I.O."</formula>
    </cfRule>
  </conditionalFormatting>
  <conditionalFormatting sqref="P43:P45">
    <cfRule type="expression" dxfId="214" priority="22" stopIfTrue="1">
      <formula>OR(P43=$E$19,P43=$E$17)</formula>
    </cfRule>
    <cfRule type="cellIs" dxfId="213" priority="23" stopIfTrue="1" operator="equal">
      <formula>"I.O. (Plausibilität unklar)"</formula>
    </cfRule>
    <cfRule type="cellIs" dxfId="212" priority="24" stopIfTrue="1" operator="equal">
      <formula>$D$15</formula>
    </cfRule>
    <cfRule type="cellIs" dxfId="211" priority="25" stopIfTrue="1" operator="equal">
      <formula>"I.O."</formula>
    </cfRule>
  </conditionalFormatting>
  <conditionalFormatting sqref="P46:P48">
    <cfRule type="expression" dxfId="210" priority="18" stopIfTrue="1">
      <formula>OR(P46=$E$19,P46=$E$17)</formula>
    </cfRule>
    <cfRule type="cellIs" dxfId="209" priority="19" stopIfTrue="1" operator="equal">
      <formula>"I.O. (Plausibilität unklar)"</formula>
    </cfRule>
    <cfRule type="cellIs" dxfId="208" priority="20" stopIfTrue="1" operator="equal">
      <formula>$D$15</formula>
    </cfRule>
    <cfRule type="cellIs" dxfId="207" priority="21" stopIfTrue="1" operator="equal">
      <formula>"I.O."</formula>
    </cfRule>
  </conditionalFormatting>
  <conditionalFormatting sqref="Q43:Q45">
    <cfRule type="notContainsBlanks" dxfId="206" priority="16" stopIfTrue="1">
      <formula>LEN(TRIM(Q43))&gt;0</formula>
    </cfRule>
    <cfRule type="expression" dxfId="205" priority="17" stopIfTrue="1">
      <formula>OR($P43=$D$15,$P43="I.O. (Plausibilität unklar)",$P43=$E$19)</formula>
    </cfRule>
  </conditionalFormatting>
  <conditionalFormatting sqref="O43">
    <cfRule type="expression" dxfId="204" priority="15" stopIfTrue="1">
      <formula>LEN(TRIM(O43))=0</formula>
    </cfRule>
  </conditionalFormatting>
  <conditionalFormatting sqref="O46:O47">
    <cfRule type="expression" dxfId="203" priority="14" stopIfTrue="1">
      <formula>LEN(TRIM(O46))=0</formula>
    </cfRule>
  </conditionalFormatting>
  <conditionalFormatting sqref="O118">
    <cfRule type="expression" dxfId="202" priority="13" stopIfTrue="1">
      <formula>LEN(TRIM(O118))=0</formula>
    </cfRule>
  </conditionalFormatting>
  <conditionalFormatting sqref="O121">
    <cfRule type="expression" dxfId="201" priority="12" stopIfTrue="1">
      <formula>LEN(TRIM(O121))=0</formula>
    </cfRule>
  </conditionalFormatting>
  <conditionalFormatting sqref="O122">
    <cfRule type="expression" dxfId="200" priority="11" stopIfTrue="1">
      <formula>LEN(TRIM(O122))=0</formula>
    </cfRule>
  </conditionalFormatting>
  <conditionalFormatting sqref="Q121:Q123">
    <cfRule type="expression" dxfId="199" priority="6" stopIfTrue="1">
      <formula>OR($P123=$D$15,$P123="I.O. (Plausibilität unklar)",$P123=$E$19)</formula>
    </cfRule>
    <cfRule type="notContainsBlanks" dxfId="198" priority="186" stopIfTrue="1">
      <formula>LEN(TRIM(Q121))&gt;0</formula>
    </cfRule>
  </conditionalFormatting>
  <conditionalFormatting sqref="P121:P123">
    <cfRule type="expression" dxfId="197" priority="2" stopIfTrue="1">
      <formula>OR(P121=$E$19,P121=$E$17)</formula>
    </cfRule>
    <cfRule type="cellIs" dxfId="196" priority="3" stopIfTrue="1" operator="equal">
      <formula>"I.O. (Plausibilität unklar)"</formula>
    </cfRule>
    <cfRule type="cellIs" dxfId="195" priority="4" stopIfTrue="1" operator="equal">
      <formula>$D$15</formula>
    </cfRule>
  </conditionalFormatting>
  <conditionalFormatting sqref="P121:P123">
    <cfRule type="cellIs" dxfId="194" priority="5" stopIfTrue="1" operator="equal">
      <formula>"I.O."</formula>
    </cfRule>
  </conditionalFormatting>
  <conditionalFormatting sqref="Q25:Q114 Q118:Q123">
    <cfRule type="notContainsBlanks" dxfId="193" priority="1" stopIfTrue="1">
      <formula>LEN(TRIM(Q25))&gt;0</formula>
    </cfRule>
  </conditionalFormatting>
  <conditionalFormatting sqref="P118:P123">
    <cfRule type="expression" dxfId="192" priority="7" stopIfTrue="1">
      <formula>OR(P118="optional - inkorrekt")</formula>
    </cfRule>
    <cfRule type="cellIs" dxfId="191" priority="8" stopIfTrue="1" operator="equal">
      <formula>"optional - I.O. (Plausibilität unklar)"</formula>
    </cfRule>
    <cfRule type="cellIs" dxfId="190" priority="9" stopIfTrue="1" operator="equal">
      <formula>"optional - Sollvorgabe nicht erfüllt"</formula>
    </cfRule>
    <cfRule type="cellIs" dxfId="189" priority="10" stopIfTrue="1" operator="equal">
      <formula>"optional - I.O."</formula>
    </cfRule>
  </conditionalFormatting>
  <conditionalFormatting sqref="Q25:Q114">
    <cfRule type="expression" dxfId="188" priority="148" stopIfTrue="1">
      <formula>OR($P25=$D$15,$P25="I.O. (Plausibilität unklar)",$P25=$E$19)</formula>
    </cfRule>
  </conditionalFormatting>
  <conditionalFormatting sqref="Q118:Q123">
    <cfRule type="expression" dxfId="187" priority="147" stopIfTrue="1">
      <formula>OR($P118="optional - Sollvorgabe nicht erfüllt",$P118="optional - I.O. (Plausibilität unklar)",$P118="optional - unvollständig")</formula>
    </cfRule>
  </conditionalFormatting>
  <dataValidations count="39">
    <dataValidation type="whole" showInputMessage="1" showErrorMessage="1" errorTitle="Eingabefehler" error="1.Zähler muss eine positive ganze Zahl sein._x000a_2.Zähler kann nicht größer als Nenner sein." sqref="O94 O46 O121 O97 O28">
      <formula1>0</formula1>
      <formula2>IF(O29="",5000,O29)</formula2>
    </dataValidation>
    <dataValidation type="whole" showInputMessage="1" showErrorMessage="1" errorTitle="Eingabefehler" error="1.Tabellenblatt Basisdaten muss vollständig ausgefüllt sein._x000a_2.Zähler muss eine positive ganze Zahl sein._x000a_3.Zähler kann nicht größer als Nenner sein." sqref="O82 O67 O73 O88 O85 O70 O31 O37 O34">
      <formula1>0</formula1>
      <formula2>IF(O32="",0,O32)</formula2>
    </dataValidation>
    <dataValidation type="custom" operator="equal" showInputMessage="1" showErrorMessage="1" errorTitle="Eingabefehler" error="1.Nenner muss eine positive ganze Zahl sein. _x000a_2.Nenner kann nicht kleiner als Zähler sein." sqref="O53 O56">
      <formula1>IF(ISNUMBER(O53),IF(O53&gt;0,IF(AND(O53&gt;=O52,O53&lt;=20000),O53,FALSE),FALSE),FALSE)</formula1>
    </dataValidation>
    <dataValidation type="whole" showInputMessage="1" showErrorMessage="1" errorTitle="Eingabefehler" error="1.Zähler muss eine positive ganze Zahl sein._x000a_2.Zähler kann nicht größer als Nenner sein." sqref="O52 O55">
      <formula1>0</formula1>
      <formula2>IF(O53="",20000,O53)</formula2>
    </dataValidation>
    <dataValidation type="whole" showInputMessage="1" showErrorMessage="1" errorTitle="Eingabefehler" error="1.Nenner muss eine positive ganze Zahl sein. _x000a_2.Nenner kann nicht kleiner als Zähler sein." sqref="O122">
      <formula1>O121</formula1>
      <formula2>5000</formula2>
    </dataValidation>
    <dataValidation type="whole" showInputMessage="1" showErrorMessage="1" errorTitle="Eingabefehler" error="1.Zähler muss eine positive ganze Zahl sein._x000a_2.Zähler kann nicht größer als Nenner sein." sqref="O118">
      <formula1>0</formula1>
      <formula2>O119</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sein als Zähler KN 7." sqref="O47">
      <formula1>IF(O46="",0,O46)</formula1>
      <formula2>O43</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exkl. TVE) gesamt sein." sqref="O95">
      <formula1>IF(O94="",0,O94)</formula1>
      <formula2>S95</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operative (elektive) Primärfälle sein." sqref="O25">
      <formula1>0</formula1>
      <formula2>IF(O26="",O83,O26)</formula2>
    </dataValidation>
    <dataValidation type="whole" showInputMessage="1" showErrorMessage="1" errorTitle="Eingabefehler" error="1.Tabellenblatt Basisdaten muss vollständig ausgefüllt sein._x000a_2.Nenner muss eine positive ganze Zahl sein. _x000a_3.Nenner kann nicht kleiner als Zähler sein._x000a_4.Nenner kann nicht größer als Primärfälle (exkl. TVE) gesamt sein." sqref="O98">
      <formula1>IF(O97="",0,O97)</formula1>
      <formula2>S95</formula2>
    </dataValidation>
    <dataValidation type="textLength" allowBlank="1" showInputMessage="1" showErrorMessage="1" errorTitle="Zeichenlänge" error="Minimal 30 Zeichen und max. 500 Zeichen." sqref="Q28:Q42 R25:R42 Q43:R114 Q118:R123">
      <formula1>30</formula1>
      <formula2>500</formula2>
    </dataValidation>
    <dataValidation type="whole" showInputMessage="1" showErrorMessage="1" errorTitle="Eingabefehler" error="1.Nenner muss eine positive ganze Zahl sein. _x000a_2.Nenner kann nicht kleiner als Zähler sein." sqref="O29">
      <formula1>IF(O28="",0,O28)</formula1>
      <formula2>5000</formula2>
    </dataValidation>
    <dataValidation type="whole" showInputMessage="1" showErrorMessage="1" errorTitle="Eingafehler" error="1.Tabellenblatt Basisdaten muss vollständig ausgefüllt sein._x000a_2.Zähler muss eine positive ganze Zahl sein._x000a_3.Zähler kann nicht größer als Nenner sein." sqref="O43">
      <formula1>0</formula1>
      <formula2>IF(O44="",0,O44)</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 größer als Primärfälle Rektum (ohne Notfälle) sein." sqref="O59">
      <formula1>IF(O58="",0,O58)</formula1>
      <formula2>S59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Primärfälle Kolon sein." sqref="O101">
      <formula1>IF(ISNUMBER(O101),IF(O101&gt;0,IF(AND(O101&gt;=O100,O101&lt;=O61),O101,FALSE),FALSE),FALSE)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Primärfälle Kolon sein." sqref="O100">
      <formula1>0</formula1>
      <formula2>IF(O101="",O61,O101)</formula2>
    </dataValidation>
    <dataValidation type="whole" showInputMessage="1" showErrorMessage="1" errorTitle="Eingabefehler" error="1.Tabellenblatt Basisdaten muss vollständig ausgefüllt sein._x000a_2.Nenner muss eine positive ganze Zahl sein._x000a_3.Nenner kann nicht kleiner als Zähler sein._x000a_4.Nenner kann nicht größer als Gesamtprimärfälle sein." sqref="O50">
      <formula1>IF(O49="",0,O49)</formula1>
      <formula2>S50</formula2>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icht größer als Gesamtprimärfälle sein" sqref="O49">
      <formula1>0</formula1>
      <formula2>IF(O50="",S50,O50)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operative (elektive) Primärfälle sein." sqref="O113">
      <formula1>IF(ISNUMBER(O113),IF(O113&gt;0,IF(AND(O113&gt;=O112,O113&lt;=O83),O113,FALSE),FALSE),FALSE)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 Zähler kann nicht größer als operative (elektive) Primärfälle sein." sqref="O112">
      <formula1>0</formula1>
      <formula2>IF(O113="",O83,O113)</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07">
      <formula1>IF(ISNUMBER(O107),IF(O107&gt;0,IF(AND(O107&gt;=O106,O107&lt;=O71),O107,FALSE),FALSE),FALSE)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 Nenner kann n. größer als operative (elektive) Primärfälle Rektum sein." sqref="O106">
      <formula1>0</formula1>
      <formula2>IF(O107="",O71,O107)</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10">
      <formula1>IF(ISNUMBER(O110),IF(O110&gt;0,IF(AND(O110&gt;=O109,O110&lt;=O71),O110,FALSE),FALSE),FALSE)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 Zähler kann n. größer als operative (elektive) Primärfälle Rektum sein." sqref="O109">
      <formula1>0</formula1>
      <formula2>IF(O110="",O71,O110)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92">
      <formula1>IF(ISNUMBER(O92),IF(O92&gt;0,IF(AND(O92&gt;=O91,O92&lt;=O71),O92,FALSE),FALSE),FALSE)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91">
      <formula1>0</formula1>
      <formula2>IF(O92="",O71,O92)</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80">
      <formula1>IF(ISNUMBER(O80),IF(O80&gt;0,IF(AND(O80&gt;=O79,O80&lt;=O71),O80,FALSE),FALSE),FALSE)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Rektum sein." sqref="O79">
      <formula1>0</formula1>
      <formula2>IF(O80="",O71,O80)</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Kolon sein." sqref="O77">
      <formula1>IF(ISNUMBER(O77),IF(O77&gt;0,IF(AND(O77&gt;=O76,O77&lt;=O68),O77,FALSE),FALSE),FALSE)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Zähler kann n. größer als operative (elektive) Primärfälle Kolon sein." sqref="O76">
      <formula1>0</formula1>
      <formula2>IF(O77="",O68,O77)</formula2>
    </dataValidation>
    <dataValidation type="whole" showInputMessage="1" showErrorMessage="1" errorTitle="Eingabefehler" error="1.Zähler muss eine positive ganze Zahl sein._x000a_2.Zähler kann nicht größer als Nenner sein." sqref="O58">
      <formula1>0</formula1>
      <formula2>IF(O59="",S59,O59)</formula2>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icht größer als Primärfälle Gesamt sein." sqref="O26">
      <formula1>IF(ISNUMBER(O26),IF(O26&gt;0,IF(AND(O26&gt;=O25,O26&lt;=$S$26),O26,FALSE),FALSE),FALSE)</formula1>
    </dataValidation>
    <dataValidation type="custom" operator="equal" showInputMessage="1" showErrorMessage="1" errorTitle="Eingabefehler" error="1.Tabellenblatt Basisdaten muss vollständig ausgefüllt sein._x000a_2.Nenner muss eine positive ganze Zahl sein._x000a_3.Nenner kann nicht kleiner als Zähler sein._x000a_4.Nenner kann n. größer als operative (elektive) Primärfälle Rektum sein." sqref="O104">
      <formula1>IF(ISNUMBER(O104),IF(O104&gt;0,IF(AND(O104&gt;=O103,O104&lt;=O71),O104,FALSE),FALSE),FALSE)</formula1>
    </dataValidation>
    <dataValidation type="whole" showInputMessage="1" showErrorMessage="1" errorTitle="Eingabefehler" error="1.Tabellenblatt Basisdaten muss vollständig ausgefüllt sein._x000a_2.Zähler muss eine positive ganze Zahl sein._x000a_3.Zähler kann nicht größer als Nenner sein._x000a_4. Nenner kann n. größer als operative (elektive) Primärfälle Rektum sein." sqref="O103">
      <formula1>0</formula1>
      <formula2>IF(O104="",O71,O104)</formula2>
    </dataValidation>
    <dataValidation errorStyle="information" allowBlank="1" showInputMessage="1" showErrorMessage="1" errorTitle="Kennzahl" promptTitle="Kennzahl" sqref="A23:B24"/>
    <dataValidation errorStyle="information" allowBlank="1" showInputMessage="1" showErrorMessage="1" sqref="P94:P99 P49:P51 P25:P43 P46"/>
    <dataValidation type="textLength" allowBlank="1" showInputMessage="1" showErrorMessage="1" errorTitle="Zeichenlänge" error="Minimal 30 Zeichen und max. 500 Zeichen." promptTitle="Hinweis" prompt="Wenn die Datenqualität nicht &quot;I.O.&quot; ist, ist der Kennzahlenwert zu begründen." sqref="Q25:Q27">
      <formula1>30</formula1>
      <formula2>500</formula2>
    </dataValidation>
    <dataValidation type="textLength" allowBlank="1" showInputMessage="1" showErrorMessage="1" errorTitle="Zeichenlänge" error="Minimal 30 Zeichen und max. 200 Zeichen." sqref="Q124:R124 Q115:R117">
      <formula1>30</formula1>
      <formula2>200</formula2>
    </dataValidation>
    <dataValidation type="whole" showInputMessage="1" showErrorMessage="1" errorTitle="Eingabefehler" error="1.Tabellenblatt Basisdaten muss vollständig ausgefüllt sein._x000a_2.Zähler muss eine positive ganze Zahl sein." sqref="O40">
      <formula1>0</formula1>
      <formula2>5000</formula2>
    </dataValidation>
  </dataValidations>
  <pageMargins left="3.937007874015748E-2" right="3.937007874015748E-2" top="0.27559055118110237" bottom="0.27559055118110237" header="0.11811023622047245" footer="0.11811023622047245"/>
  <pageSetup orientation="landscape" r:id="rId1"/>
  <headerFooter>
    <oddFooter>&amp;L&amp;"Arial,Standard"&amp;7
&amp;F&amp;C&amp;"Arial,Standard"&amp;7
 © DKG  Alle Rechte vorbehalten&amp;R&amp;"Arial,Standard"&amp;7
&amp;P</oddFooter>
  </headerFooter>
  <rowBreaks count="6" manualBreakCount="6">
    <brk id="30" max="15" man="1"/>
    <brk id="45" max="15" man="1"/>
    <brk id="63" max="15" man="1"/>
    <brk id="81" max="15" man="1"/>
    <brk id="99" max="15" man="1"/>
    <brk id="111" max="15" man="1"/>
  </rowBreaks>
  <drawing r:id="rId2"/>
  <legacy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M61"/>
  <sheetViews>
    <sheetView showGridLines="0" showRuler="0" zoomScaleSheetLayoutView="100" workbookViewId="0">
      <selection activeCell="D5" sqref="D5"/>
    </sheetView>
  </sheetViews>
  <sheetFormatPr baseColWidth="10" defaultColWidth="9" defaultRowHeight="14.25" x14ac:dyDescent="0.2"/>
  <cols>
    <col min="1" max="1" width="2.85546875" style="101" customWidth="1"/>
    <col min="2" max="2" width="60.42578125" style="101" customWidth="1"/>
    <col min="3" max="4" width="31.85546875" style="101" customWidth="1"/>
    <col min="5" max="5" width="23.140625" style="101" customWidth="1"/>
    <col min="6" max="6" width="10.42578125" style="101" customWidth="1"/>
    <col min="7" max="7" width="9.140625" style="689" customWidth="1"/>
    <col min="8" max="9" width="9" style="101"/>
    <col min="10" max="10" width="11.42578125" style="101" customWidth="1"/>
    <col min="11" max="16384" width="9" style="101"/>
  </cols>
  <sheetData>
    <row r="1" spans="1:13" x14ac:dyDescent="0.2">
      <c r="A1" s="390"/>
    </row>
    <row r="3" spans="1:13" s="689" customFormat="1" ht="36" x14ac:dyDescent="0.25">
      <c r="B3" s="1405" t="s">
        <v>3379</v>
      </c>
      <c r="C3" s="85"/>
      <c r="E3" s="85"/>
      <c r="F3" s="85"/>
      <c r="G3" s="85"/>
    </row>
    <row r="4" spans="1:13" s="689" customFormat="1" ht="30" customHeight="1" x14ac:dyDescent="0.25">
      <c r="B4" s="1406" t="s">
        <v>3389</v>
      </c>
      <c r="C4" s="85"/>
      <c r="D4" s="85"/>
      <c r="E4" s="117"/>
      <c r="G4" s="118"/>
    </row>
    <row r="5" spans="1:13" ht="14.25" customHeight="1" x14ac:dyDescent="0.2">
      <c r="B5" s="8"/>
      <c r="C5" s="8"/>
      <c r="D5" s="8"/>
      <c r="E5" s="117"/>
      <c r="H5" s="117"/>
      <c r="J5" s="115"/>
      <c r="K5" s="115"/>
      <c r="L5" s="115"/>
      <c r="M5" s="115"/>
    </row>
    <row r="6" spans="1:13" ht="14.25" customHeight="1" x14ac:dyDescent="0.2">
      <c r="B6" s="142"/>
      <c r="C6" s="8"/>
      <c r="D6" s="8"/>
      <c r="E6" s="64"/>
      <c r="H6" s="117"/>
      <c r="J6" s="115"/>
      <c r="K6" s="115"/>
      <c r="L6" s="115"/>
      <c r="M6" s="115"/>
    </row>
    <row r="7" spans="1:13" s="116" customFormat="1" ht="31.5" x14ac:dyDescent="0.2">
      <c r="B7" s="1419" t="s">
        <v>2820</v>
      </c>
      <c r="C7" s="8"/>
      <c r="D7" s="8"/>
      <c r="E7" s="371"/>
      <c r="F7" s="8"/>
      <c r="G7" s="8"/>
      <c r="H7" s="119"/>
      <c r="J7" s="8"/>
      <c r="K7" s="115"/>
      <c r="L7" s="115"/>
      <c r="M7" s="115"/>
    </row>
    <row r="8" spans="1:13" ht="25.5" x14ac:dyDescent="0.2">
      <c r="B8" s="1420" t="s">
        <v>3407</v>
      </c>
      <c r="C8" s="8"/>
      <c r="D8" s="8"/>
      <c r="E8" s="371" t="str">
        <f>Inhalt!$C$7</f>
        <v>V. OncoBox: G3.1.1 (170209)</v>
      </c>
      <c r="H8" s="119"/>
      <c r="I8" s="8"/>
      <c r="J8" s="8"/>
      <c r="K8" s="115"/>
      <c r="L8" s="115"/>
      <c r="M8" s="115"/>
    </row>
    <row r="9" spans="1:13" ht="15.75" x14ac:dyDescent="0.2">
      <c r="E9" s="371" t="str">
        <f>Inhalt!$C$8</f>
        <v>V. Spezifikation: G3.1.1 (170209)</v>
      </c>
      <c r="H9" s="119"/>
      <c r="I9" s="8"/>
      <c r="J9" s="8"/>
    </row>
    <row r="10" spans="1:13" x14ac:dyDescent="0.2">
      <c r="C10" s="689"/>
      <c r="E10" s="208"/>
      <c r="H10" s="64"/>
    </row>
    <row r="11" spans="1:13" s="689" customFormat="1" ht="27" customHeight="1" x14ac:dyDescent="0.25">
      <c r="E11" s="1735" t="s">
        <v>2346</v>
      </c>
      <c r="F11" s="1562"/>
    </row>
    <row r="40" spans="2:10" x14ac:dyDescent="0.2">
      <c r="C40" s="142"/>
    </row>
    <row r="41" spans="2:10" s="689" customFormat="1" ht="31.5" x14ac:dyDescent="0.25">
      <c r="B41" s="1421" t="s">
        <v>3406</v>
      </c>
    </row>
    <row r="43" spans="2:10" ht="25.5" x14ac:dyDescent="0.2">
      <c r="B43" s="284" t="s">
        <v>3410</v>
      </c>
    </row>
    <row r="44" spans="2:10" s="689" customFormat="1" ht="40.5" customHeight="1" x14ac:dyDescent="0.2">
      <c r="B44" s="1210" t="s">
        <v>3395</v>
      </c>
      <c r="C44" s="1210" t="s">
        <v>3396</v>
      </c>
      <c r="D44" s="1210" t="s">
        <v>3397</v>
      </c>
      <c r="E44" s="1210" t="s">
        <v>3398</v>
      </c>
      <c r="F44" s="1978" t="s">
        <v>3399</v>
      </c>
      <c r="G44" s="1979"/>
      <c r="H44" s="1979"/>
      <c r="I44" s="1979"/>
      <c r="J44" s="1980"/>
    </row>
    <row r="45" spans="2:10" ht="67.5" x14ac:dyDescent="0.2">
      <c r="B45" s="121"/>
      <c r="C45" s="121"/>
      <c r="D45" s="113"/>
      <c r="E45" s="122" t="s">
        <v>2821</v>
      </c>
      <c r="F45" s="95" t="s">
        <v>2822</v>
      </c>
      <c r="G45" s="462" t="s">
        <v>1537</v>
      </c>
      <c r="H45" s="95" t="s">
        <v>2823</v>
      </c>
      <c r="I45" s="95" t="s">
        <v>2823</v>
      </c>
      <c r="J45" s="196" t="s">
        <v>2824</v>
      </c>
    </row>
    <row r="46" spans="2:10" ht="180" x14ac:dyDescent="0.2">
      <c r="B46" s="182" t="s">
        <v>3157</v>
      </c>
      <c r="C46" s="182" t="s">
        <v>2837</v>
      </c>
      <c r="D46" s="1521" t="s">
        <v>3044</v>
      </c>
      <c r="E46" s="1982">
        <v>1</v>
      </c>
      <c r="F46" s="1982"/>
      <c r="G46" s="1451">
        <v>2</v>
      </c>
      <c r="H46" s="120">
        <v>3</v>
      </c>
      <c r="I46" s="120">
        <v>3</v>
      </c>
      <c r="J46" s="167">
        <v>4</v>
      </c>
    </row>
    <row r="47" spans="2:10" s="689" customFormat="1" ht="50.25" customHeight="1" x14ac:dyDescent="0.2">
      <c r="B47" s="1500" t="s">
        <v>3158</v>
      </c>
      <c r="C47" s="1433" t="s">
        <v>1541</v>
      </c>
      <c r="D47" s="1432" t="s">
        <v>1540</v>
      </c>
      <c r="E47" s="1985" t="s">
        <v>1538</v>
      </c>
      <c r="F47" s="1986"/>
      <c r="G47" s="1450" t="s">
        <v>1539</v>
      </c>
      <c r="H47" s="1450" t="s">
        <v>1538</v>
      </c>
      <c r="I47" s="1450" t="s">
        <v>1538</v>
      </c>
      <c r="J47" s="1450" t="s">
        <v>1538</v>
      </c>
    </row>
    <row r="48" spans="2:10" ht="94.5" customHeight="1" x14ac:dyDescent="0.2">
      <c r="B48" s="1493" t="s">
        <v>2608</v>
      </c>
      <c r="C48" s="458"/>
      <c r="D48" s="1399" t="s">
        <v>2825</v>
      </c>
      <c r="E48" s="219" t="s">
        <v>28</v>
      </c>
      <c r="F48" s="219" t="s">
        <v>27</v>
      </c>
      <c r="G48" s="626" t="s">
        <v>27</v>
      </c>
      <c r="H48" s="999" t="s">
        <v>1224</v>
      </c>
      <c r="I48" s="999" t="s">
        <v>27</v>
      </c>
      <c r="J48" s="219" t="s">
        <v>27</v>
      </c>
    </row>
    <row r="49" spans="2:10" ht="80.25" customHeight="1" x14ac:dyDescent="0.2">
      <c r="B49" s="1497" t="s">
        <v>2614</v>
      </c>
      <c r="C49" s="1401" t="s">
        <v>2838</v>
      </c>
      <c r="D49" s="1401" t="s">
        <v>2826</v>
      </c>
      <c r="E49" s="1213" t="s">
        <v>22</v>
      </c>
      <c r="F49" s="1213" t="s">
        <v>22</v>
      </c>
      <c r="G49" s="1449" t="s">
        <v>2932</v>
      </c>
      <c r="H49" s="1399" t="s">
        <v>2827</v>
      </c>
      <c r="I49" s="1399" t="s">
        <v>2827</v>
      </c>
      <c r="J49" s="1397" t="s">
        <v>2827</v>
      </c>
    </row>
    <row r="50" spans="2:10" s="689" customFormat="1" ht="78" customHeight="1" x14ac:dyDescent="0.2">
      <c r="B50" s="1199" t="s">
        <v>2618</v>
      </c>
      <c r="C50" s="1199" t="s">
        <v>2828</v>
      </c>
      <c r="D50" s="1199" t="s">
        <v>305</v>
      </c>
      <c r="E50" s="1981" t="s">
        <v>2830</v>
      </c>
      <c r="F50" s="1397" t="s">
        <v>2829</v>
      </c>
      <c r="G50" s="1434" t="s">
        <v>2933</v>
      </c>
      <c r="H50" s="1200" t="s">
        <v>325</v>
      </c>
      <c r="I50" s="1397" t="s">
        <v>2829</v>
      </c>
      <c r="J50" s="1200" t="s">
        <v>326</v>
      </c>
    </row>
    <row r="51" spans="2:10" s="689" customFormat="1" ht="76.5" customHeight="1" x14ac:dyDescent="0.2">
      <c r="B51" s="1492" t="s">
        <v>3159</v>
      </c>
      <c r="C51" s="1398" t="s">
        <v>2828</v>
      </c>
      <c r="D51" s="1200" t="s">
        <v>133</v>
      </c>
      <c r="E51" s="1981"/>
      <c r="F51" s="1397" t="s">
        <v>2829</v>
      </c>
      <c r="G51" s="1434" t="s">
        <v>2933</v>
      </c>
      <c r="H51" s="1397" t="s">
        <v>2831</v>
      </c>
      <c r="I51" s="1397" t="s">
        <v>2829</v>
      </c>
      <c r="J51" s="1200" t="s">
        <v>1484</v>
      </c>
    </row>
    <row r="52" spans="2:10" ht="27.75" customHeight="1" x14ac:dyDescent="0.2">
      <c r="B52" s="124"/>
      <c r="C52" s="124"/>
      <c r="D52" s="124"/>
      <c r="E52" s="124"/>
      <c r="F52" s="124"/>
      <c r="G52" s="690"/>
    </row>
    <row r="53" spans="2:10" ht="27.75" customHeight="1" x14ac:dyDescent="0.2">
      <c r="B53" s="284" t="s">
        <v>3411</v>
      </c>
    </row>
    <row r="54" spans="2:10" ht="135" x14ac:dyDescent="0.2">
      <c r="B54" s="1494" t="s">
        <v>3160</v>
      </c>
      <c r="C54" s="1431" t="s">
        <v>2934</v>
      </c>
      <c r="D54" s="1400" t="s">
        <v>2832</v>
      </c>
      <c r="E54" s="1982">
        <v>1</v>
      </c>
      <c r="F54" s="1982"/>
      <c r="G54" s="1982"/>
      <c r="H54" s="1982"/>
      <c r="I54" s="1982"/>
    </row>
    <row r="55" spans="2:10" x14ac:dyDescent="0.2">
      <c r="B55" s="124"/>
      <c r="C55" s="124"/>
      <c r="D55" s="124"/>
      <c r="E55" s="124"/>
      <c r="F55" s="124"/>
      <c r="G55" s="690"/>
    </row>
    <row r="56" spans="2:10" x14ac:dyDescent="0.2">
      <c r="B56" s="124"/>
      <c r="C56" s="124"/>
      <c r="D56" s="124"/>
      <c r="E56" s="124"/>
      <c r="F56" s="124"/>
      <c r="G56" s="690"/>
    </row>
    <row r="58" spans="2:10" ht="25.5" x14ac:dyDescent="0.2">
      <c r="B58" s="1412" t="s">
        <v>3404</v>
      </c>
    </row>
    <row r="59" spans="2:10" ht="25.5" customHeight="1" x14ac:dyDescent="0.2">
      <c r="B59" s="1995" t="s">
        <v>2833</v>
      </c>
      <c r="C59" s="1996"/>
      <c r="D59" s="1983" t="s">
        <v>2836</v>
      </c>
      <c r="E59" s="1984"/>
      <c r="F59" s="1984"/>
      <c r="G59" s="1984"/>
      <c r="H59" s="1984"/>
      <c r="I59" s="1984"/>
    </row>
    <row r="60" spans="2:10" s="689" customFormat="1" ht="102" customHeight="1" x14ac:dyDescent="0.2">
      <c r="B60" s="1991" t="s">
        <v>2834</v>
      </c>
      <c r="C60" s="1992"/>
      <c r="D60" s="1993" t="s">
        <v>2839</v>
      </c>
      <c r="E60" s="1994"/>
      <c r="F60" s="1994"/>
      <c r="G60" s="1994"/>
      <c r="H60" s="1994"/>
      <c r="I60" s="1994"/>
    </row>
    <row r="61" spans="2:10" ht="21" customHeight="1" x14ac:dyDescent="0.2">
      <c r="B61" s="1987" t="s">
        <v>2835</v>
      </c>
      <c r="C61" s="1988"/>
      <c r="D61" s="1989" t="s">
        <v>1580</v>
      </c>
      <c r="E61" s="1990"/>
      <c r="F61" s="1990"/>
      <c r="G61" s="1990"/>
      <c r="H61" s="1990"/>
      <c r="I61" s="1990"/>
    </row>
  </sheetData>
  <sheetProtection password="CA09" sheet="1" objects="1" scenarios="1"/>
  <customSheetViews>
    <customSheetView guid="{6425AD40-BB5F-4DDC-B7E5-93EC90B05160}" showGridLines="0" showRuler="0">
      <selection activeCell="C23" sqref="C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23" sqref="C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2">
    <mergeCell ref="B61:C61"/>
    <mergeCell ref="D61:I61"/>
    <mergeCell ref="B60:C60"/>
    <mergeCell ref="D60:I60"/>
    <mergeCell ref="B59:C59"/>
    <mergeCell ref="E11:F11"/>
    <mergeCell ref="F44:J44"/>
    <mergeCell ref="E50:E51"/>
    <mergeCell ref="E54:I54"/>
    <mergeCell ref="D59:I59"/>
    <mergeCell ref="E46:F46"/>
    <mergeCell ref="E47:F47"/>
  </mergeCells>
  <dataValidations count="2">
    <dataValidation type="list" allowBlank="1" showInputMessage="1" sqref="B46 B48:B50 B54">
      <formula1>Felder</formula1>
    </dataValidation>
    <dataValidation allowBlank="1" showInputMessage="1" sqref="B47 B51"/>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I58"/>
  <sheetViews>
    <sheetView showGridLines="0" showRuler="0" zoomScaleNormal="100" zoomScaleSheetLayoutView="100" workbookViewId="0"/>
  </sheetViews>
  <sheetFormatPr baseColWidth="10" defaultColWidth="9" defaultRowHeight="14.25" x14ac:dyDescent="0.2"/>
  <cols>
    <col min="1" max="1" width="2.85546875" style="101" customWidth="1"/>
    <col min="2" max="2" width="56.140625" style="101" customWidth="1"/>
    <col min="3" max="4" width="31.85546875" style="101" customWidth="1"/>
    <col min="5" max="6" width="16.5703125" style="101" customWidth="1"/>
    <col min="7" max="16384" width="9" style="101"/>
  </cols>
  <sheetData>
    <row r="1" spans="1:9" x14ac:dyDescent="0.2">
      <c r="A1" s="390"/>
    </row>
    <row r="3" spans="1:9" ht="36" x14ac:dyDescent="0.25">
      <c r="B3" s="1405" t="s">
        <v>3379</v>
      </c>
      <c r="C3" s="85"/>
      <c r="E3" s="85"/>
      <c r="F3" s="85"/>
    </row>
    <row r="4" spans="1:9" ht="31.5" customHeight="1" x14ac:dyDescent="0.25">
      <c r="B4" s="1406" t="s">
        <v>3389</v>
      </c>
      <c r="C4" s="85"/>
      <c r="D4" s="85"/>
      <c r="E4" s="117"/>
    </row>
    <row r="5" spans="1:9" ht="14.25" customHeight="1" x14ac:dyDescent="0.2">
      <c r="B5" s="8"/>
      <c r="C5" s="8"/>
      <c r="D5" s="8"/>
      <c r="E5" s="117"/>
    </row>
    <row r="6" spans="1:9" ht="14.25" customHeight="1" x14ac:dyDescent="0.2">
      <c r="B6" s="142"/>
      <c r="C6" s="8"/>
      <c r="D6" s="8"/>
      <c r="E6" s="64"/>
    </row>
    <row r="7" spans="1:9" s="116" customFormat="1" ht="63" x14ac:dyDescent="0.2">
      <c r="B7" s="1423" t="s">
        <v>2866</v>
      </c>
      <c r="C7" s="276"/>
      <c r="D7" s="276"/>
      <c r="E7" s="371"/>
      <c r="F7" s="8"/>
    </row>
    <row r="8" spans="1:9" ht="25.5" x14ac:dyDescent="0.2">
      <c r="B8" s="1424" t="s">
        <v>2867</v>
      </c>
      <c r="C8" s="1066"/>
      <c r="D8" s="276"/>
      <c r="E8" s="371" t="str">
        <f>Inhalt!$C$7</f>
        <v>V. OncoBox: G3.1.1 (170209)</v>
      </c>
    </row>
    <row r="9" spans="1:9" ht="15.75" x14ac:dyDescent="0.2">
      <c r="D9" s="310"/>
      <c r="E9" s="371" t="str">
        <f>Inhalt!$C$8</f>
        <v>V. Spezifikation: G3.1.1 (170209)</v>
      </c>
      <c r="G9" s="119"/>
      <c r="H9" s="8"/>
      <c r="I9" s="8"/>
    </row>
    <row r="10" spans="1:9" x14ac:dyDescent="0.2">
      <c r="E10" s="208"/>
      <c r="G10" s="64"/>
    </row>
    <row r="11" spans="1:9"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0.5" customHeight="1" x14ac:dyDescent="0.2">
      <c r="B44" s="1210" t="s">
        <v>3395</v>
      </c>
      <c r="C44" s="1210" t="s">
        <v>3396</v>
      </c>
      <c r="D44" s="1210" t="s">
        <v>3397</v>
      </c>
      <c r="E44" s="1210" t="s">
        <v>3398</v>
      </c>
      <c r="F44" s="114" t="s">
        <v>3399</v>
      </c>
    </row>
    <row r="45" spans="2:6" ht="67.5" x14ac:dyDescent="0.2">
      <c r="B45" s="196" t="s">
        <v>2868</v>
      </c>
      <c r="C45" s="196" t="s">
        <v>2869</v>
      </c>
      <c r="D45" s="196" t="s">
        <v>240</v>
      </c>
      <c r="E45" s="196" t="s">
        <v>2870</v>
      </c>
      <c r="F45" s="196"/>
    </row>
    <row r="46" spans="2:6" ht="112.5" x14ac:dyDescent="0.2">
      <c r="B46" s="196" t="s">
        <v>2871</v>
      </c>
      <c r="C46" s="196" t="s">
        <v>2872</v>
      </c>
      <c r="D46" s="196" t="s">
        <v>2873</v>
      </c>
      <c r="E46" s="227">
        <v>1</v>
      </c>
      <c r="F46" s="196"/>
    </row>
    <row r="47" spans="2:6" ht="56.25" x14ac:dyDescent="0.2">
      <c r="B47" s="196" t="s">
        <v>2874</v>
      </c>
      <c r="C47" s="196" t="s">
        <v>2875</v>
      </c>
      <c r="D47" s="196" t="s">
        <v>2698</v>
      </c>
      <c r="E47" s="227">
        <v>2</v>
      </c>
      <c r="F47" s="196"/>
    </row>
    <row r="50" spans="2:6" s="689" customFormat="1" ht="27.75" customHeight="1" x14ac:dyDescent="0.2">
      <c r="B50" s="284" t="s">
        <v>3411</v>
      </c>
    </row>
    <row r="51" spans="2:6" ht="123.75" x14ac:dyDescent="0.2">
      <c r="B51" s="196" t="s">
        <v>2876</v>
      </c>
      <c r="C51" s="196" t="s">
        <v>2877</v>
      </c>
      <c r="D51" s="196" t="s">
        <v>2878</v>
      </c>
      <c r="E51" s="227">
        <v>1</v>
      </c>
      <c r="F51" s="196"/>
    </row>
    <row r="52" spans="2:6" s="124" customFormat="1" x14ac:dyDescent="0.2">
      <c r="B52" s="225"/>
      <c r="C52" s="225"/>
      <c r="D52" s="225" t="s">
        <v>35</v>
      </c>
      <c r="E52" s="225"/>
      <c r="F52" s="225"/>
    </row>
    <row r="53" spans="2:6" s="124" customFormat="1" x14ac:dyDescent="0.2">
      <c r="B53" s="226"/>
      <c r="C53" s="226"/>
      <c r="D53" s="226"/>
      <c r="E53" s="226"/>
      <c r="F53" s="226"/>
    </row>
    <row r="54" spans="2:6" s="124" customFormat="1" x14ac:dyDescent="0.2">
      <c r="B54" s="226"/>
      <c r="C54" s="226"/>
      <c r="D54" s="226"/>
      <c r="E54" s="226"/>
      <c r="F54" s="226"/>
    </row>
    <row r="55" spans="2:6" s="689" customFormat="1" ht="25.5" x14ac:dyDescent="0.2">
      <c r="B55" s="1412" t="s">
        <v>3404</v>
      </c>
    </row>
    <row r="56" spans="2:6" ht="60" customHeight="1" x14ac:dyDescent="0.2">
      <c r="B56" s="2000" t="s">
        <v>2879</v>
      </c>
      <c r="C56" s="2001"/>
      <c r="D56" s="1721" t="s">
        <v>2881</v>
      </c>
      <c r="E56" s="2002"/>
      <c r="F56" s="2003"/>
    </row>
    <row r="57" spans="2:6" ht="138" customHeight="1" x14ac:dyDescent="0.2">
      <c r="B57" s="1721" t="s">
        <v>2882</v>
      </c>
      <c r="C57" s="2003"/>
      <c r="D57" s="2004" t="s">
        <v>2883</v>
      </c>
      <c r="E57" s="2005"/>
      <c r="F57" s="2006"/>
    </row>
    <row r="58" spans="2:6" ht="21" customHeight="1" x14ac:dyDescent="0.2">
      <c r="B58" s="1997" t="s">
        <v>2880</v>
      </c>
      <c r="C58" s="1998"/>
      <c r="D58" s="1995" t="s">
        <v>2884</v>
      </c>
      <c r="E58" s="1999"/>
      <c r="F58" s="1996"/>
    </row>
  </sheetData>
  <sheetProtection password="CA09" sheet="1" objects="1" scenario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58:C58"/>
    <mergeCell ref="D58:F58"/>
    <mergeCell ref="E11:F11"/>
    <mergeCell ref="B56:C56"/>
    <mergeCell ref="D56:F56"/>
    <mergeCell ref="B57:C57"/>
    <mergeCell ref="D57:F57"/>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L59"/>
  <sheetViews>
    <sheetView showGridLines="0" showRuler="0" zoomScaleSheetLayoutView="100" workbookViewId="0">
      <selection activeCell="D59" sqref="D59:F59"/>
    </sheetView>
  </sheetViews>
  <sheetFormatPr baseColWidth="10" defaultColWidth="9" defaultRowHeight="14.25" x14ac:dyDescent="0.2"/>
  <cols>
    <col min="1" max="1" width="2.85546875" style="101" customWidth="1"/>
    <col min="2" max="2" width="51.85546875" style="101" customWidth="1"/>
    <col min="3" max="4" width="31.85546875" style="101" customWidth="1"/>
    <col min="5" max="6" width="16.5703125" style="101" customWidth="1"/>
    <col min="7" max="16384" width="9" style="101"/>
  </cols>
  <sheetData>
    <row r="1" spans="1:12" x14ac:dyDescent="0.2">
      <c r="A1" s="390"/>
    </row>
    <row r="3" spans="1:12" ht="54" x14ac:dyDescent="0.25">
      <c r="B3" s="1405" t="s">
        <v>3379</v>
      </c>
      <c r="C3" s="85"/>
      <c r="E3" s="85"/>
      <c r="F3" s="85"/>
      <c r="G3" s="85"/>
    </row>
    <row r="4" spans="1:12" ht="33.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2885</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0.5" customHeight="1" x14ac:dyDescent="0.2">
      <c r="B44" s="1210" t="s">
        <v>3395</v>
      </c>
      <c r="C44" s="1210" t="s">
        <v>3396</v>
      </c>
      <c r="D44" s="1210" t="s">
        <v>3397</v>
      </c>
      <c r="E44" s="1210" t="s">
        <v>3398</v>
      </c>
      <c r="F44" s="114" t="s">
        <v>3399</v>
      </c>
    </row>
    <row r="45" spans="2:6" ht="167.25" customHeight="1" x14ac:dyDescent="0.2">
      <c r="B45" s="1495" t="s">
        <v>3161</v>
      </c>
      <c r="C45" s="1455" t="s">
        <v>2964</v>
      </c>
      <c r="D45" s="1521" t="s">
        <v>3044</v>
      </c>
      <c r="E45" s="213" t="s">
        <v>29</v>
      </c>
      <c r="F45" s="91"/>
    </row>
    <row r="46" spans="2:6" s="689" customFormat="1" ht="30.75" customHeight="1" x14ac:dyDescent="0.2">
      <c r="B46" s="11"/>
      <c r="C46" s="11"/>
      <c r="D46" s="211"/>
      <c r="E46" s="1124"/>
      <c r="F46" s="690"/>
    </row>
    <row r="47" spans="2:6" x14ac:dyDescent="0.2">
      <c r="B47" s="124"/>
      <c r="C47" s="124"/>
      <c r="D47" s="124"/>
      <c r="E47" s="124"/>
      <c r="F47" s="124"/>
    </row>
    <row r="48" spans="2:6" x14ac:dyDescent="0.2">
      <c r="B48" s="124"/>
      <c r="C48" s="124"/>
      <c r="D48" s="124"/>
      <c r="E48" s="124"/>
      <c r="F48" s="124"/>
    </row>
    <row r="49" spans="2:6" s="689" customFormat="1" ht="27.75" customHeight="1" x14ac:dyDescent="0.2">
      <c r="B49" s="284" t="s">
        <v>3411</v>
      </c>
    </row>
    <row r="50" spans="2:6" ht="135" x14ac:dyDescent="0.2">
      <c r="B50" s="1496" t="s">
        <v>3162</v>
      </c>
      <c r="C50" s="1456" t="s">
        <v>2965</v>
      </c>
      <c r="D50" s="1456" t="s">
        <v>2966</v>
      </c>
      <c r="E50" s="213">
        <v>1</v>
      </c>
      <c r="F50" s="91"/>
    </row>
    <row r="51" spans="2:6" x14ac:dyDescent="0.2">
      <c r="B51" s="124"/>
      <c r="C51" s="124"/>
      <c r="D51" s="124"/>
      <c r="E51" s="124"/>
      <c r="F51" s="124"/>
    </row>
    <row r="52" spans="2:6" x14ac:dyDescent="0.2">
      <c r="B52" s="124"/>
      <c r="C52" s="124"/>
      <c r="D52" s="124"/>
      <c r="E52" s="124"/>
      <c r="F52" s="124"/>
    </row>
    <row r="54" spans="2:6" s="689" customFormat="1" ht="25.5" x14ac:dyDescent="0.2">
      <c r="B54" s="1412" t="s">
        <v>3404</v>
      </c>
    </row>
    <row r="55" spans="2:6" ht="49.5" customHeight="1" x14ac:dyDescent="0.2">
      <c r="B55" s="2007" t="s">
        <v>2967</v>
      </c>
      <c r="C55" s="2007"/>
      <c r="D55" s="2007" t="s">
        <v>2971</v>
      </c>
      <c r="E55" s="2007"/>
      <c r="F55" s="2007"/>
    </row>
    <row r="56" spans="2:6" ht="48.75" customHeight="1" x14ac:dyDescent="0.2">
      <c r="B56" s="2007" t="s">
        <v>2968</v>
      </c>
      <c r="C56" s="2007"/>
      <c r="D56" s="2007" t="s">
        <v>2972</v>
      </c>
      <c r="E56" s="2007"/>
      <c r="F56" s="2007"/>
    </row>
    <row r="57" spans="2:6" ht="74.25" customHeight="1" x14ac:dyDescent="0.2">
      <c r="B57" s="2007" t="s">
        <v>2969</v>
      </c>
      <c r="C57" s="2007"/>
      <c r="D57" s="2007" t="s">
        <v>2973</v>
      </c>
      <c r="E57" s="2007"/>
      <c r="F57" s="2007"/>
    </row>
    <row r="58" spans="2:6" s="689" customFormat="1" ht="81" customHeight="1" x14ac:dyDescent="0.2">
      <c r="B58" s="1746" t="s">
        <v>2970</v>
      </c>
      <c r="C58" s="1746"/>
      <c r="D58" s="1746" t="s">
        <v>2974</v>
      </c>
      <c r="E58" s="1746"/>
      <c r="F58" s="1746"/>
    </row>
    <row r="59" spans="2:6" ht="46.5" customHeight="1" x14ac:dyDescent="0.2">
      <c r="B59" s="1730" t="s">
        <v>1581</v>
      </c>
      <c r="C59" s="1730"/>
      <c r="D59" s="1730" t="s">
        <v>1582</v>
      </c>
      <c r="E59" s="1730"/>
      <c r="F59" s="1730"/>
    </row>
  </sheetData>
  <sheetProtection password="CA09"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59:C59"/>
    <mergeCell ref="D59:F59"/>
    <mergeCell ref="B58:C58"/>
    <mergeCell ref="D58:F58"/>
    <mergeCell ref="B57:C57"/>
    <mergeCell ref="D57:F57"/>
    <mergeCell ref="E11:F11"/>
    <mergeCell ref="B55:C55"/>
    <mergeCell ref="D55:F55"/>
    <mergeCell ref="B56:C56"/>
    <mergeCell ref="D56:F56"/>
  </mergeCells>
  <dataValidations count="2">
    <dataValidation type="list" allowBlank="1" showInputMessage="1" showErrorMessage="1" sqref="B46">
      <formula1>Felder</formula1>
    </dataValidation>
    <dataValidation type="list" allowBlank="1" showInputMessage="1" sqref="B45 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L37"/>
  <sheetViews>
    <sheetView showGridLines="0" showRuler="0" zoomScaleNormal="100" zoomScaleSheetLayoutView="100" workbookViewId="0">
      <selection activeCell="B8" sqref="B8:C8"/>
    </sheetView>
  </sheetViews>
  <sheetFormatPr baseColWidth="10" defaultColWidth="9" defaultRowHeight="14.25" x14ac:dyDescent="0.2"/>
  <cols>
    <col min="1" max="1" width="2.85546875" style="101" customWidth="1"/>
    <col min="2" max="2" width="54.570312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24.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23" t="s">
        <v>2975</v>
      </c>
      <c r="C7" s="276"/>
      <c r="D7" s="276"/>
      <c r="E7" s="371"/>
      <c r="F7" s="8"/>
      <c r="G7" s="119"/>
      <c r="I7" s="8"/>
      <c r="J7" s="115"/>
      <c r="K7" s="115"/>
      <c r="L7" s="115"/>
    </row>
    <row r="8" spans="1:12" ht="42" customHeight="1" x14ac:dyDescent="0.2">
      <c r="B8" s="2008" t="s">
        <v>2867</v>
      </c>
      <c r="C8" s="2009"/>
      <c r="D8" s="276"/>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27" s="689" customFormat="1" x14ac:dyDescent="0.2"/>
    <row r="28" s="689" customFormat="1" x14ac:dyDescent="0.2"/>
    <row r="29" s="689" customFormat="1" x14ac:dyDescent="0.2"/>
    <row r="34" spans="2:6" x14ac:dyDescent="0.2">
      <c r="B34" s="124"/>
      <c r="C34" s="124"/>
      <c r="D34" s="124"/>
      <c r="E34" s="124"/>
      <c r="F34" s="124"/>
    </row>
    <row r="35" spans="2:6" s="689" customFormat="1" ht="25.5" x14ac:dyDescent="0.2">
      <c r="B35" s="1412" t="s">
        <v>3404</v>
      </c>
    </row>
    <row r="36" spans="2:6" ht="36.75" customHeight="1" x14ac:dyDescent="0.2">
      <c r="B36" s="2007" t="s">
        <v>2976</v>
      </c>
      <c r="C36" s="2007"/>
      <c r="D36" s="2007" t="s">
        <v>2977</v>
      </c>
      <c r="E36" s="2007"/>
      <c r="F36" s="2007"/>
    </row>
    <row r="37" spans="2:6" x14ac:dyDescent="0.2">
      <c r="B37" s="310"/>
      <c r="C37" s="310"/>
      <c r="D37" s="310"/>
      <c r="E37" s="310"/>
      <c r="F37" s="310"/>
    </row>
  </sheetData>
  <sheetProtection password="CA09"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
    <mergeCell ref="B8:C8"/>
    <mergeCell ref="E11:F11"/>
    <mergeCell ref="B36:C36"/>
    <mergeCell ref="D36:F36"/>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Ruler="0" zoomScaleSheetLayoutView="100" workbookViewId="0">
      <selection activeCell="D45" sqref="D45"/>
    </sheetView>
  </sheetViews>
  <sheetFormatPr baseColWidth="10" defaultColWidth="9" defaultRowHeight="14.25" x14ac:dyDescent="0.2"/>
  <cols>
    <col min="1" max="1" width="2.85546875" style="689" customWidth="1"/>
    <col min="2" max="2" width="52.28515625" style="689" customWidth="1"/>
    <col min="3" max="4" width="31.85546875" style="689" customWidth="1"/>
    <col min="5" max="5" width="30" style="689" customWidth="1"/>
    <col min="6" max="6" width="16.7109375" style="689" customWidth="1"/>
    <col min="7" max="16384" width="9" style="689"/>
  </cols>
  <sheetData>
    <row r="1" spans="1:12" x14ac:dyDescent="0.2">
      <c r="A1" s="1031"/>
    </row>
    <row r="3" spans="1:12" ht="54" x14ac:dyDescent="0.25">
      <c r="B3" s="1405" t="s">
        <v>3379</v>
      </c>
      <c r="C3" s="85"/>
      <c r="E3" s="85"/>
      <c r="F3" s="85"/>
      <c r="G3" s="85"/>
    </row>
    <row r="4" spans="1:12" ht="39"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032" customFormat="1" ht="31.5" x14ac:dyDescent="0.2">
      <c r="B7" s="1423" t="s">
        <v>2978</v>
      </c>
      <c r="C7" s="276"/>
      <c r="D7" s="276"/>
      <c r="E7" s="636"/>
      <c r="F7" s="8"/>
      <c r="G7" s="119"/>
      <c r="I7" s="8"/>
      <c r="J7" s="115"/>
      <c r="K7" s="115"/>
      <c r="L7" s="115"/>
    </row>
    <row r="8" spans="1:12" ht="38.25" x14ac:dyDescent="0.2">
      <c r="B8" s="1465" t="s">
        <v>2979</v>
      </c>
      <c r="C8" s="1067"/>
      <c r="D8" s="276"/>
      <c r="E8" s="636" t="str">
        <f>Inhalt!$C$7</f>
        <v>V. OncoBox: G3.1.1 (170209)</v>
      </c>
      <c r="G8" s="119"/>
      <c r="H8" s="8"/>
      <c r="I8" s="8"/>
      <c r="J8" s="115"/>
      <c r="K8" s="115"/>
      <c r="L8" s="115"/>
    </row>
    <row r="9" spans="1:12" ht="15.75" x14ac:dyDescent="0.2">
      <c r="E9" s="636" t="str">
        <f>Inhalt!$C$8</f>
        <v>V. Spezifikation: G3.1.1 (170209)</v>
      </c>
      <c r="G9" s="119"/>
      <c r="H9" s="8"/>
      <c r="I9" s="8"/>
    </row>
    <row r="10" spans="1:12" x14ac:dyDescent="0.2">
      <c r="E10" s="208"/>
      <c r="G10" s="636"/>
    </row>
    <row r="11" spans="1:12" ht="27" customHeight="1" x14ac:dyDescent="0.25">
      <c r="E11" s="1735" t="s">
        <v>2346</v>
      </c>
      <c r="F11" s="1562"/>
    </row>
    <row r="40" spans="2:6" x14ac:dyDescent="0.2">
      <c r="C40" s="142"/>
    </row>
    <row r="41" spans="2:6" ht="31.5" x14ac:dyDescent="0.25">
      <c r="B41" s="1421" t="s">
        <v>3406</v>
      </c>
    </row>
    <row r="43" spans="2:6" ht="25.5" x14ac:dyDescent="0.2">
      <c r="B43" s="284" t="s">
        <v>3410</v>
      </c>
    </row>
    <row r="44" spans="2:6" ht="40.5" customHeight="1" x14ac:dyDescent="0.2">
      <c r="B44" s="1210" t="s">
        <v>3395</v>
      </c>
      <c r="C44" s="1210" t="s">
        <v>3396</v>
      </c>
      <c r="D44" s="1210" t="s">
        <v>3397</v>
      </c>
      <c r="E44" s="1210" t="s">
        <v>3398</v>
      </c>
      <c r="F44" s="114" t="s">
        <v>3399</v>
      </c>
    </row>
    <row r="45" spans="2:6" ht="178.5" customHeight="1" x14ac:dyDescent="0.2">
      <c r="B45" s="1495" t="s">
        <v>3163</v>
      </c>
      <c r="C45" s="1028"/>
      <c r="D45" s="1521" t="s">
        <v>3044</v>
      </c>
      <c r="E45" s="1026" t="s">
        <v>286</v>
      </c>
      <c r="F45" s="91"/>
    </row>
    <row r="48" spans="2:6" ht="27.75" customHeight="1" x14ac:dyDescent="0.2">
      <c r="B48" s="284" t="s">
        <v>3411</v>
      </c>
    </row>
    <row r="49" spans="2:6" ht="112.5" x14ac:dyDescent="0.2">
      <c r="B49" s="1027" t="s">
        <v>2584</v>
      </c>
      <c r="C49" s="1027"/>
      <c r="D49" s="1027" t="s">
        <v>2980</v>
      </c>
      <c r="E49" s="181">
        <v>1</v>
      </c>
      <c r="F49" s="91"/>
    </row>
    <row r="50" spans="2:6" x14ac:dyDescent="0.2">
      <c r="B50" s="126"/>
      <c r="C50" s="126"/>
      <c r="D50" s="126" t="s">
        <v>35</v>
      </c>
      <c r="E50" s="126"/>
      <c r="F50" s="126"/>
    </row>
    <row r="51" spans="2:6" x14ac:dyDescent="0.2">
      <c r="B51" s="690"/>
      <c r="C51" s="690"/>
      <c r="D51" s="690"/>
      <c r="E51" s="690"/>
      <c r="F51" s="690"/>
    </row>
    <row r="52" spans="2:6" x14ac:dyDescent="0.2">
      <c r="B52" s="690"/>
      <c r="C52" s="690"/>
      <c r="D52" s="690"/>
      <c r="E52" s="690"/>
      <c r="F52" s="690"/>
    </row>
    <row r="53" spans="2:6" ht="25.5" x14ac:dyDescent="0.2">
      <c r="B53" s="1412" t="s">
        <v>3404</v>
      </c>
    </row>
    <row r="54" spans="2:6" ht="47.25" customHeight="1" x14ac:dyDescent="0.2">
      <c r="B54" s="2007" t="s">
        <v>2981</v>
      </c>
      <c r="C54" s="2007"/>
      <c r="D54" s="2007" t="s">
        <v>2977</v>
      </c>
      <c r="E54" s="2007"/>
      <c r="F54" s="2007"/>
    </row>
  </sheetData>
  <sheetProtection password="CA09"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qref="B49 B4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L38"/>
  <sheetViews>
    <sheetView showGridLines="0" showRuler="0" zoomScaleSheetLayoutView="100" workbookViewId="0">
      <selection activeCell="A37" sqref="A37:XFD37"/>
    </sheetView>
  </sheetViews>
  <sheetFormatPr baseColWidth="10" defaultColWidth="9" defaultRowHeight="14.25" x14ac:dyDescent="0.2"/>
  <cols>
    <col min="1" max="1" width="2.85546875" style="101" customWidth="1"/>
    <col min="2" max="2" width="45.4257812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6.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23" t="s">
        <v>2982</v>
      </c>
      <c r="C7" s="276"/>
      <c r="D7" s="276"/>
      <c r="E7" s="371"/>
      <c r="F7" s="8"/>
      <c r="G7" s="119"/>
      <c r="I7" s="8"/>
      <c r="J7" s="115"/>
      <c r="K7" s="115"/>
      <c r="L7" s="115"/>
    </row>
    <row r="8" spans="1:12" ht="25.5" x14ac:dyDescent="0.2">
      <c r="B8" s="1424" t="s">
        <v>2867</v>
      </c>
      <c r="C8" s="1066"/>
      <c r="D8" s="276"/>
      <c r="E8" s="371" t="str">
        <f>Inhalt!$C$7</f>
        <v>V. OncoBox: G3.1.1 (170209)</v>
      </c>
      <c r="G8" s="119"/>
      <c r="H8" s="8"/>
      <c r="I8" s="8"/>
    </row>
    <row r="9" spans="1:12" x14ac:dyDescent="0.2">
      <c r="E9" s="371" t="str">
        <f>Inhalt!$C$8</f>
        <v>V. Spezifikation: G3.1.1 (170209)</v>
      </c>
      <c r="G9" s="64"/>
    </row>
    <row r="10" spans="1:12" x14ac:dyDescent="0.2">
      <c r="E10" s="208"/>
      <c r="G10" s="64"/>
    </row>
    <row r="11" spans="1:12" s="689" customFormat="1" ht="27" customHeight="1" x14ac:dyDescent="0.25">
      <c r="E11" s="1735" t="s">
        <v>2346</v>
      </c>
      <c r="F11" s="1562"/>
    </row>
    <row r="25" s="689" customFormat="1" x14ac:dyDescent="0.2"/>
    <row r="26" s="689" customFormat="1" x14ac:dyDescent="0.2"/>
    <row r="27" s="689" customFormat="1" x14ac:dyDescent="0.2"/>
    <row r="28" s="689" customFormat="1" x14ac:dyDescent="0.2"/>
    <row r="37" spans="2:6" s="689" customFormat="1" ht="25.5" x14ac:dyDescent="0.2">
      <c r="B37" s="1412" t="s">
        <v>3404</v>
      </c>
    </row>
    <row r="38" spans="2:6" ht="39" customHeight="1" x14ac:dyDescent="0.2">
      <c r="B38" s="2007" t="s">
        <v>2976</v>
      </c>
      <c r="C38" s="2007"/>
      <c r="D38" s="2007" t="s">
        <v>2977</v>
      </c>
      <c r="E38" s="2007"/>
      <c r="F38" s="2007"/>
    </row>
  </sheetData>
  <sheetProtection password="CA09"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38:C38"/>
    <mergeCell ref="D38:F38"/>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Ruler="0" zoomScaleSheetLayoutView="100" workbookViewId="0">
      <selection activeCell="D45" sqref="D45"/>
    </sheetView>
  </sheetViews>
  <sheetFormatPr baseColWidth="10" defaultColWidth="9" defaultRowHeight="14.25" x14ac:dyDescent="0.2"/>
  <cols>
    <col min="1" max="1" width="2.85546875" style="689" customWidth="1"/>
    <col min="2" max="2" width="49.42578125" style="689" customWidth="1"/>
    <col min="3" max="4" width="31.85546875" style="689" customWidth="1"/>
    <col min="5" max="5" width="21.28515625" style="689" customWidth="1"/>
    <col min="6" max="6" width="16.7109375" style="689" customWidth="1"/>
    <col min="7" max="16384" width="9" style="689"/>
  </cols>
  <sheetData>
    <row r="1" spans="1:12" x14ac:dyDescent="0.2">
      <c r="A1" s="1031"/>
    </row>
    <row r="3" spans="1:12" ht="54" x14ac:dyDescent="0.25">
      <c r="B3" s="1405" t="s">
        <v>3379</v>
      </c>
      <c r="C3" s="85"/>
      <c r="E3" s="85"/>
      <c r="F3" s="85"/>
      <c r="G3" s="85"/>
    </row>
    <row r="4" spans="1:12" ht="32.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032" customFormat="1" ht="31.5" x14ac:dyDescent="0.2">
      <c r="B7" s="1423" t="s">
        <v>2983</v>
      </c>
      <c r="C7" s="276"/>
      <c r="D7" s="276"/>
      <c r="E7" s="636"/>
      <c r="F7" s="8"/>
      <c r="G7" s="119"/>
      <c r="I7" s="8"/>
      <c r="J7" s="115"/>
      <c r="K7" s="115"/>
      <c r="L7" s="115"/>
    </row>
    <row r="8" spans="1:12" ht="51" x14ac:dyDescent="0.2">
      <c r="B8" s="1465" t="s">
        <v>2979</v>
      </c>
      <c r="C8" s="1067"/>
      <c r="D8" s="276"/>
      <c r="E8" s="636" t="str">
        <f>Inhalt!$C$7</f>
        <v>V. OncoBox: G3.1.1 (170209)</v>
      </c>
      <c r="G8" s="119"/>
      <c r="H8" s="8"/>
      <c r="I8" s="8"/>
    </row>
    <row r="9" spans="1:12" x14ac:dyDescent="0.2">
      <c r="E9" s="636" t="str">
        <f>Inhalt!$C$8</f>
        <v>V. Spezifikation: G3.1.1 (170209)</v>
      </c>
      <c r="G9" s="636"/>
    </row>
    <row r="10" spans="1:12" x14ac:dyDescent="0.2">
      <c r="E10" s="208"/>
      <c r="G10" s="636"/>
    </row>
    <row r="11" spans="1:12" ht="27" customHeight="1" x14ac:dyDescent="0.25">
      <c r="E11" s="1735" t="s">
        <v>2346</v>
      </c>
      <c r="F11" s="1562"/>
    </row>
    <row r="40" spans="2:6" x14ac:dyDescent="0.2">
      <c r="C40" s="142"/>
    </row>
    <row r="41" spans="2:6" ht="31.5" x14ac:dyDescent="0.25">
      <c r="B41" s="1421" t="s">
        <v>3406</v>
      </c>
    </row>
    <row r="43" spans="2:6" ht="25.5" x14ac:dyDescent="0.2">
      <c r="B43" s="284" t="s">
        <v>3410</v>
      </c>
    </row>
    <row r="44" spans="2:6" ht="40.5" customHeight="1" x14ac:dyDescent="0.2">
      <c r="B44" s="1210" t="s">
        <v>3395</v>
      </c>
      <c r="C44" s="1210" t="s">
        <v>3396</v>
      </c>
      <c r="D44" s="1210" t="s">
        <v>3397</v>
      </c>
      <c r="E44" s="1210" t="s">
        <v>3398</v>
      </c>
      <c r="F44" s="114" t="s">
        <v>3399</v>
      </c>
    </row>
    <row r="45" spans="2:6" ht="173.25" customHeight="1" x14ac:dyDescent="0.2">
      <c r="B45" s="181" t="s">
        <v>3163</v>
      </c>
      <c r="C45" s="181"/>
      <c r="D45" s="1521" t="s">
        <v>3044</v>
      </c>
      <c r="E45" s="203" t="s">
        <v>286</v>
      </c>
      <c r="F45" s="91"/>
    </row>
    <row r="46" spans="2:6" x14ac:dyDescent="0.2">
      <c r="B46" s="126"/>
      <c r="C46" s="126"/>
      <c r="D46" s="126"/>
      <c r="E46" s="126"/>
      <c r="F46" s="126"/>
    </row>
    <row r="47" spans="2:6" x14ac:dyDescent="0.2">
      <c r="B47" s="690"/>
      <c r="C47" s="690"/>
      <c r="D47" s="690"/>
      <c r="E47" s="690"/>
      <c r="F47" s="690"/>
    </row>
    <row r="48" spans="2:6" ht="27.75" customHeight="1" x14ac:dyDescent="0.2">
      <c r="B48" s="284" t="s">
        <v>3411</v>
      </c>
    </row>
    <row r="49" spans="2:6" ht="146.25" x14ac:dyDescent="0.2">
      <c r="B49" s="1496" t="s">
        <v>2585</v>
      </c>
      <c r="C49" s="1029"/>
      <c r="D49" s="1454" t="s">
        <v>2984</v>
      </c>
      <c r="E49" s="1030">
        <v>1</v>
      </c>
      <c r="F49" s="91"/>
    </row>
    <row r="53" spans="2:6" ht="25.5" x14ac:dyDescent="0.2">
      <c r="B53" s="1412" t="s">
        <v>3404</v>
      </c>
    </row>
    <row r="54" spans="2:6" ht="47.25" customHeight="1" x14ac:dyDescent="0.2">
      <c r="B54" s="2007" t="s">
        <v>2976</v>
      </c>
      <c r="C54" s="2007"/>
      <c r="D54" s="2007" t="s">
        <v>2977</v>
      </c>
      <c r="E54" s="2007"/>
      <c r="F54" s="2007"/>
    </row>
  </sheetData>
  <sheetProtection password="CA09"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qref="B49 B4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L53"/>
  <sheetViews>
    <sheetView showGridLines="0" showRuler="0" zoomScaleNormal="100" zoomScaleSheetLayoutView="100" workbookViewId="0">
      <selection activeCell="A51" sqref="A51:XFD51"/>
    </sheetView>
  </sheetViews>
  <sheetFormatPr baseColWidth="10" defaultColWidth="9" defaultRowHeight="14.25" x14ac:dyDescent="0.2"/>
  <cols>
    <col min="1" max="1" width="2.85546875" style="101" customWidth="1"/>
    <col min="2" max="2" width="58.140625" style="101" customWidth="1"/>
    <col min="3" max="4" width="31.85546875" style="101" customWidth="1"/>
    <col min="5" max="6" width="16.7109375" style="101" customWidth="1"/>
    <col min="7" max="7" width="14.28515625" style="101" customWidth="1"/>
    <col min="8" max="16384" width="9" style="101"/>
  </cols>
  <sheetData>
    <row r="1" spans="1:12" x14ac:dyDescent="0.2">
      <c r="A1" s="390"/>
    </row>
    <row r="3" spans="1:12" ht="36" x14ac:dyDescent="0.25">
      <c r="B3" s="1405" t="s">
        <v>3379</v>
      </c>
      <c r="C3" s="85"/>
      <c r="E3" s="85"/>
      <c r="F3" s="85"/>
      <c r="G3" s="85"/>
    </row>
    <row r="4" spans="1:12" ht="31.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23" t="s">
        <v>2985</v>
      </c>
      <c r="C7" s="276"/>
      <c r="D7" s="276"/>
      <c r="E7" s="371"/>
      <c r="F7" s="8"/>
      <c r="G7" s="119"/>
      <c r="I7" s="8"/>
      <c r="J7" s="115"/>
      <c r="K7" s="115"/>
      <c r="L7" s="115"/>
    </row>
    <row r="8" spans="1:12" ht="25.5" x14ac:dyDescent="0.2">
      <c r="B8" s="1424" t="s">
        <v>2867</v>
      </c>
      <c r="C8" s="1066"/>
      <c r="D8" s="276"/>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24" s="689" customFormat="1" x14ac:dyDescent="0.2"/>
    <row r="25" s="689" customFormat="1" x14ac:dyDescent="0.2"/>
    <row r="26" s="689" customFormat="1" x14ac:dyDescent="0.2"/>
    <row r="27" s="689" customFormat="1" x14ac:dyDescent="0.2"/>
    <row r="28" s="689" customFormat="1" x14ac:dyDescent="0.2"/>
    <row r="31" s="689" customFormat="1" x14ac:dyDescent="0.2"/>
    <row r="32" s="689" customFormat="1" x14ac:dyDescent="0.2"/>
    <row r="46" spans="2:3" x14ac:dyDescent="0.2">
      <c r="C46" s="142"/>
    </row>
    <row r="47" spans="2:3" ht="47.25" x14ac:dyDescent="0.25">
      <c r="B47" s="1466" t="s">
        <v>2986</v>
      </c>
      <c r="C47" s="305"/>
    </row>
    <row r="51" spans="2:6" s="689" customFormat="1" ht="25.5" x14ac:dyDescent="0.2">
      <c r="B51" s="1412" t="s">
        <v>3404</v>
      </c>
    </row>
    <row r="52" spans="2:6" ht="40.5" customHeight="1" x14ac:dyDescent="0.25">
      <c r="B52" s="2007" t="s">
        <v>2987</v>
      </c>
      <c r="C52" s="2010"/>
      <c r="D52" s="2007" t="s">
        <v>2884</v>
      </c>
      <c r="E52" s="2007"/>
      <c r="F52" s="2011"/>
    </row>
    <row r="53" spans="2:6" ht="46.5" customHeight="1" x14ac:dyDescent="0.2">
      <c r="B53" s="2007" t="s">
        <v>2988</v>
      </c>
      <c r="C53" s="2010"/>
      <c r="D53" s="2007" t="s">
        <v>2989</v>
      </c>
      <c r="E53" s="2007"/>
      <c r="F53" s="2012"/>
    </row>
  </sheetData>
  <sheetProtection password="CA09" sheet="1" objects="1" scenarios="1"/>
  <customSheetViews>
    <customSheetView guid="{6425AD40-BB5F-4DDC-B7E5-93EC90B05160}" showGridLines="0" showRuler="0">
      <selection activeCell="D39" sqref="D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9" sqref="D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2:C52"/>
    <mergeCell ref="D52:F52"/>
    <mergeCell ref="B53:C53"/>
    <mergeCell ref="D53:F53"/>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S170"/>
  <sheetViews>
    <sheetView showGridLines="0" topLeftCell="A13" zoomScaleNormal="100" zoomScaleSheetLayoutView="100" workbookViewId="0">
      <selection activeCell="I59" sqref="I59"/>
    </sheetView>
  </sheetViews>
  <sheetFormatPr baseColWidth="10" defaultColWidth="9.140625" defaultRowHeight="11.25" x14ac:dyDescent="0.2"/>
  <cols>
    <col min="1" max="1" width="2.85546875" style="200" customWidth="1"/>
    <col min="2" max="2" width="57.5703125" style="192" customWidth="1"/>
    <col min="3" max="3" width="29.28515625" style="9" customWidth="1"/>
    <col min="4" max="4" width="96.5703125" style="192" customWidth="1"/>
    <col min="5" max="5" width="36.28515625" style="23" customWidth="1"/>
    <col min="6" max="6" width="46" style="192" customWidth="1"/>
    <col min="7" max="7" width="57.5703125" style="192" customWidth="1"/>
    <col min="8" max="8" width="29.85546875" style="9" customWidth="1"/>
    <col min="9" max="9" width="99.140625" style="192" customWidth="1"/>
    <col min="10" max="10" width="36.28515625" style="23" customWidth="1"/>
    <col min="11" max="16384" width="9.140625" style="192"/>
  </cols>
  <sheetData>
    <row r="1" spans="1:10" s="689" customFormat="1" ht="14.25" x14ac:dyDescent="0.2"/>
    <row r="2" spans="1:10" s="689" customFormat="1" ht="14.25" x14ac:dyDescent="0.2"/>
    <row r="3" spans="1:10" s="689" customFormat="1" ht="36" x14ac:dyDescent="0.25">
      <c r="B3" s="1405" t="s">
        <v>3379</v>
      </c>
      <c r="D3" s="85"/>
      <c r="G3" s="85"/>
      <c r="I3" s="85"/>
    </row>
    <row r="4" spans="1:10" s="689" customFormat="1" ht="51" x14ac:dyDescent="0.2">
      <c r="B4" s="1406" t="s">
        <v>3378</v>
      </c>
      <c r="D4" s="277"/>
      <c r="G4" s="388"/>
      <c r="I4" s="277"/>
    </row>
    <row r="5" spans="1:10" s="689" customFormat="1" ht="14.25" x14ac:dyDescent="0.2">
      <c r="B5" s="192"/>
      <c r="D5" s="277"/>
      <c r="E5" s="115"/>
      <c r="G5" s="192"/>
      <c r="I5" s="277"/>
      <c r="J5" s="115"/>
    </row>
    <row r="6" spans="1:10" s="689" customFormat="1" ht="14.25" x14ac:dyDescent="0.2">
      <c r="D6" s="293"/>
      <c r="E6" s="115"/>
      <c r="I6" s="293"/>
      <c r="J6" s="115"/>
    </row>
    <row r="7" spans="1:10" s="667" customFormat="1" ht="31.5" x14ac:dyDescent="0.2">
      <c r="B7" s="1338" t="s">
        <v>3377</v>
      </c>
      <c r="D7" s="976"/>
      <c r="E7" s="115"/>
      <c r="G7" s="296"/>
      <c r="H7" s="1329"/>
      <c r="I7" s="976"/>
      <c r="J7" s="115"/>
    </row>
    <row r="8" spans="1:10" s="689" customFormat="1" ht="14.25" x14ac:dyDescent="0.2">
      <c r="B8" s="10"/>
      <c r="D8" s="208" t="str">
        <f>Inhalt!$C$7</f>
        <v>V. OncoBox: G3.1.1 (170209)</v>
      </c>
      <c r="E8" s="115"/>
      <c r="G8" s="10"/>
      <c r="I8" s="383"/>
      <c r="J8" s="115"/>
    </row>
    <row r="9" spans="1:10" s="689" customFormat="1" ht="14.25" x14ac:dyDescent="0.2">
      <c r="D9" s="208" t="str">
        <f>Inhalt!$C$8</f>
        <v>V. Spezifikation: G3.1.1 (170209)</v>
      </c>
      <c r="I9" s="383"/>
    </row>
    <row r="10" spans="1:10" s="689" customFormat="1" ht="14.25" x14ac:dyDescent="0.2">
      <c r="D10" s="1524" t="s">
        <v>801</v>
      </c>
      <c r="I10" s="384"/>
    </row>
    <row r="11" spans="1:10" s="689" customFormat="1" ht="16.5" customHeight="1" x14ac:dyDescent="0.2">
      <c r="C11" s="125"/>
      <c r="D11" s="1524" t="s">
        <v>2688</v>
      </c>
      <c r="H11" s="125"/>
    </row>
    <row r="12" spans="1:10" s="689" customFormat="1" ht="14.25" x14ac:dyDescent="0.2">
      <c r="C12" s="125"/>
      <c r="H12" s="125"/>
    </row>
    <row r="13" spans="1:10" x14ac:dyDescent="0.2">
      <c r="A13" s="22"/>
      <c r="C13" s="804"/>
      <c r="D13" s="115"/>
      <c r="E13" s="197"/>
      <c r="H13" s="1326"/>
      <c r="I13" s="115"/>
      <c r="J13" s="197"/>
    </row>
    <row r="14" spans="1:10" ht="32.25" customHeight="1" x14ac:dyDescent="0.2">
      <c r="A14" s="198"/>
      <c r="B14" s="459" t="s">
        <v>19</v>
      </c>
      <c r="C14" s="459" t="s">
        <v>38</v>
      </c>
      <c r="D14" s="459" t="s">
        <v>20</v>
      </c>
      <c r="E14" s="460" t="s">
        <v>265</v>
      </c>
      <c r="F14" s="1334" t="s">
        <v>47</v>
      </c>
      <c r="G14" s="1335" t="s">
        <v>19</v>
      </c>
      <c r="H14" s="459" t="s">
        <v>1769</v>
      </c>
      <c r="I14" s="459" t="s">
        <v>1764</v>
      </c>
      <c r="J14" s="460" t="s">
        <v>265</v>
      </c>
    </row>
    <row r="15" spans="1:10" s="285" customFormat="1" ht="22.5" x14ac:dyDescent="0.2">
      <c r="A15" s="286"/>
      <c r="B15" s="805" t="s">
        <v>707</v>
      </c>
      <c r="C15" s="1215" t="s">
        <v>371</v>
      </c>
      <c r="D15" s="805" t="s">
        <v>710</v>
      </c>
      <c r="E15" s="805"/>
      <c r="F15" s="1331" t="s">
        <v>1896</v>
      </c>
      <c r="G15" s="1336" t="s">
        <v>1767</v>
      </c>
      <c r="H15" s="1328" t="s">
        <v>371</v>
      </c>
      <c r="I15" s="1328" t="s">
        <v>1768</v>
      </c>
      <c r="J15" s="1328"/>
    </row>
    <row r="16" spans="1:10" s="285" customFormat="1" x14ac:dyDescent="0.2">
      <c r="A16" s="286"/>
      <c r="B16" s="805" t="s">
        <v>708</v>
      </c>
      <c r="C16" s="1215" t="s">
        <v>704</v>
      </c>
      <c r="D16" s="805" t="s">
        <v>705</v>
      </c>
      <c r="E16" s="805"/>
      <c r="F16" s="1327" t="s">
        <v>706</v>
      </c>
      <c r="G16" s="1336" t="s">
        <v>1897</v>
      </c>
      <c r="H16" s="1332" t="s">
        <v>1898</v>
      </c>
      <c r="I16" s="1332" t="s">
        <v>1768</v>
      </c>
      <c r="J16" s="1328"/>
    </row>
    <row r="17" spans="1:10" s="285" customFormat="1" ht="22.5" x14ac:dyDescent="0.2">
      <c r="A17" s="286"/>
      <c r="B17" s="805" t="s">
        <v>709</v>
      </c>
      <c r="C17" s="1215" t="s">
        <v>704</v>
      </c>
      <c r="D17" s="805" t="s">
        <v>705</v>
      </c>
      <c r="E17" s="805"/>
      <c r="F17" s="1327" t="s">
        <v>716</v>
      </c>
      <c r="G17" s="1336" t="s">
        <v>1899</v>
      </c>
      <c r="H17" s="1332" t="s">
        <v>1898</v>
      </c>
      <c r="I17" s="1332" t="s">
        <v>1768</v>
      </c>
      <c r="J17" s="1328"/>
    </row>
    <row r="18" spans="1:10" s="287" customFormat="1" ht="36" x14ac:dyDescent="0.2">
      <c r="A18" s="176"/>
      <c r="B18" s="805" t="s">
        <v>83</v>
      </c>
      <c r="C18" s="1215" t="s">
        <v>497</v>
      </c>
      <c r="D18" s="805" t="s">
        <v>745</v>
      </c>
      <c r="E18" s="805"/>
      <c r="F18" s="1327" t="s">
        <v>44</v>
      </c>
      <c r="G18" s="1336" t="s">
        <v>1900</v>
      </c>
      <c r="H18" s="1332" t="s">
        <v>1901</v>
      </c>
      <c r="I18" s="1345" t="s">
        <v>1902</v>
      </c>
      <c r="J18" s="1328"/>
    </row>
    <row r="19" spans="1:10" s="287" customFormat="1" ht="22.5" x14ac:dyDescent="0.2">
      <c r="A19" s="176"/>
      <c r="B19" s="805" t="s">
        <v>84</v>
      </c>
      <c r="C19" s="1215" t="s">
        <v>88</v>
      </c>
      <c r="D19" s="805" t="s">
        <v>31</v>
      </c>
      <c r="E19" s="805"/>
      <c r="F19" s="1331" t="s">
        <v>1903</v>
      </c>
      <c r="G19" s="1336" t="s">
        <v>1904</v>
      </c>
      <c r="H19" s="1332" t="s">
        <v>88</v>
      </c>
      <c r="I19" s="1332" t="s">
        <v>1905</v>
      </c>
      <c r="J19" s="1328"/>
    </row>
    <row r="20" spans="1:10" s="287" customFormat="1" ht="22.5" x14ac:dyDescent="0.2">
      <c r="A20" s="176"/>
      <c r="B20" s="805" t="s">
        <v>85</v>
      </c>
      <c r="C20" s="1215" t="s">
        <v>89</v>
      </c>
      <c r="D20" s="805" t="s">
        <v>31</v>
      </c>
      <c r="E20" s="805"/>
      <c r="F20" s="1331" t="s">
        <v>1906</v>
      </c>
      <c r="G20" s="1336" t="s">
        <v>1907</v>
      </c>
      <c r="H20" s="1332" t="s">
        <v>1908</v>
      </c>
      <c r="I20" s="1332" t="s">
        <v>1905</v>
      </c>
      <c r="J20" s="1328"/>
    </row>
    <row r="21" spans="1:10" s="287" customFormat="1" ht="22.5" x14ac:dyDescent="0.2">
      <c r="A21" s="176"/>
      <c r="B21" s="805" t="s">
        <v>86</v>
      </c>
      <c r="C21" s="1215" t="s">
        <v>90</v>
      </c>
      <c r="D21" s="805" t="s">
        <v>31</v>
      </c>
      <c r="E21" s="805"/>
      <c r="F21" s="1331" t="s">
        <v>1909</v>
      </c>
      <c r="G21" s="1336" t="s">
        <v>1910</v>
      </c>
      <c r="H21" s="1332" t="s">
        <v>1911</v>
      </c>
      <c r="I21" s="1332" t="s">
        <v>1905</v>
      </c>
      <c r="J21" s="1328"/>
    </row>
    <row r="22" spans="1:10" s="287" customFormat="1" ht="22.5" x14ac:dyDescent="0.2">
      <c r="A22" s="176"/>
      <c r="B22" s="805" t="s">
        <v>87</v>
      </c>
      <c r="C22" s="1215" t="s">
        <v>91</v>
      </c>
      <c r="D22" s="805" t="s">
        <v>31</v>
      </c>
      <c r="E22" s="805"/>
      <c r="F22" s="1331" t="s">
        <v>1912</v>
      </c>
      <c r="G22" s="1336" t="s">
        <v>1913</v>
      </c>
      <c r="H22" s="1332" t="s">
        <v>1914</v>
      </c>
      <c r="I22" s="1332" t="s">
        <v>1905</v>
      </c>
      <c r="J22" s="1328"/>
    </row>
    <row r="23" spans="1:10" s="287" customFormat="1" ht="37.5" customHeight="1" x14ac:dyDescent="0.2">
      <c r="A23" s="97"/>
      <c r="B23" s="805" t="s">
        <v>244</v>
      </c>
      <c r="C23" s="1215" t="s">
        <v>744</v>
      </c>
      <c r="D23" s="805" t="s">
        <v>746</v>
      </c>
      <c r="E23" s="805"/>
      <c r="F23" s="1331" t="s">
        <v>1915</v>
      </c>
      <c r="G23" s="2896" t="s">
        <v>3421</v>
      </c>
      <c r="H23" s="1332" t="s">
        <v>1916</v>
      </c>
      <c r="I23" s="1332" t="s">
        <v>1917</v>
      </c>
      <c r="J23" s="1328"/>
    </row>
    <row r="24" spans="1:10" s="287" customFormat="1" ht="40.5" customHeight="1" x14ac:dyDescent="0.2">
      <c r="A24" s="97"/>
      <c r="B24" s="805" t="s">
        <v>245</v>
      </c>
      <c r="C24" s="1215" t="s">
        <v>251</v>
      </c>
      <c r="D24" s="805" t="s">
        <v>263</v>
      </c>
      <c r="E24" s="805"/>
      <c r="F24" s="1331" t="s">
        <v>1918</v>
      </c>
      <c r="G24" s="1336" t="s">
        <v>1919</v>
      </c>
      <c r="H24" s="1332" t="s">
        <v>1920</v>
      </c>
      <c r="I24" s="1332" t="s">
        <v>1921</v>
      </c>
      <c r="J24" s="1328"/>
    </row>
    <row r="25" spans="1:10" s="285" customFormat="1" ht="51.75" customHeight="1" x14ac:dyDescent="0.2">
      <c r="A25" s="176"/>
      <c r="B25" s="805" t="s">
        <v>752</v>
      </c>
      <c r="C25" s="1215" t="s">
        <v>96</v>
      </c>
      <c r="D25" s="805" t="s">
        <v>809</v>
      </c>
      <c r="E25" s="805"/>
      <c r="F25" s="1331" t="s">
        <v>1922</v>
      </c>
      <c r="G25" s="1336" t="s">
        <v>1923</v>
      </c>
      <c r="H25" s="1332" t="s">
        <v>1924</v>
      </c>
      <c r="I25" s="1332" t="s">
        <v>1925</v>
      </c>
      <c r="J25" s="1328"/>
    </row>
    <row r="26" spans="1:10" s="285" customFormat="1" ht="39.75" customHeight="1" x14ac:dyDescent="0.2">
      <c r="A26" s="176"/>
      <c r="B26" s="805" t="s">
        <v>92</v>
      </c>
      <c r="C26" s="1215" t="s">
        <v>97</v>
      </c>
      <c r="D26" s="805" t="s">
        <v>1260</v>
      </c>
      <c r="E26" s="805"/>
      <c r="F26" s="1331" t="s">
        <v>1926</v>
      </c>
      <c r="G26" s="1336" t="s">
        <v>1927</v>
      </c>
      <c r="H26" s="1332" t="s">
        <v>97</v>
      </c>
      <c r="I26" s="1332" t="s">
        <v>1928</v>
      </c>
      <c r="J26" s="1328"/>
    </row>
    <row r="27" spans="1:10" s="285" customFormat="1" ht="50.25" customHeight="1" x14ac:dyDescent="0.2">
      <c r="A27" s="176"/>
      <c r="B27" s="805" t="s">
        <v>753</v>
      </c>
      <c r="C27" s="1215" t="s">
        <v>98</v>
      </c>
      <c r="D27" s="805" t="s">
        <v>810</v>
      </c>
      <c r="E27" s="805"/>
      <c r="F27" s="1331" t="s">
        <v>1929</v>
      </c>
      <c r="G27" s="1336" t="s">
        <v>1930</v>
      </c>
      <c r="H27" s="1332" t="s">
        <v>1931</v>
      </c>
      <c r="I27" s="1332" t="s">
        <v>1932</v>
      </c>
      <c r="J27" s="1328"/>
    </row>
    <row r="28" spans="1:10" s="285" customFormat="1" ht="27.75" customHeight="1" x14ac:dyDescent="0.2">
      <c r="A28" s="176"/>
      <c r="B28" s="805" t="s">
        <v>754</v>
      </c>
      <c r="C28" s="1215" t="s">
        <v>99</v>
      </c>
      <c r="D28" s="805" t="s">
        <v>1261</v>
      </c>
      <c r="E28" s="805"/>
      <c r="F28" s="1331" t="s">
        <v>1933</v>
      </c>
      <c r="G28" s="1336" t="s">
        <v>1934</v>
      </c>
      <c r="H28" s="1332" t="s">
        <v>99</v>
      </c>
      <c r="I28" s="1332" t="s">
        <v>1935</v>
      </c>
      <c r="J28" s="1328"/>
    </row>
    <row r="29" spans="1:10" s="287" customFormat="1" ht="39.75" customHeight="1" x14ac:dyDescent="0.2">
      <c r="A29" s="176"/>
      <c r="B29" s="1097" t="s">
        <v>1361</v>
      </c>
      <c r="C29" s="1215" t="s">
        <v>1359</v>
      </c>
      <c r="D29" s="1426" t="s">
        <v>2889</v>
      </c>
      <c r="E29" s="1097"/>
      <c r="F29" s="1331" t="s">
        <v>1936</v>
      </c>
      <c r="G29" s="1336" t="s">
        <v>1937</v>
      </c>
      <c r="H29" s="1332" t="s">
        <v>1938</v>
      </c>
      <c r="I29" s="1532" t="s">
        <v>1939</v>
      </c>
      <c r="J29" s="1328"/>
    </row>
    <row r="30" spans="1:10" s="287" customFormat="1" ht="135" customHeight="1" x14ac:dyDescent="0.2">
      <c r="A30" s="176"/>
      <c r="B30" s="1097" t="s">
        <v>1386</v>
      </c>
      <c r="C30" s="1215" t="s">
        <v>1360</v>
      </c>
      <c r="D30" s="1426" t="s">
        <v>2888</v>
      </c>
      <c r="E30" s="1097"/>
      <c r="F30" s="1331" t="s">
        <v>1940</v>
      </c>
      <c r="G30" s="1336" t="s">
        <v>1941</v>
      </c>
      <c r="H30" s="1332" t="s">
        <v>1942</v>
      </c>
      <c r="I30" s="1532" t="s">
        <v>1943</v>
      </c>
      <c r="J30" s="1328"/>
    </row>
    <row r="31" spans="1:10" s="287" customFormat="1" ht="275.25" customHeight="1" x14ac:dyDescent="0.2">
      <c r="A31" s="176"/>
      <c r="B31" s="805" t="s">
        <v>246</v>
      </c>
      <c r="C31" s="1426" t="s">
        <v>2887</v>
      </c>
      <c r="D31" s="1262" t="s">
        <v>2901</v>
      </c>
      <c r="E31" s="805" t="s">
        <v>266</v>
      </c>
      <c r="F31" s="1331" t="s">
        <v>1944</v>
      </c>
      <c r="G31" s="1336" t="s">
        <v>1945</v>
      </c>
      <c r="H31" s="1332" t="s">
        <v>1946</v>
      </c>
      <c r="I31" s="2896" t="s">
        <v>3421</v>
      </c>
      <c r="J31" s="1328"/>
    </row>
    <row r="32" spans="1:10" s="287" customFormat="1" ht="33.75" x14ac:dyDescent="0.2">
      <c r="A32" s="176"/>
      <c r="B32" s="805" t="s">
        <v>256</v>
      </c>
      <c r="C32" s="1215" t="s">
        <v>252</v>
      </c>
      <c r="D32" s="805" t="s">
        <v>811</v>
      </c>
      <c r="E32" s="805"/>
      <c r="F32" s="1349" t="s">
        <v>1947</v>
      </c>
      <c r="G32" s="1336" t="s">
        <v>1948</v>
      </c>
      <c r="H32" s="1350" t="s">
        <v>1949</v>
      </c>
      <c r="I32" s="1350" t="s">
        <v>1950</v>
      </c>
      <c r="J32" s="1328"/>
    </row>
    <row r="33" spans="1:10" s="287" customFormat="1" ht="47.25" customHeight="1" x14ac:dyDescent="0.2">
      <c r="A33" s="176"/>
      <c r="B33" s="805" t="s">
        <v>247</v>
      </c>
      <c r="C33" s="1215" t="s">
        <v>712</v>
      </c>
      <c r="D33" s="805" t="s">
        <v>30</v>
      </c>
      <c r="E33" s="805"/>
      <c r="F33" s="1349" t="s">
        <v>1951</v>
      </c>
      <c r="G33" s="1336" t="s">
        <v>1952</v>
      </c>
      <c r="H33" s="1350" t="s">
        <v>1953</v>
      </c>
      <c r="I33" s="1350" t="s">
        <v>1954</v>
      </c>
      <c r="J33" s="1328"/>
    </row>
    <row r="34" spans="1:10" s="287" customFormat="1" ht="45" x14ac:dyDescent="0.2">
      <c r="A34" s="176"/>
      <c r="B34" s="805" t="s">
        <v>248</v>
      </c>
      <c r="C34" s="1215" t="s">
        <v>361</v>
      </c>
      <c r="D34" s="805" t="s">
        <v>441</v>
      </c>
      <c r="E34" s="805"/>
      <c r="F34" s="1349" t="s">
        <v>1955</v>
      </c>
      <c r="G34" s="1336" t="s">
        <v>1956</v>
      </c>
      <c r="H34" s="1350" t="s">
        <v>1959</v>
      </c>
      <c r="I34" s="1350" t="s">
        <v>1954</v>
      </c>
      <c r="J34" s="1328"/>
    </row>
    <row r="35" spans="1:10" s="287" customFormat="1" ht="125.25" customHeight="1" x14ac:dyDescent="0.2">
      <c r="A35" s="176"/>
      <c r="B35" s="805" t="s">
        <v>249</v>
      </c>
      <c r="C35" s="1215" t="s">
        <v>253</v>
      </c>
      <c r="D35" s="805" t="s">
        <v>295</v>
      </c>
      <c r="E35" s="805"/>
      <c r="F35" s="1349" t="s">
        <v>1957</v>
      </c>
      <c r="G35" s="1336" t="s">
        <v>1958</v>
      </c>
      <c r="H35" s="1350" t="s">
        <v>1961</v>
      </c>
      <c r="I35" s="1350" t="s">
        <v>1960</v>
      </c>
      <c r="J35" s="1328"/>
    </row>
    <row r="36" spans="1:10" s="287" customFormat="1" ht="51" customHeight="1" x14ac:dyDescent="0.2">
      <c r="A36" s="176"/>
      <c r="B36" s="805" t="s">
        <v>250</v>
      </c>
      <c r="C36" s="1215" t="s">
        <v>500</v>
      </c>
      <c r="D36" s="805" t="s">
        <v>755</v>
      </c>
      <c r="E36" s="805"/>
      <c r="F36" s="1349" t="s">
        <v>1962</v>
      </c>
      <c r="G36" s="1336" t="s">
        <v>1963</v>
      </c>
      <c r="H36" s="1350" t="s">
        <v>1964</v>
      </c>
      <c r="I36" s="1350" t="s">
        <v>1965</v>
      </c>
      <c r="J36" s="1328"/>
    </row>
    <row r="37" spans="1:10" s="287" customFormat="1" ht="33.75" x14ac:dyDescent="0.2">
      <c r="A37" s="176"/>
      <c r="B37" s="805" t="s">
        <v>444</v>
      </c>
      <c r="C37" s="1215" t="s">
        <v>1351</v>
      </c>
      <c r="D37" s="805" t="s">
        <v>501</v>
      </c>
      <c r="E37" s="805"/>
      <c r="F37" s="1349" t="s">
        <v>1966</v>
      </c>
      <c r="G37" s="1336" t="s">
        <v>1967</v>
      </c>
      <c r="H37" s="1350" t="s">
        <v>1968</v>
      </c>
      <c r="I37" s="1350" t="s">
        <v>1969</v>
      </c>
      <c r="J37" s="1328"/>
    </row>
    <row r="38" spans="1:10" s="287" customFormat="1" ht="326.25" x14ac:dyDescent="0.2">
      <c r="A38" s="176"/>
      <c r="B38" s="998" t="s">
        <v>1352</v>
      </c>
      <c r="C38" s="1215" t="s">
        <v>101</v>
      </c>
      <c r="D38" s="805" t="s">
        <v>812</v>
      </c>
      <c r="E38" s="805" t="s">
        <v>296</v>
      </c>
      <c r="F38" s="1349" t="s">
        <v>1970</v>
      </c>
      <c r="G38" s="1337" t="s">
        <v>1971</v>
      </c>
      <c r="H38" s="1350" t="s">
        <v>101</v>
      </c>
      <c r="I38" s="1350" t="s">
        <v>1972</v>
      </c>
      <c r="J38" s="1350" t="s">
        <v>296</v>
      </c>
    </row>
    <row r="39" spans="1:10" s="287" customFormat="1" ht="30.75" customHeight="1" x14ac:dyDescent="0.2">
      <c r="A39" s="176"/>
      <c r="B39" s="805" t="s">
        <v>216</v>
      </c>
      <c r="C39" s="1215" t="s">
        <v>102</v>
      </c>
      <c r="D39" s="805" t="s">
        <v>264</v>
      </c>
      <c r="E39" s="806"/>
      <c r="F39" s="1349" t="s">
        <v>1973</v>
      </c>
      <c r="G39" s="1336" t="s">
        <v>1974</v>
      </c>
      <c r="H39" s="1350" t="s">
        <v>102</v>
      </c>
      <c r="I39" s="1350" t="s">
        <v>1975</v>
      </c>
      <c r="J39" s="806"/>
    </row>
    <row r="40" spans="1:10" s="287" customFormat="1" ht="27" customHeight="1" x14ac:dyDescent="0.2">
      <c r="A40" s="176"/>
      <c r="B40" s="805" t="s">
        <v>94</v>
      </c>
      <c r="C40" s="1215" t="s">
        <v>103</v>
      </c>
      <c r="D40" s="805" t="s">
        <v>750</v>
      </c>
      <c r="E40" s="805" t="s">
        <v>273</v>
      </c>
      <c r="F40" s="1349" t="s">
        <v>1976</v>
      </c>
      <c r="G40" s="1336" t="s">
        <v>1977</v>
      </c>
      <c r="H40" s="1350" t="s">
        <v>1978</v>
      </c>
      <c r="I40" s="370" t="s">
        <v>1979</v>
      </c>
      <c r="J40" s="1328"/>
    </row>
    <row r="41" spans="1:10" s="287" customFormat="1" ht="71.25" customHeight="1" x14ac:dyDescent="0.2">
      <c r="A41" s="176"/>
      <c r="B41" s="805" t="s">
        <v>95</v>
      </c>
      <c r="C41" s="1215" t="s">
        <v>446</v>
      </c>
      <c r="D41" s="805" t="s">
        <v>813</v>
      </c>
      <c r="E41" s="805"/>
      <c r="F41" s="1349" t="s">
        <v>1981</v>
      </c>
      <c r="G41" s="1336" t="s">
        <v>1980</v>
      </c>
      <c r="H41" s="1350" t="s">
        <v>1982</v>
      </c>
      <c r="I41" s="1350" t="s">
        <v>1983</v>
      </c>
      <c r="J41" s="1328"/>
    </row>
    <row r="42" spans="1:10" s="287" customFormat="1" ht="48" customHeight="1" x14ac:dyDescent="0.2">
      <c r="A42" s="176"/>
      <c r="B42" s="805" t="s">
        <v>267</v>
      </c>
      <c r="C42" s="1215" t="s">
        <v>257</v>
      </c>
      <c r="D42" s="805" t="s">
        <v>261</v>
      </c>
      <c r="E42" s="805" t="s">
        <v>268</v>
      </c>
      <c r="F42" s="1349" t="s">
        <v>1984</v>
      </c>
      <c r="G42" s="1336" t="s">
        <v>1985</v>
      </c>
      <c r="H42" s="1350" t="s">
        <v>1986</v>
      </c>
      <c r="I42" s="1350" t="s">
        <v>1987</v>
      </c>
      <c r="J42" s="1350" t="s">
        <v>1994</v>
      </c>
    </row>
    <row r="43" spans="1:10" s="285" customFormat="1" ht="51.75" customHeight="1" x14ac:dyDescent="0.2">
      <c r="A43" s="176"/>
      <c r="B43" s="805" t="s">
        <v>223</v>
      </c>
      <c r="C43" s="1215" t="s">
        <v>105</v>
      </c>
      <c r="D43" s="805" t="s">
        <v>14</v>
      </c>
      <c r="E43" s="805"/>
      <c r="F43" s="1349" t="s">
        <v>1988</v>
      </c>
      <c r="G43" s="1336" t="s">
        <v>1989</v>
      </c>
      <c r="H43" s="1350" t="s">
        <v>1990</v>
      </c>
      <c r="I43" s="1350" t="s">
        <v>1991</v>
      </c>
      <c r="J43" s="1328"/>
    </row>
    <row r="44" spans="1:10" s="287" customFormat="1" ht="73.5" customHeight="1" x14ac:dyDescent="0.2">
      <c r="A44" s="176"/>
      <c r="B44" s="805" t="s">
        <v>110</v>
      </c>
      <c r="C44" s="1215" t="s">
        <v>106</v>
      </c>
      <c r="D44" s="805" t="s">
        <v>297</v>
      </c>
      <c r="E44" s="805" t="s">
        <v>13</v>
      </c>
      <c r="F44" s="1349" t="s">
        <v>1992</v>
      </c>
      <c r="G44" s="1336" t="s">
        <v>1995</v>
      </c>
      <c r="H44" s="1350" t="s">
        <v>1993</v>
      </c>
      <c r="I44" s="1350" t="s">
        <v>1996</v>
      </c>
      <c r="J44" s="1350" t="s">
        <v>1997</v>
      </c>
    </row>
    <row r="45" spans="1:10" s="287" customFormat="1" ht="115.5" customHeight="1" x14ac:dyDescent="0.2">
      <c r="A45" s="176"/>
      <c r="B45" s="805" t="s">
        <v>287</v>
      </c>
      <c r="C45" s="1215" t="s">
        <v>814</v>
      </c>
      <c r="D45" s="805" t="s">
        <v>1262</v>
      </c>
      <c r="E45" s="805" t="s">
        <v>1228</v>
      </c>
      <c r="F45" s="1349" t="s">
        <v>1998</v>
      </c>
      <c r="G45" s="1336" t="s">
        <v>2001</v>
      </c>
      <c r="H45" s="1350" t="s">
        <v>2000</v>
      </c>
      <c r="I45" s="1350" t="s">
        <v>2002</v>
      </c>
      <c r="J45" s="1350" t="s">
        <v>1999</v>
      </c>
    </row>
    <row r="46" spans="1:10" s="287" customFormat="1" ht="128.25" customHeight="1" x14ac:dyDescent="0.2">
      <c r="A46" s="176"/>
      <c r="B46" s="805" t="s">
        <v>277</v>
      </c>
      <c r="C46" s="1215" t="s">
        <v>815</v>
      </c>
      <c r="D46" s="805" t="s">
        <v>816</v>
      </c>
      <c r="E46" s="805" t="s">
        <v>1228</v>
      </c>
      <c r="F46" s="1349" t="s">
        <v>2003</v>
      </c>
      <c r="G46" s="1336" t="s">
        <v>2004</v>
      </c>
      <c r="H46" s="1350" t="s">
        <v>2005</v>
      </c>
      <c r="I46" s="1350" t="s">
        <v>2006</v>
      </c>
      <c r="J46" s="1328" t="s">
        <v>1999</v>
      </c>
    </row>
    <row r="47" spans="1:10" s="287" customFormat="1" ht="181.5" customHeight="1" x14ac:dyDescent="0.2">
      <c r="A47" s="176"/>
      <c r="B47" s="805" t="s">
        <v>278</v>
      </c>
      <c r="C47" s="1215" t="s">
        <v>109</v>
      </c>
      <c r="D47" s="805" t="s">
        <v>1263</v>
      </c>
      <c r="E47" s="805" t="s">
        <v>1228</v>
      </c>
      <c r="F47" s="1349" t="s">
        <v>2007</v>
      </c>
      <c r="G47" s="1336" t="s">
        <v>2008</v>
      </c>
      <c r="H47" s="1350" t="s">
        <v>2009</v>
      </c>
      <c r="I47" s="1350" t="s">
        <v>2010</v>
      </c>
      <c r="J47" s="1350" t="s">
        <v>1999</v>
      </c>
    </row>
    <row r="48" spans="1:10" s="287" customFormat="1" ht="78.75" x14ac:dyDescent="0.2">
      <c r="A48" s="97"/>
      <c r="B48" s="805" t="s">
        <v>130</v>
      </c>
      <c r="C48" s="1215" t="s">
        <v>258</v>
      </c>
      <c r="D48" s="805" t="s">
        <v>817</v>
      </c>
      <c r="E48" s="805" t="s">
        <v>1228</v>
      </c>
      <c r="F48" s="1349" t="s">
        <v>2011</v>
      </c>
      <c r="G48" s="1336" t="s">
        <v>2015</v>
      </c>
      <c r="H48" s="1350" t="s">
        <v>2012</v>
      </c>
      <c r="I48" s="1357" t="s">
        <v>2013</v>
      </c>
      <c r="J48" s="1328" t="s">
        <v>1999</v>
      </c>
    </row>
    <row r="49" spans="1:19" s="287" customFormat="1" ht="115.5" customHeight="1" x14ac:dyDescent="0.2">
      <c r="A49" s="97"/>
      <c r="B49" s="805" t="s">
        <v>259</v>
      </c>
      <c r="C49" s="1215" t="s">
        <v>131</v>
      </c>
      <c r="D49" s="805" t="s">
        <v>1264</v>
      </c>
      <c r="E49" s="461"/>
      <c r="F49" s="1349" t="s">
        <v>2014</v>
      </c>
      <c r="G49" s="1336" t="s">
        <v>2016</v>
      </c>
      <c r="H49" s="1350" t="s">
        <v>2017</v>
      </c>
      <c r="I49" s="1350" t="s">
        <v>2018</v>
      </c>
      <c r="J49" s="461"/>
    </row>
    <row r="50" spans="1:19" s="287" customFormat="1" ht="33.75" x14ac:dyDescent="0.2">
      <c r="A50" s="97"/>
      <c r="B50" s="805" t="s">
        <v>328</v>
      </c>
      <c r="C50" s="1215" t="s">
        <v>330</v>
      </c>
      <c r="D50" s="805" t="s">
        <v>503</v>
      </c>
      <c r="E50" s="461"/>
      <c r="F50" s="1349" t="s">
        <v>2019</v>
      </c>
      <c r="G50" s="1336" t="s">
        <v>2020</v>
      </c>
      <c r="H50" s="1350" t="s">
        <v>2021</v>
      </c>
      <c r="I50" s="1350" t="s">
        <v>2022</v>
      </c>
      <c r="J50" s="461"/>
    </row>
    <row r="51" spans="1:19" s="287" customFormat="1" ht="45" x14ac:dyDescent="0.2">
      <c r="A51" s="97"/>
      <c r="B51" s="805" t="s">
        <v>329</v>
      </c>
      <c r="C51" s="1215" t="s">
        <v>331</v>
      </c>
      <c r="D51" s="805" t="s">
        <v>747</v>
      </c>
      <c r="E51" s="805"/>
      <c r="F51" s="1349" t="s">
        <v>2023</v>
      </c>
      <c r="G51" s="1336" t="s">
        <v>2024</v>
      </c>
      <c r="H51" s="1350" t="s">
        <v>2025</v>
      </c>
      <c r="I51" s="1350" t="s">
        <v>2026</v>
      </c>
      <c r="J51" s="1328"/>
    </row>
    <row r="52" spans="1:19" s="287" customFormat="1" ht="33.75" x14ac:dyDescent="0.2">
      <c r="A52" s="97"/>
      <c r="B52" s="805" t="s">
        <v>504</v>
      </c>
      <c r="C52" s="1215" t="s">
        <v>505</v>
      </c>
      <c r="D52" s="805" t="s">
        <v>506</v>
      </c>
      <c r="E52" s="805"/>
      <c r="F52" s="1349" t="s">
        <v>2027</v>
      </c>
      <c r="G52" s="1336" t="s">
        <v>2028</v>
      </c>
      <c r="H52" s="1350" t="s">
        <v>2029</v>
      </c>
      <c r="I52" s="1350" t="s">
        <v>2030</v>
      </c>
      <c r="J52" s="1328"/>
    </row>
    <row r="53" spans="1:19" s="287" customFormat="1" ht="67.5" x14ac:dyDescent="0.2">
      <c r="A53" s="97"/>
      <c r="B53" s="805" t="s">
        <v>137</v>
      </c>
      <c r="C53" s="1215" t="s">
        <v>111</v>
      </c>
      <c r="D53" s="805" t="s">
        <v>31</v>
      </c>
      <c r="E53" s="805"/>
      <c r="F53" s="1349" t="s">
        <v>2031</v>
      </c>
      <c r="G53" s="1336" t="s">
        <v>2032</v>
      </c>
      <c r="H53" s="1350" t="s">
        <v>2033</v>
      </c>
      <c r="I53" s="1350" t="s">
        <v>1905</v>
      </c>
      <c r="J53" s="1328"/>
    </row>
    <row r="54" spans="1:19" s="287" customFormat="1" ht="148.5" customHeight="1" x14ac:dyDescent="0.2">
      <c r="A54" s="97"/>
      <c r="B54" s="805" t="s">
        <v>327</v>
      </c>
      <c r="C54" s="1215" t="s">
        <v>136</v>
      </c>
      <c r="D54" s="805" t="s">
        <v>756</v>
      </c>
      <c r="E54" s="805"/>
      <c r="F54" s="1349" t="s">
        <v>2034</v>
      </c>
      <c r="G54" s="1336" t="s">
        <v>2038</v>
      </c>
      <c r="H54" s="1350" t="s">
        <v>2035</v>
      </c>
      <c r="I54" s="1350" t="s">
        <v>2036</v>
      </c>
      <c r="J54" s="1328"/>
    </row>
    <row r="55" spans="1:19" s="287" customFormat="1" ht="37.5" customHeight="1" x14ac:dyDescent="0.2">
      <c r="A55" s="176"/>
      <c r="B55" s="805" t="s">
        <v>112</v>
      </c>
      <c r="C55" s="1215" t="s">
        <v>113</v>
      </c>
      <c r="D55" s="805" t="s">
        <v>447</v>
      </c>
      <c r="E55" s="805"/>
      <c r="F55" s="1349" t="s">
        <v>2037</v>
      </c>
      <c r="G55" s="1336" t="s">
        <v>2039</v>
      </c>
      <c r="H55" s="1350" t="s">
        <v>2040</v>
      </c>
      <c r="I55" s="1350" t="s">
        <v>2041</v>
      </c>
      <c r="J55" s="1328"/>
    </row>
    <row r="56" spans="1:19" s="287" customFormat="1" ht="312.75" customHeight="1" x14ac:dyDescent="0.2">
      <c r="A56" s="176"/>
      <c r="B56" s="805" t="s">
        <v>114</v>
      </c>
      <c r="C56" s="1215" t="s">
        <v>1513</v>
      </c>
      <c r="D56" s="1202" t="s">
        <v>2886</v>
      </c>
      <c r="E56" s="805" t="s">
        <v>269</v>
      </c>
      <c r="F56" s="1349" t="s">
        <v>2042</v>
      </c>
      <c r="G56" s="1336" t="s">
        <v>2043</v>
      </c>
      <c r="H56" s="1350" t="s">
        <v>2052</v>
      </c>
      <c r="I56" s="2896" t="s">
        <v>3421</v>
      </c>
      <c r="J56" s="1350" t="s">
        <v>269</v>
      </c>
    </row>
    <row r="57" spans="1:19" s="285" customFormat="1" ht="231.75" customHeight="1" x14ac:dyDescent="0.2">
      <c r="A57" s="176"/>
      <c r="B57" s="805" t="s">
        <v>347</v>
      </c>
      <c r="C57" s="1215" t="s">
        <v>225</v>
      </c>
      <c r="D57" s="805" t="s">
        <v>46</v>
      </c>
      <c r="E57" s="805" t="s">
        <v>275</v>
      </c>
      <c r="F57" s="1349" t="s">
        <v>2044</v>
      </c>
      <c r="G57" s="1336" t="s">
        <v>2045</v>
      </c>
      <c r="H57" s="1350" t="s">
        <v>2046</v>
      </c>
      <c r="I57" s="1350" t="s">
        <v>2047</v>
      </c>
      <c r="J57" s="1328"/>
    </row>
    <row r="58" spans="1:19" s="285" customFormat="1" ht="33.75" x14ac:dyDescent="0.2">
      <c r="A58" s="176"/>
      <c r="B58" s="805" t="s">
        <v>116</v>
      </c>
      <c r="C58" s="1215" t="s">
        <v>117</v>
      </c>
      <c r="D58" s="805" t="s">
        <v>496</v>
      </c>
      <c r="E58" s="805"/>
      <c r="F58" s="1349" t="s">
        <v>2048</v>
      </c>
      <c r="G58" s="1336" t="s">
        <v>2049</v>
      </c>
      <c r="H58" s="1350" t="s">
        <v>2050</v>
      </c>
      <c r="I58" s="1350" t="s">
        <v>2051</v>
      </c>
      <c r="J58" s="1328"/>
    </row>
    <row r="59" spans="1:19" s="285" customFormat="1" ht="152.25" customHeight="1" x14ac:dyDescent="0.2">
      <c r="A59" s="176"/>
      <c r="B59" s="805" t="s">
        <v>118</v>
      </c>
      <c r="C59" s="1215" t="s">
        <v>294</v>
      </c>
      <c r="D59" s="1426" t="s">
        <v>2890</v>
      </c>
      <c r="E59" s="1187" t="s">
        <v>1486</v>
      </c>
      <c r="F59" s="1349" t="s">
        <v>2054</v>
      </c>
      <c r="G59" s="1336" t="s">
        <v>2053</v>
      </c>
      <c r="H59" s="1350" t="s">
        <v>2056</v>
      </c>
      <c r="I59" s="2896" t="s">
        <v>3421</v>
      </c>
      <c r="J59" s="1350" t="s">
        <v>2055</v>
      </c>
    </row>
    <row r="60" spans="1:19" s="285" customFormat="1" ht="44.25" customHeight="1" x14ac:dyDescent="0.2">
      <c r="A60" s="176"/>
      <c r="B60" s="805" t="s">
        <v>120</v>
      </c>
      <c r="C60" s="1215" t="s">
        <v>121</v>
      </c>
      <c r="D60" s="805" t="s">
        <v>262</v>
      </c>
      <c r="E60" s="805"/>
      <c r="F60" s="1349" t="s">
        <v>2057</v>
      </c>
      <c r="G60" s="1336" t="s">
        <v>2058</v>
      </c>
      <c r="H60" s="1350" t="s">
        <v>2059</v>
      </c>
      <c r="I60" s="1350" t="s">
        <v>2060</v>
      </c>
      <c r="J60" s="1328"/>
    </row>
    <row r="61" spans="1:19" s="285" customFormat="1" ht="22.5" x14ac:dyDescent="0.2">
      <c r="A61" s="97"/>
      <c r="B61" s="998" t="s">
        <v>448</v>
      </c>
      <c r="C61" s="1215" t="s">
        <v>1211</v>
      </c>
      <c r="D61" s="175" t="s">
        <v>298</v>
      </c>
      <c r="E61" s="805"/>
      <c r="F61" s="1349" t="s">
        <v>2061</v>
      </c>
      <c r="G61" s="1337" t="s">
        <v>2062</v>
      </c>
      <c r="H61" s="1350" t="s">
        <v>2063</v>
      </c>
      <c r="I61" s="1348" t="s">
        <v>2064</v>
      </c>
      <c r="J61" s="1328"/>
    </row>
    <row r="62" spans="1:19" s="285" customFormat="1" ht="24" customHeight="1" x14ac:dyDescent="0.2">
      <c r="A62" s="97"/>
      <c r="B62" s="998" t="s">
        <v>417</v>
      </c>
      <c r="C62" s="1215" t="s">
        <v>1211</v>
      </c>
      <c r="D62" s="175" t="s">
        <v>298</v>
      </c>
      <c r="E62" s="805"/>
      <c r="F62" s="1349" t="s">
        <v>2065</v>
      </c>
      <c r="G62" s="1337" t="s">
        <v>2066</v>
      </c>
      <c r="H62" s="1350" t="s">
        <v>2067</v>
      </c>
      <c r="I62" s="1348" t="s">
        <v>2064</v>
      </c>
      <c r="J62" s="1328"/>
    </row>
    <row r="63" spans="1:19" s="285" customFormat="1" ht="45" x14ac:dyDescent="0.2">
      <c r="A63" s="176"/>
      <c r="B63" s="805" t="s">
        <v>453</v>
      </c>
      <c r="C63" s="1215" t="s">
        <v>224</v>
      </c>
      <c r="D63" s="805" t="s">
        <v>31</v>
      </c>
      <c r="E63" s="805"/>
      <c r="F63" s="1349" t="s">
        <v>2068</v>
      </c>
      <c r="G63" s="1336" t="s">
        <v>2069</v>
      </c>
      <c r="H63" s="1350" t="s">
        <v>2070</v>
      </c>
      <c r="I63" s="1350" t="s">
        <v>1905</v>
      </c>
      <c r="J63" s="1328"/>
    </row>
    <row r="64" spans="1:19" s="287" customFormat="1" ht="56.25" x14ac:dyDescent="0.2">
      <c r="A64" s="176"/>
      <c r="B64" s="805" t="s">
        <v>449</v>
      </c>
      <c r="C64" s="1215" t="s">
        <v>242</v>
      </c>
      <c r="D64" s="805" t="s">
        <v>299</v>
      </c>
      <c r="E64" s="805"/>
      <c r="F64" s="1349" t="s">
        <v>2071</v>
      </c>
      <c r="G64" s="1336" t="s">
        <v>2072</v>
      </c>
      <c r="H64" s="1350" t="s">
        <v>2073</v>
      </c>
      <c r="I64" s="1350" t="s">
        <v>2074</v>
      </c>
      <c r="J64" s="1328"/>
      <c r="K64" s="285"/>
      <c r="L64" s="285"/>
      <c r="M64" s="285"/>
      <c r="N64" s="285"/>
      <c r="O64" s="285"/>
      <c r="P64" s="285"/>
      <c r="Q64" s="285"/>
      <c r="R64" s="285"/>
      <c r="S64" s="285"/>
    </row>
    <row r="65" spans="1:10" s="287" customFormat="1" ht="61.9" customHeight="1" x14ac:dyDescent="0.2">
      <c r="A65" s="176"/>
      <c r="B65" s="805" t="s">
        <v>450</v>
      </c>
      <c r="C65" s="1215" t="s">
        <v>122</v>
      </c>
      <c r="D65" s="805" t="s">
        <v>1156</v>
      </c>
      <c r="E65" s="805"/>
      <c r="F65" s="1349" t="s">
        <v>2075</v>
      </c>
      <c r="G65" s="1336" t="s">
        <v>2076</v>
      </c>
      <c r="H65" s="1350" t="s">
        <v>2077</v>
      </c>
      <c r="I65" s="1350" t="s">
        <v>2078</v>
      </c>
      <c r="J65" s="1328"/>
    </row>
    <row r="66" spans="1:10" s="287" customFormat="1" ht="33.75" x14ac:dyDescent="0.2">
      <c r="A66" s="176"/>
      <c r="B66" s="805" t="s">
        <v>385</v>
      </c>
      <c r="C66" s="1215" t="s">
        <v>123</v>
      </c>
      <c r="D66" s="805" t="s">
        <v>31</v>
      </c>
      <c r="E66" s="805"/>
      <c r="F66" s="1349" t="s">
        <v>2079</v>
      </c>
      <c r="G66" s="1336" t="s">
        <v>2080</v>
      </c>
      <c r="H66" s="1350" t="s">
        <v>2081</v>
      </c>
      <c r="I66" s="1350" t="s">
        <v>1905</v>
      </c>
      <c r="J66" s="1328"/>
    </row>
    <row r="67" spans="1:10" s="287" customFormat="1" ht="38.25" customHeight="1" x14ac:dyDescent="0.2">
      <c r="A67" s="176"/>
      <c r="B67" s="805" t="s">
        <v>451</v>
      </c>
      <c r="C67" s="1215" t="s">
        <v>124</v>
      </c>
      <c r="D67" s="805" t="s">
        <v>48</v>
      </c>
      <c r="E67" s="805"/>
      <c r="F67" s="1349" t="s">
        <v>2082</v>
      </c>
      <c r="G67" s="1336" t="s">
        <v>2083</v>
      </c>
      <c r="H67" s="1350" t="s">
        <v>2084</v>
      </c>
      <c r="I67" s="1350" t="s">
        <v>2085</v>
      </c>
      <c r="J67" s="1328"/>
    </row>
    <row r="68" spans="1:10" s="287" customFormat="1" ht="124.5" customHeight="1" x14ac:dyDescent="0.2">
      <c r="A68" s="176"/>
      <c r="B68" s="805" t="s">
        <v>125</v>
      </c>
      <c r="C68" s="1215" t="s">
        <v>775</v>
      </c>
      <c r="D68" s="805" t="s">
        <v>818</v>
      </c>
      <c r="E68" s="805"/>
      <c r="F68" s="1349" t="s">
        <v>2086</v>
      </c>
      <c r="G68" s="1336" t="s">
        <v>2087</v>
      </c>
      <c r="H68" s="1350" t="s">
        <v>2088</v>
      </c>
      <c r="I68" s="1350" t="s">
        <v>2089</v>
      </c>
      <c r="J68" s="1328"/>
    </row>
    <row r="69" spans="1:10" s="287" customFormat="1" ht="37.5" customHeight="1" x14ac:dyDescent="0.2">
      <c r="A69" s="176"/>
      <c r="B69" s="805" t="s">
        <v>452</v>
      </c>
      <c r="C69" s="1215" t="s">
        <v>126</v>
      </c>
      <c r="D69" s="805" t="s">
        <v>31</v>
      </c>
      <c r="E69" s="805"/>
      <c r="F69" s="1349" t="s">
        <v>2090</v>
      </c>
      <c r="G69" s="1336" t="s">
        <v>2091</v>
      </c>
      <c r="H69" s="1350" t="s">
        <v>2092</v>
      </c>
      <c r="I69" s="1350" t="s">
        <v>1905</v>
      </c>
      <c r="J69" s="1328"/>
    </row>
    <row r="70" spans="1:10" s="287" customFormat="1" ht="45" x14ac:dyDescent="0.2">
      <c r="A70" s="176"/>
      <c r="B70" s="805" t="s">
        <v>127</v>
      </c>
      <c r="C70" s="1215" t="s">
        <v>128</v>
      </c>
      <c r="D70" s="805" t="s">
        <v>819</v>
      </c>
      <c r="E70" s="805"/>
      <c r="F70" s="1349" t="s">
        <v>2093</v>
      </c>
      <c r="G70" s="1336" t="s">
        <v>2094</v>
      </c>
      <c r="H70" s="1350" t="s">
        <v>2095</v>
      </c>
      <c r="I70" s="1350" t="s">
        <v>2096</v>
      </c>
      <c r="J70" s="1328"/>
    </row>
    <row r="71" spans="1:10" s="287" customFormat="1" ht="33.75" x14ac:dyDescent="0.2">
      <c r="A71" s="176"/>
      <c r="B71" s="805" t="s">
        <v>419</v>
      </c>
      <c r="C71" s="1215" t="s">
        <v>129</v>
      </c>
      <c r="D71" s="805" t="s">
        <v>45</v>
      </c>
      <c r="E71" s="805"/>
      <c r="F71" s="1349" t="s">
        <v>2097</v>
      </c>
      <c r="G71" s="1336" t="s">
        <v>2098</v>
      </c>
      <c r="H71" s="1350" t="s">
        <v>2099</v>
      </c>
      <c r="I71" s="1350" t="s">
        <v>1905</v>
      </c>
      <c r="J71" s="1328"/>
    </row>
    <row r="72" spans="1:10" s="287" customFormat="1" ht="36" customHeight="1" x14ac:dyDescent="0.2">
      <c r="A72" s="176"/>
      <c r="B72" s="805" t="s">
        <v>456</v>
      </c>
      <c r="C72" s="1215" t="s">
        <v>332</v>
      </c>
      <c r="D72" s="998" t="s">
        <v>1155</v>
      </c>
      <c r="E72" s="805"/>
      <c r="F72" s="1349" t="s">
        <v>2100</v>
      </c>
      <c r="G72" s="1336" t="s">
        <v>2101</v>
      </c>
      <c r="H72" s="1350" t="s">
        <v>2102</v>
      </c>
      <c r="I72" s="1347" t="s">
        <v>2103</v>
      </c>
      <c r="J72" s="1328"/>
    </row>
    <row r="73" spans="1:10" s="287" customFormat="1" ht="81" customHeight="1" x14ac:dyDescent="0.2">
      <c r="A73" s="176"/>
      <c r="B73" s="805" t="s">
        <v>454</v>
      </c>
      <c r="C73" s="1215" t="s">
        <v>333</v>
      </c>
      <c r="D73" s="805" t="s">
        <v>31</v>
      </c>
      <c r="E73" s="805"/>
      <c r="F73" s="1349" t="s">
        <v>2104</v>
      </c>
      <c r="G73" s="1336" t="s">
        <v>2107</v>
      </c>
      <c r="H73" s="1350" t="s">
        <v>2109</v>
      </c>
      <c r="I73" s="1350" t="s">
        <v>1905</v>
      </c>
      <c r="J73" s="1328"/>
    </row>
    <row r="74" spans="1:10" s="287" customFormat="1" ht="106.5" customHeight="1" x14ac:dyDescent="0.2">
      <c r="A74" s="176"/>
      <c r="B74" s="805" t="s">
        <v>289</v>
      </c>
      <c r="C74" s="1215" t="s">
        <v>820</v>
      </c>
      <c r="D74" s="805" t="s">
        <v>1265</v>
      </c>
      <c r="E74" s="805" t="s">
        <v>270</v>
      </c>
      <c r="F74" s="1327" t="s">
        <v>41</v>
      </c>
      <c r="G74" s="1336" t="s">
        <v>2106</v>
      </c>
      <c r="H74" s="1350" t="s">
        <v>2108</v>
      </c>
      <c r="I74" s="1350" t="s">
        <v>2105</v>
      </c>
      <c r="J74" s="1350" t="s">
        <v>2110</v>
      </c>
    </row>
    <row r="75" spans="1:10" s="287" customFormat="1" ht="130.5" customHeight="1" x14ac:dyDescent="0.2">
      <c r="A75" s="176"/>
      <c r="B75" s="805" t="s">
        <v>280</v>
      </c>
      <c r="C75" s="1215" t="s">
        <v>293</v>
      </c>
      <c r="D75" s="805" t="s">
        <v>748</v>
      </c>
      <c r="E75" s="805" t="s">
        <v>271</v>
      </c>
      <c r="F75" s="1327" t="s">
        <v>42</v>
      </c>
      <c r="G75" s="1336" t="s">
        <v>2111</v>
      </c>
      <c r="H75" s="1350" t="s">
        <v>2112</v>
      </c>
      <c r="I75" s="1350" t="s">
        <v>2113</v>
      </c>
      <c r="J75" s="1350" t="s">
        <v>2114</v>
      </c>
    </row>
    <row r="76" spans="1:10" s="287" customFormat="1" ht="138" customHeight="1" x14ac:dyDescent="0.2">
      <c r="A76" s="176"/>
      <c r="B76" s="805" t="s">
        <v>721</v>
      </c>
      <c r="C76" s="1215" t="s">
        <v>133</v>
      </c>
      <c r="D76" s="805" t="s">
        <v>1266</v>
      </c>
      <c r="E76" s="805" t="s">
        <v>270</v>
      </c>
      <c r="F76" s="1327" t="s">
        <v>279</v>
      </c>
      <c r="G76" s="1336" t="s">
        <v>2115</v>
      </c>
      <c r="H76" s="1350" t="s">
        <v>2116</v>
      </c>
      <c r="I76" s="1350" t="s">
        <v>2117</v>
      </c>
      <c r="J76" s="1350" t="s">
        <v>2114</v>
      </c>
    </row>
    <row r="77" spans="1:10" s="287" customFormat="1" ht="33.75" x14ac:dyDescent="0.2">
      <c r="A77" s="176"/>
      <c r="B77" s="805" t="s">
        <v>290</v>
      </c>
      <c r="C77" s="1215" t="s">
        <v>134</v>
      </c>
      <c r="D77" s="805" t="s">
        <v>31</v>
      </c>
      <c r="E77" s="805" t="s">
        <v>274</v>
      </c>
      <c r="F77" s="1327" t="s">
        <v>43</v>
      </c>
      <c r="G77" s="1336" t="s">
        <v>2118</v>
      </c>
      <c r="H77" s="1350" t="s">
        <v>2119</v>
      </c>
      <c r="I77" s="1350" t="s">
        <v>1905</v>
      </c>
      <c r="J77" s="1350" t="s">
        <v>274</v>
      </c>
    </row>
    <row r="78" spans="1:10" s="287" customFormat="1" ht="22.5" x14ac:dyDescent="0.2">
      <c r="A78" s="176"/>
      <c r="B78" s="805" t="s">
        <v>282</v>
      </c>
      <c r="C78" s="1215" t="s">
        <v>135</v>
      </c>
      <c r="D78" s="805" t="s">
        <v>821</v>
      </c>
      <c r="E78" s="805" t="s">
        <v>273</v>
      </c>
      <c r="F78" s="1349" t="s">
        <v>2120</v>
      </c>
      <c r="G78" s="1336" t="s">
        <v>2121</v>
      </c>
      <c r="H78" s="1350" t="s">
        <v>2122</v>
      </c>
      <c r="I78" s="1350" t="s">
        <v>2123</v>
      </c>
      <c r="J78" s="1350" t="s">
        <v>273</v>
      </c>
    </row>
    <row r="79" spans="1:10" s="287" customFormat="1" ht="95.25" customHeight="1" x14ac:dyDescent="0.2">
      <c r="A79" s="97"/>
      <c r="B79" s="805" t="s">
        <v>283</v>
      </c>
      <c r="C79" s="1222" t="s">
        <v>1509</v>
      </c>
      <c r="D79" s="805" t="s">
        <v>455</v>
      </c>
      <c r="E79" s="805" t="s">
        <v>272</v>
      </c>
      <c r="F79" s="1349" t="s">
        <v>2124</v>
      </c>
      <c r="G79" s="1336" t="s">
        <v>2125</v>
      </c>
      <c r="H79" s="1222" t="s">
        <v>2126</v>
      </c>
      <c r="I79" s="1350" t="s">
        <v>2127</v>
      </c>
      <c r="J79" s="1350" t="s">
        <v>2128</v>
      </c>
    </row>
    <row r="80" spans="1:10" s="287" customFormat="1" ht="93.75" customHeight="1" x14ac:dyDescent="0.2">
      <c r="A80" s="97"/>
      <c r="B80" s="805" t="s">
        <v>291</v>
      </c>
      <c r="C80" s="1222" t="s">
        <v>1510</v>
      </c>
      <c r="D80" s="805" t="s">
        <v>749</v>
      </c>
      <c r="E80" s="805" t="s">
        <v>272</v>
      </c>
      <c r="F80" s="1349" t="s">
        <v>2129</v>
      </c>
      <c r="G80" s="1336" t="s">
        <v>2130</v>
      </c>
      <c r="H80" s="1222" t="s">
        <v>2131</v>
      </c>
      <c r="I80" s="1350" t="s">
        <v>2132</v>
      </c>
      <c r="J80" s="1350" t="s">
        <v>2128</v>
      </c>
    </row>
    <row r="81" spans="1:10" s="287" customFormat="1" ht="86.25" customHeight="1" x14ac:dyDescent="0.2">
      <c r="A81" s="176"/>
      <c r="B81" s="805" t="s">
        <v>284</v>
      </c>
      <c r="C81" s="1215" t="s">
        <v>445</v>
      </c>
      <c r="D81" s="805" t="s">
        <v>31</v>
      </c>
      <c r="E81" s="805"/>
      <c r="F81" s="1349" t="s">
        <v>2133</v>
      </c>
      <c r="G81" s="1336" t="s">
        <v>2134</v>
      </c>
      <c r="H81" s="1350" t="s">
        <v>2135</v>
      </c>
      <c r="I81" s="1350" t="s">
        <v>1905</v>
      </c>
      <c r="J81" s="1328"/>
    </row>
    <row r="82" spans="1:10" s="287" customFormat="1" ht="33.75" x14ac:dyDescent="0.2">
      <c r="A82" s="176"/>
      <c r="B82" s="805" t="s">
        <v>285</v>
      </c>
      <c r="C82" s="1215" t="s">
        <v>227</v>
      </c>
      <c r="D82" s="805" t="s">
        <v>31</v>
      </c>
      <c r="E82" s="805"/>
      <c r="F82" s="1349" t="s">
        <v>2136</v>
      </c>
      <c r="G82" s="1336" t="s">
        <v>2137</v>
      </c>
      <c r="H82" s="1350" t="s">
        <v>2138</v>
      </c>
      <c r="I82" s="1350" t="s">
        <v>1905</v>
      </c>
      <c r="J82" s="1328"/>
    </row>
    <row r="83" spans="1:10" s="287" customFormat="1" ht="45" x14ac:dyDescent="0.2">
      <c r="A83" s="176"/>
      <c r="B83" s="805" t="s">
        <v>502</v>
      </c>
      <c r="C83" s="1215" t="s">
        <v>345</v>
      </c>
      <c r="D83" s="805" t="s">
        <v>31</v>
      </c>
      <c r="E83" s="805"/>
      <c r="F83" s="1349" t="s">
        <v>2139</v>
      </c>
      <c r="G83" s="1336" t="s">
        <v>2140</v>
      </c>
      <c r="H83" s="1350" t="s">
        <v>2141</v>
      </c>
      <c r="I83" s="1350" t="s">
        <v>1905</v>
      </c>
      <c r="J83" s="1328"/>
    </row>
    <row r="84" spans="1:10" s="287" customFormat="1" ht="45" x14ac:dyDescent="0.2">
      <c r="A84" s="176"/>
      <c r="B84" s="805" t="s">
        <v>498</v>
      </c>
      <c r="C84" s="1215" t="s">
        <v>499</v>
      </c>
      <c r="D84" s="805" t="s">
        <v>757</v>
      </c>
      <c r="E84" s="805"/>
      <c r="F84" s="1349" t="s">
        <v>2142</v>
      </c>
      <c r="G84" s="1336" t="s">
        <v>2143</v>
      </c>
      <c r="H84" s="1350" t="s">
        <v>2144</v>
      </c>
      <c r="I84" s="1350" t="s">
        <v>2145</v>
      </c>
      <c r="J84" s="1328"/>
    </row>
    <row r="85" spans="1:10" s="287" customFormat="1" ht="67.5" x14ac:dyDescent="0.2">
      <c r="A85" s="176"/>
      <c r="B85" s="805" t="s">
        <v>405</v>
      </c>
      <c r="C85" s="1215" t="s">
        <v>138</v>
      </c>
      <c r="D85" s="805" t="s">
        <v>300</v>
      </c>
      <c r="E85" s="805"/>
      <c r="F85" s="1349" t="s">
        <v>2146</v>
      </c>
      <c r="G85" s="1336" t="s">
        <v>2147</v>
      </c>
      <c r="H85" s="1350" t="s">
        <v>2148</v>
      </c>
      <c r="I85" s="1350" t="s">
        <v>2149</v>
      </c>
      <c r="J85" s="1328"/>
    </row>
    <row r="86" spans="1:10" s="287" customFormat="1" ht="148.5" customHeight="1" x14ac:dyDescent="0.2">
      <c r="A86" s="176"/>
      <c r="B86" s="805" t="s">
        <v>386</v>
      </c>
      <c r="C86" s="1215" t="s">
        <v>139</v>
      </c>
      <c r="D86" s="805" t="s">
        <v>822</v>
      </c>
      <c r="E86" s="805"/>
      <c r="F86" s="1349" t="s">
        <v>2151</v>
      </c>
      <c r="G86" s="1336" t="s">
        <v>2150</v>
      </c>
      <c r="H86" s="1350" t="s">
        <v>2152</v>
      </c>
      <c r="I86" s="1350" t="s">
        <v>2153</v>
      </c>
      <c r="J86" s="1328"/>
    </row>
    <row r="87" spans="1:10" s="287" customFormat="1" ht="45" x14ac:dyDescent="0.2">
      <c r="A87" s="97"/>
      <c r="B87" s="998" t="s">
        <v>334</v>
      </c>
      <c r="C87" s="1215" t="s">
        <v>335</v>
      </c>
      <c r="D87" s="998" t="s">
        <v>31</v>
      </c>
      <c r="E87" s="805"/>
      <c r="F87" s="1349" t="s">
        <v>2154</v>
      </c>
      <c r="G87" s="1337" t="s">
        <v>2155</v>
      </c>
      <c r="H87" s="1350" t="s">
        <v>2156</v>
      </c>
      <c r="I87" s="1347" t="s">
        <v>1905</v>
      </c>
      <c r="J87" s="1328"/>
    </row>
    <row r="88" spans="1:10" s="287" customFormat="1" ht="45" x14ac:dyDescent="0.2">
      <c r="A88" s="97"/>
      <c r="B88" s="998" t="s">
        <v>337</v>
      </c>
      <c r="C88" s="1215" t="s">
        <v>336</v>
      </c>
      <c r="D88" s="998" t="s">
        <v>507</v>
      </c>
      <c r="E88" s="805"/>
      <c r="F88" s="1349" t="s">
        <v>2157</v>
      </c>
      <c r="G88" s="1337" t="s">
        <v>2158</v>
      </c>
      <c r="H88" s="1350" t="s">
        <v>2159</v>
      </c>
      <c r="I88" s="1347" t="s">
        <v>2160</v>
      </c>
      <c r="J88" s="1328"/>
    </row>
    <row r="89" spans="1:10" s="287" customFormat="1" ht="45" x14ac:dyDescent="0.2">
      <c r="A89" s="97"/>
      <c r="B89" s="805" t="s">
        <v>442</v>
      </c>
      <c r="C89" s="1215" t="s">
        <v>142</v>
      </c>
      <c r="D89" s="805" t="s">
        <v>1225</v>
      </c>
      <c r="E89" s="805"/>
      <c r="F89" s="1349" t="s">
        <v>2161</v>
      </c>
      <c r="G89" s="1336" t="s">
        <v>2162</v>
      </c>
      <c r="H89" s="1350" t="s">
        <v>2163</v>
      </c>
      <c r="I89" s="1350" t="s">
        <v>2164</v>
      </c>
      <c r="J89" s="1328"/>
    </row>
    <row r="90" spans="1:10" s="287" customFormat="1" ht="61.5" customHeight="1" x14ac:dyDescent="0.2">
      <c r="A90" s="97"/>
      <c r="B90" s="805" t="s">
        <v>495</v>
      </c>
      <c r="C90" s="1215" t="s">
        <v>143</v>
      </c>
      <c r="D90" s="805" t="s">
        <v>772</v>
      </c>
      <c r="E90" s="805"/>
      <c r="F90" s="1349" t="s">
        <v>2165</v>
      </c>
      <c r="G90" s="1336" t="s">
        <v>2166</v>
      </c>
      <c r="H90" s="1350" t="s">
        <v>2167</v>
      </c>
      <c r="I90" s="1350" t="s">
        <v>2168</v>
      </c>
      <c r="J90" s="1328"/>
    </row>
    <row r="91" spans="1:10" s="287" customFormat="1" ht="36" customHeight="1" x14ac:dyDescent="0.2">
      <c r="A91" s="97"/>
      <c r="B91" s="805" t="s">
        <v>140</v>
      </c>
      <c r="C91" s="1215" t="s">
        <v>141</v>
      </c>
      <c r="D91" s="805" t="s">
        <v>1226</v>
      </c>
      <c r="E91" s="805"/>
      <c r="F91" s="1349" t="s">
        <v>2169</v>
      </c>
      <c r="G91" s="1336" t="s">
        <v>2170</v>
      </c>
      <c r="H91" s="1350" t="s">
        <v>2171</v>
      </c>
      <c r="I91" s="1350" t="s">
        <v>2172</v>
      </c>
      <c r="J91" s="1328"/>
    </row>
    <row r="92" spans="1:10" s="287" customFormat="1" ht="85.5" customHeight="1" x14ac:dyDescent="0.2">
      <c r="A92" s="97"/>
      <c r="B92" s="805" t="s">
        <v>463</v>
      </c>
      <c r="C92" s="1215" t="s">
        <v>144</v>
      </c>
      <c r="D92" s="805" t="s">
        <v>823</v>
      </c>
      <c r="E92" s="805"/>
      <c r="F92" s="1355" t="s">
        <v>2173</v>
      </c>
      <c r="G92" s="1336" t="s">
        <v>2174</v>
      </c>
      <c r="H92" s="1356" t="s">
        <v>2175</v>
      </c>
      <c r="I92" s="1356" t="s">
        <v>2176</v>
      </c>
      <c r="J92" s="1328"/>
    </row>
    <row r="93" spans="1:10" s="287" customFormat="1" ht="33.75" x14ac:dyDescent="0.2">
      <c r="A93" s="97"/>
      <c r="B93" s="805" t="s">
        <v>464</v>
      </c>
      <c r="C93" s="1215" t="s">
        <v>145</v>
      </c>
      <c r="D93" s="805" t="s">
        <v>31</v>
      </c>
      <c r="E93" s="805"/>
      <c r="F93" s="1355" t="s">
        <v>2177</v>
      </c>
      <c r="G93" s="1336" t="s">
        <v>2178</v>
      </c>
      <c r="H93" s="1356" t="s">
        <v>2179</v>
      </c>
      <c r="I93" s="1356" t="s">
        <v>1905</v>
      </c>
      <c r="J93" s="1328"/>
    </row>
    <row r="94" spans="1:10" s="287" customFormat="1" ht="101.25" customHeight="1" x14ac:dyDescent="0.2">
      <c r="A94" s="97"/>
      <c r="B94" s="805" t="s">
        <v>762</v>
      </c>
      <c r="C94" s="1215" t="s">
        <v>147</v>
      </c>
      <c r="D94" s="1125" t="s">
        <v>1397</v>
      </c>
      <c r="E94" s="805"/>
      <c r="F94" s="1355" t="s">
        <v>2180</v>
      </c>
      <c r="G94" s="1336" t="s">
        <v>2181</v>
      </c>
      <c r="H94" s="1356" t="s">
        <v>2182</v>
      </c>
      <c r="I94" s="1356" t="s">
        <v>2183</v>
      </c>
      <c r="J94" s="1328"/>
    </row>
    <row r="95" spans="1:10" s="287" customFormat="1" ht="33.75" x14ac:dyDescent="0.2">
      <c r="A95" s="97"/>
      <c r="B95" s="805" t="s">
        <v>467</v>
      </c>
      <c r="C95" s="1215" t="s">
        <v>146</v>
      </c>
      <c r="D95" s="805" t="s">
        <v>148</v>
      </c>
      <c r="E95" s="805"/>
      <c r="F95" s="1355" t="s">
        <v>2184</v>
      </c>
      <c r="G95" s="1336" t="s">
        <v>2185</v>
      </c>
      <c r="H95" s="1356" t="s">
        <v>2186</v>
      </c>
      <c r="I95" s="1356" t="s">
        <v>2187</v>
      </c>
      <c r="J95" s="1328"/>
    </row>
    <row r="96" spans="1:10" s="287" customFormat="1" ht="56.25" x14ac:dyDescent="0.2">
      <c r="A96" s="97"/>
      <c r="B96" s="805" t="s">
        <v>763</v>
      </c>
      <c r="C96" s="1215" t="s">
        <v>149</v>
      </c>
      <c r="D96" s="805" t="s">
        <v>824</v>
      </c>
      <c r="E96" s="805"/>
      <c r="F96" s="1355" t="s">
        <v>2188</v>
      </c>
      <c r="G96" s="1336" t="s">
        <v>2189</v>
      </c>
      <c r="H96" s="1356" t="s">
        <v>2190</v>
      </c>
      <c r="I96" s="1356" t="s">
        <v>2191</v>
      </c>
      <c r="J96" s="1328"/>
    </row>
    <row r="97" spans="1:19" s="287" customFormat="1" ht="33.75" x14ac:dyDescent="0.2">
      <c r="A97" s="176"/>
      <c r="B97" s="805" t="s">
        <v>468</v>
      </c>
      <c r="C97" s="1215" t="s">
        <v>150</v>
      </c>
      <c r="D97" s="805" t="s">
        <v>31</v>
      </c>
      <c r="E97" s="805"/>
      <c r="F97" s="1355" t="s">
        <v>2192</v>
      </c>
      <c r="G97" s="1336" t="s">
        <v>2193</v>
      </c>
      <c r="H97" s="1356" t="s">
        <v>2194</v>
      </c>
      <c r="I97" s="1356" t="s">
        <v>1905</v>
      </c>
      <c r="J97" s="1328"/>
    </row>
    <row r="98" spans="1:19" s="288" customFormat="1" ht="33.75" x14ac:dyDescent="0.2">
      <c r="A98" s="176"/>
      <c r="B98" s="805" t="s">
        <v>466</v>
      </c>
      <c r="C98" s="1215" t="s">
        <v>151</v>
      </c>
      <c r="D98" s="805" t="s">
        <v>31</v>
      </c>
      <c r="E98" s="805"/>
      <c r="F98" s="1355" t="s">
        <v>2195</v>
      </c>
      <c r="G98" s="1336" t="s">
        <v>2196</v>
      </c>
      <c r="H98" s="1356" t="s">
        <v>2197</v>
      </c>
      <c r="I98" s="1356" t="s">
        <v>1905</v>
      </c>
      <c r="J98" s="1328"/>
      <c r="K98" s="287"/>
      <c r="L98" s="287"/>
      <c r="M98" s="287"/>
      <c r="N98" s="287"/>
      <c r="O98" s="287"/>
      <c r="P98" s="287"/>
      <c r="Q98" s="287"/>
      <c r="R98" s="287"/>
      <c r="S98" s="287"/>
    </row>
    <row r="99" spans="1:19" s="288" customFormat="1" ht="78.75" x14ac:dyDescent="0.2">
      <c r="A99" s="176"/>
      <c r="B99" s="805" t="s">
        <v>764</v>
      </c>
      <c r="C99" s="1215" t="s">
        <v>152</v>
      </c>
      <c r="D99" s="805" t="s">
        <v>31</v>
      </c>
      <c r="E99" s="805"/>
      <c r="F99" s="1355" t="s">
        <v>2198</v>
      </c>
      <c r="G99" s="1336" t="s">
        <v>2199</v>
      </c>
      <c r="H99" s="1356" t="s">
        <v>2200</v>
      </c>
      <c r="I99" s="1356" t="s">
        <v>2201</v>
      </c>
      <c r="J99" s="1328"/>
    </row>
    <row r="100" spans="1:19" s="287" customFormat="1" ht="45" x14ac:dyDescent="0.2">
      <c r="A100" s="176"/>
      <c r="B100" s="805" t="s">
        <v>153</v>
      </c>
      <c r="C100" s="1215" t="s">
        <v>154</v>
      </c>
      <c r="D100" s="805" t="s">
        <v>726</v>
      </c>
      <c r="E100" s="805"/>
      <c r="F100" s="1355" t="s">
        <v>2202</v>
      </c>
      <c r="G100" s="1336" t="s">
        <v>2203</v>
      </c>
      <c r="H100" s="1356" t="s">
        <v>2204</v>
      </c>
      <c r="I100" s="1356" t="s">
        <v>2205</v>
      </c>
      <c r="J100" s="1328"/>
    </row>
    <row r="101" spans="1:19" s="287" customFormat="1" ht="33.75" x14ac:dyDescent="0.2">
      <c r="A101" s="176"/>
      <c r="B101" s="805" t="s">
        <v>155</v>
      </c>
      <c r="C101" s="1215" t="s">
        <v>156</v>
      </c>
      <c r="D101" s="805" t="s">
        <v>31</v>
      </c>
      <c r="E101" s="805"/>
      <c r="F101" s="1355" t="s">
        <v>2206</v>
      </c>
      <c r="G101" s="1336" t="s">
        <v>2207</v>
      </c>
      <c r="H101" s="1356" t="s">
        <v>2208</v>
      </c>
      <c r="I101" s="1356" t="s">
        <v>1905</v>
      </c>
      <c r="J101" s="1328"/>
    </row>
    <row r="102" spans="1:19" s="287" customFormat="1" ht="33.75" x14ac:dyDescent="0.2">
      <c r="A102" s="176"/>
      <c r="B102" s="805" t="s">
        <v>157</v>
      </c>
      <c r="C102" s="1215" t="s">
        <v>158</v>
      </c>
      <c r="D102" s="805" t="s">
        <v>727</v>
      </c>
      <c r="E102" s="805"/>
      <c r="F102" s="1355" t="s">
        <v>2209</v>
      </c>
      <c r="G102" s="1336" t="s">
        <v>2210</v>
      </c>
      <c r="H102" s="1356" t="s">
        <v>2211</v>
      </c>
      <c r="I102" s="1356" t="s">
        <v>2212</v>
      </c>
      <c r="J102" s="1328"/>
    </row>
    <row r="103" spans="1:19" s="287" customFormat="1" ht="33.75" x14ac:dyDescent="0.2">
      <c r="A103" s="176"/>
      <c r="B103" s="805" t="s">
        <v>160</v>
      </c>
      <c r="C103" s="1215" t="s">
        <v>161</v>
      </c>
      <c r="D103" s="805" t="s">
        <v>148</v>
      </c>
      <c r="E103" s="805"/>
      <c r="F103" s="1355" t="s">
        <v>2213</v>
      </c>
      <c r="G103" s="1336" t="s">
        <v>2214</v>
      </c>
      <c r="H103" s="1356" t="s">
        <v>2215</v>
      </c>
      <c r="I103" s="1356" t="s">
        <v>2216</v>
      </c>
      <c r="J103" s="1328"/>
    </row>
    <row r="104" spans="1:19" s="287" customFormat="1" ht="56.25" x14ac:dyDescent="0.2">
      <c r="A104" s="176"/>
      <c r="B104" s="805" t="s">
        <v>758</v>
      </c>
      <c r="C104" s="1215" t="s">
        <v>163</v>
      </c>
      <c r="D104" s="805" t="s">
        <v>159</v>
      </c>
      <c r="E104" s="805"/>
      <c r="F104" s="1355" t="s">
        <v>2217</v>
      </c>
      <c r="G104" s="1336" t="s">
        <v>2218</v>
      </c>
      <c r="H104" s="1356" t="s">
        <v>2219</v>
      </c>
      <c r="I104" s="1356" t="s">
        <v>2220</v>
      </c>
      <c r="J104" s="1328"/>
    </row>
    <row r="105" spans="1:19" s="287" customFormat="1" ht="33.75" x14ac:dyDescent="0.2">
      <c r="A105" s="176"/>
      <c r="B105" s="805" t="s">
        <v>162</v>
      </c>
      <c r="C105" s="1215" t="s">
        <v>164</v>
      </c>
      <c r="D105" s="805" t="s">
        <v>31</v>
      </c>
      <c r="E105" s="805"/>
      <c r="F105" s="1355" t="s">
        <v>2221</v>
      </c>
      <c r="G105" s="1336" t="s">
        <v>2222</v>
      </c>
      <c r="H105" s="1356" t="s">
        <v>2223</v>
      </c>
      <c r="I105" s="1356" t="s">
        <v>1905</v>
      </c>
      <c r="J105" s="1328"/>
    </row>
    <row r="106" spans="1:19" s="288" customFormat="1" ht="33.75" x14ac:dyDescent="0.2">
      <c r="A106" s="176"/>
      <c r="B106" s="805" t="s">
        <v>165</v>
      </c>
      <c r="C106" s="1215" t="s">
        <v>166</v>
      </c>
      <c r="D106" s="805" t="s">
        <v>31</v>
      </c>
      <c r="E106" s="805"/>
      <c r="F106" s="1355" t="s">
        <v>2224</v>
      </c>
      <c r="G106" s="1336" t="s">
        <v>2225</v>
      </c>
      <c r="H106" s="1356" t="s">
        <v>2226</v>
      </c>
      <c r="I106" s="1356" t="s">
        <v>1905</v>
      </c>
      <c r="J106" s="1328"/>
      <c r="K106" s="287"/>
      <c r="L106" s="287"/>
      <c r="M106" s="287"/>
      <c r="N106" s="287"/>
      <c r="O106" s="287"/>
      <c r="P106" s="287"/>
      <c r="Q106" s="287"/>
      <c r="R106" s="287"/>
      <c r="S106" s="287"/>
    </row>
    <row r="107" spans="1:19" s="288" customFormat="1" ht="67.5" x14ac:dyDescent="0.2">
      <c r="A107" s="176"/>
      <c r="B107" s="805" t="s">
        <v>167</v>
      </c>
      <c r="C107" s="1215" t="s">
        <v>168</v>
      </c>
      <c r="D107" s="805" t="s">
        <v>31</v>
      </c>
      <c r="E107" s="805"/>
      <c r="F107" s="1355" t="s">
        <v>2227</v>
      </c>
      <c r="G107" s="1336" t="s">
        <v>2230</v>
      </c>
      <c r="H107" s="1356" t="s">
        <v>2229</v>
      </c>
      <c r="I107" s="1356" t="s">
        <v>1905</v>
      </c>
      <c r="J107" s="1328"/>
    </row>
    <row r="108" spans="1:19" s="288" customFormat="1" ht="67.5" x14ac:dyDescent="0.2">
      <c r="A108" s="176"/>
      <c r="B108" s="805" t="s">
        <v>469</v>
      </c>
      <c r="C108" s="1215" t="s">
        <v>169</v>
      </c>
      <c r="D108" s="805" t="s">
        <v>759</v>
      </c>
      <c r="E108" s="805"/>
      <c r="F108" s="1355" t="s">
        <v>2228</v>
      </c>
      <c r="G108" s="1336" t="s">
        <v>2231</v>
      </c>
      <c r="H108" s="1356" t="s">
        <v>2232</v>
      </c>
      <c r="I108" s="1356" t="s">
        <v>2233</v>
      </c>
      <c r="J108" s="1328"/>
    </row>
    <row r="109" spans="1:19" s="211" customFormat="1" ht="33.75" x14ac:dyDescent="0.2">
      <c r="A109" s="176"/>
      <c r="B109" s="805" t="s">
        <v>470</v>
      </c>
      <c r="C109" s="1215" t="s">
        <v>171</v>
      </c>
      <c r="D109" s="805" t="s">
        <v>31</v>
      </c>
      <c r="E109" s="805"/>
      <c r="F109" s="1355" t="s">
        <v>2234</v>
      </c>
      <c r="G109" s="1336" t="s">
        <v>2235</v>
      </c>
      <c r="H109" s="1356" t="s">
        <v>2236</v>
      </c>
      <c r="I109" s="1356" t="s">
        <v>1905</v>
      </c>
      <c r="J109" s="1328"/>
      <c r="K109" s="288"/>
      <c r="L109" s="288"/>
      <c r="M109" s="288"/>
      <c r="N109" s="288"/>
      <c r="O109" s="288"/>
      <c r="P109" s="288"/>
      <c r="Q109" s="288"/>
      <c r="R109" s="288"/>
      <c r="S109" s="288"/>
    </row>
    <row r="110" spans="1:19" s="288" customFormat="1" ht="67.5" x14ac:dyDescent="0.2">
      <c r="A110" s="176"/>
      <c r="B110" s="805" t="s">
        <v>793</v>
      </c>
      <c r="C110" s="1215" t="s">
        <v>172</v>
      </c>
      <c r="D110" s="1125" t="s">
        <v>1398</v>
      </c>
      <c r="E110" s="805"/>
      <c r="F110" s="1355" t="s">
        <v>2237</v>
      </c>
      <c r="G110" s="1336" t="s">
        <v>2238</v>
      </c>
      <c r="H110" s="1356" t="s">
        <v>2239</v>
      </c>
      <c r="I110" s="1356" t="s">
        <v>2240</v>
      </c>
      <c r="J110" s="1328"/>
      <c r="K110" s="211"/>
      <c r="L110" s="211"/>
      <c r="M110" s="211"/>
      <c r="N110" s="211"/>
      <c r="O110" s="211"/>
      <c r="P110" s="211"/>
      <c r="Q110" s="211"/>
      <c r="R110" s="211"/>
      <c r="S110" s="211"/>
    </row>
    <row r="111" spans="1:19" s="288" customFormat="1" ht="33.75" x14ac:dyDescent="0.2">
      <c r="A111" s="176"/>
      <c r="B111" s="805" t="s">
        <v>472</v>
      </c>
      <c r="C111" s="1215" t="s">
        <v>173</v>
      </c>
      <c r="D111" s="805" t="s">
        <v>148</v>
      </c>
      <c r="E111" s="805"/>
      <c r="F111" s="1355" t="s">
        <v>2242</v>
      </c>
      <c r="G111" s="1336" t="s">
        <v>2241</v>
      </c>
      <c r="H111" s="1356" t="s">
        <v>2243</v>
      </c>
      <c r="I111" s="1356" t="s">
        <v>2216</v>
      </c>
      <c r="J111" s="1328"/>
    </row>
    <row r="112" spans="1:19" s="287" customFormat="1" ht="56.25" x14ac:dyDescent="0.2">
      <c r="A112" s="176"/>
      <c r="B112" s="805" t="s">
        <v>765</v>
      </c>
      <c r="C112" s="1215" t="s">
        <v>174</v>
      </c>
      <c r="D112" s="805" t="s">
        <v>175</v>
      </c>
      <c r="E112" s="805"/>
      <c r="F112" s="1355" t="s">
        <v>2244</v>
      </c>
      <c r="G112" s="1336" t="s">
        <v>2245</v>
      </c>
      <c r="H112" s="1356" t="s">
        <v>2246</v>
      </c>
      <c r="I112" s="1356" t="s">
        <v>2247</v>
      </c>
      <c r="J112" s="1328"/>
      <c r="K112" s="288"/>
      <c r="L112" s="288"/>
      <c r="M112" s="288"/>
      <c r="N112" s="288"/>
      <c r="O112" s="288"/>
      <c r="P112" s="288"/>
      <c r="Q112" s="288"/>
      <c r="R112" s="288"/>
      <c r="S112" s="288"/>
    </row>
    <row r="113" spans="1:19" s="287" customFormat="1" ht="33.75" x14ac:dyDescent="0.2">
      <c r="A113" s="176"/>
      <c r="B113" s="805" t="s">
        <v>471</v>
      </c>
      <c r="C113" s="1215" t="s">
        <v>176</v>
      </c>
      <c r="D113" s="805" t="s">
        <v>31</v>
      </c>
      <c r="E113" s="805"/>
      <c r="F113" s="1355" t="s">
        <v>2248</v>
      </c>
      <c r="G113" s="1336" t="s">
        <v>2249</v>
      </c>
      <c r="H113" s="1356" t="s">
        <v>2250</v>
      </c>
      <c r="I113" s="1356" t="s">
        <v>1905</v>
      </c>
      <c r="J113" s="1328"/>
    </row>
    <row r="114" spans="1:19" s="287" customFormat="1" ht="33.75" x14ac:dyDescent="0.2">
      <c r="A114" s="176"/>
      <c r="B114" s="805" t="s">
        <v>1227</v>
      </c>
      <c r="C114" s="1215" t="s">
        <v>177</v>
      </c>
      <c r="D114" s="805" t="s">
        <v>31</v>
      </c>
      <c r="E114" s="805"/>
      <c r="F114" s="1355" t="s">
        <v>2251</v>
      </c>
      <c r="G114" s="1336" t="s">
        <v>2252</v>
      </c>
      <c r="H114" s="1356" t="s">
        <v>2253</v>
      </c>
      <c r="I114" s="1356" t="s">
        <v>1905</v>
      </c>
      <c r="J114" s="1328"/>
    </row>
    <row r="115" spans="1:19" s="287" customFormat="1" ht="67.150000000000006" customHeight="1" x14ac:dyDescent="0.2">
      <c r="A115" s="176"/>
      <c r="B115" s="805" t="s">
        <v>1080</v>
      </c>
      <c r="C115" s="1215" t="s">
        <v>178</v>
      </c>
      <c r="D115" s="805" t="s">
        <v>31</v>
      </c>
      <c r="E115" s="805"/>
      <c r="F115" s="1355" t="s">
        <v>2254</v>
      </c>
      <c r="G115" s="1336" t="s">
        <v>2255</v>
      </c>
      <c r="H115" s="1356" t="s">
        <v>2256</v>
      </c>
      <c r="I115" s="1356" t="s">
        <v>1905</v>
      </c>
      <c r="J115" s="1328"/>
    </row>
    <row r="116" spans="1:19" s="288" customFormat="1" ht="45" x14ac:dyDescent="0.2">
      <c r="A116" s="176"/>
      <c r="B116" s="805" t="s">
        <v>179</v>
      </c>
      <c r="C116" s="1215" t="s">
        <v>180</v>
      </c>
      <c r="D116" s="805" t="s">
        <v>760</v>
      </c>
      <c r="E116" s="805"/>
      <c r="F116" s="1355" t="s">
        <v>2257</v>
      </c>
      <c r="G116" s="1336" t="s">
        <v>2258</v>
      </c>
      <c r="H116" s="1356" t="s">
        <v>2259</v>
      </c>
      <c r="I116" s="1356" t="s">
        <v>2260</v>
      </c>
      <c r="J116" s="1328"/>
    </row>
    <row r="117" spans="1:19" s="211" customFormat="1" ht="33.75" x14ac:dyDescent="0.2">
      <c r="A117" s="176"/>
      <c r="B117" s="805" t="s">
        <v>217</v>
      </c>
      <c r="C117" s="1215" t="s">
        <v>181</v>
      </c>
      <c r="D117" s="805" t="s">
        <v>31</v>
      </c>
      <c r="E117" s="805"/>
      <c r="F117" s="1355" t="s">
        <v>2261</v>
      </c>
      <c r="G117" s="1336" t="s">
        <v>2262</v>
      </c>
      <c r="H117" s="1356" t="s">
        <v>2263</v>
      </c>
      <c r="I117" s="1356" t="s">
        <v>1905</v>
      </c>
      <c r="J117" s="1328"/>
      <c r="K117" s="288"/>
      <c r="L117" s="288"/>
      <c r="M117" s="288"/>
      <c r="N117" s="288"/>
      <c r="O117" s="288"/>
      <c r="P117" s="288"/>
      <c r="Q117" s="288"/>
      <c r="R117" s="288"/>
      <c r="S117" s="288"/>
    </row>
    <row r="118" spans="1:19" s="288" customFormat="1" ht="33.75" x14ac:dyDescent="0.2">
      <c r="A118" s="176"/>
      <c r="B118" s="805" t="s">
        <v>218</v>
      </c>
      <c r="C118" s="1215" t="s">
        <v>182</v>
      </c>
      <c r="D118" s="805" t="s">
        <v>728</v>
      </c>
      <c r="E118" s="805"/>
      <c r="F118" s="1355" t="s">
        <v>2264</v>
      </c>
      <c r="G118" s="1336" t="s">
        <v>2265</v>
      </c>
      <c r="H118" s="1356" t="s">
        <v>2266</v>
      </c>
      <c r="I118" s="1356" t="s">
        <v>2267</v>
      </c>
      <c r="J118" s="1328"/>
      <c r="K118" s="211"/>
      <c r="L118" s="211"/>
      <c r="M118" s="211"/>
      <c r="N118" s="211"/>
      <c r="O118" s="211"/>
      <c r="P118" s="211"/>
      <c r="Q118" s="211"/>
      <c r="R118" s="211"/>
      <c r="S118" s="211"/>
    </row>
    <row r="119" spans="1:19" s="288" customFormat="1" ht="33.75" x14ac:dyDescent="0.2">
      <c r="A119" s="176"/>
      <c r="B119" s="805" t="s">
        <v>219</v>
      </c>
      <c r="C119" s="1215" t="s">
        <v>183</v>
      </c>
      <c r="D119" s="805" t="s">
        <v>148</v>
      </c>
      <c r="E119" s="805"/>
      <c r="F119" s="1355" t="s">
        <v>2268</v>
      </c>
      <c r="G119" s="1336" t="s">
        <v>2269</v>
      </c>
      <c r="H119" s="1356" t="s">
        <v>2270</v>
      </c>
      <c r="I119" s="1356" t="s">
        <v>2271</v>
      </c>
      <c r="J119" s="1328"/>
    </row>
    <row r="120" spans="1:19" s="287" customFormat="1" ht="56.25" x14ac:dyDescent="0.2">
      <c r="A120" s="176"/>
      <c r="B120" s="805" t="s">
        <v>260</v>
      </c>
      <c r="C120" s="1215" t="s">
        <v>184</v>
      </c>
      <c r="D120" s="805" t="s">
        <v>187</v>
      </c>
      <c r="E120" s="805"/>
      <c r="F120" s="1355" t="s">
        <v>2272</v>
      </c>
      <c r="G120" s="1336" t="s">
        <v>2273</v>
      </c>
      <c r="H120" s="1356" t="s">
        <v>2274</v>
      </c>
      <c r="I120" s="1356" t="s">
        <v>2275</v>
      </c>
      <c r="J120" s="1328"/>
      <c r="K120" s="288"/>
      <c r="L120" s="288"/>
      <c r="M120" s="288"/>
      <c r="N120" s="288"/>
      <c r="O120" s="288"/>
      <c r="P120" s="288"/>
      <c r="Q120" s="288"/>
      <c r="R120" s="288"/>
      <c r="S120" s="288"/>
    </row>
    <row r="121" spans="1:19" s="287" customFormat="1" ht="33.75" x14ac:dyDescent="0.2">
      <c r="A121" s="176"/>
      <c r="B121" s="805" t="s">
        <v>220</v>
      </c>
      <c r="C121" s="1215" t="s">
        <v>186</v>
      </c>
      <c r="D121" s="805" t="s">
        <v>31</v>
      </c>
      <c r="E121" s="805"/>
      <c r="F121" s="1355" t="s">
        <v>2276</v>
      </c>
      <c r="G121" s="1336" t="s">
        <v>2277</v>
      </c>
      <c r="H121" s="1356" t="s">
        <v>2278</v>
      </c>
      <c r="I121" s="1356" t="s">
        <v>1905</v>
      </c>
      <c r="J121" s="1328"/>
    </row>
    <row r="122" spans="1:19" s="287" customFormat="1" ht="33.75" x14ac:dyDescent="0.2">
      <c r="A122" s="176"/>
      <c r="B122" s="805" t="s">
        <v>221</v>
      </c>
      <c r="C122" s="1215" t="s">
        <v>188</v>
      </c>
      <c r="D122" s="805" t="s">
        <v>31</v>
      </c>
      <c r="E122" s="805"/>
      <c r="F122" s="1355" t="s">
        <v>2279</v>
      </c>
      <c r="G122" s="1336" t="s">
        <v>2280</v>
      </c>
      <c r="H122" s="1356" t="s">
        <v>2281</v>
      </c>
      <c r="I122" s="1356" t="s">
        <v>1905</v>
      </c>
      <c r="J122" s="1328"/>
    </row>
    <row r="123" spans="1:19" s="287" customFormat="1" ht="69.75" customHeight="1" x14ac:dyDescent="0.2">
      <c r="A123" s="176"/>
      <c r="B123" s="805" t="s">
        <v>222</v>
      </c>
      <c r="C123" s="1215" t="s">
        <v>189</v>
      </c>
      <c r="D123" s="805" t="s">
        <v>31</v>
      </c>
      <c r="E123" s="805"/>
      <c r="F123" s="1355" t="s">
        <v>2282</v>
      </c>
      <c r="G123" s="1336" t="s">
        <v>2283</v>
      </c>
      <c r="H123" s="1356" t="s">
        <v>2284</v>
      </c>
      <c r="I123" s="1356" t="s">
        <v>1905</v>
      </c>
      <c r="J123" s="1328"/>
    </row>
    <row r="124" spans="1:19" s="287" customFormat="1" ht="45" x14ac:dyDescent="0.2">
      <c r="A124" s="176"/>
      <c r="B124" s="805" t="s">
        <v>191</v>
      </c>
      <c r="C124" s="1215" t="s">
        <v>190</v>
      </c>
      <c r="D124" s="805" t="s">
        <v>5</v>
      </c>
      <c r="E124" s="805"/>
      <c r="F124" s="1355" t="s">
        <v>2285</v>
      </c>
      <c r="G124" s="1336" t="s">
        <v>2286</v>
      </c>
      <c r="H124" s="1356" t="s">
        <v>2287</v>
      </c>
      <c r="I124" s="1356" t="s">
        <v>2288</v>
      </c>
      <c r="J124" s="1328"/>
    </row>
    <row r="125" spans="1:19" s="287" customFormat="1" ht="22.5" x14ac:dyDescent="0.2">
      <c r="A125" s="176"/>
      <c r="B125" s="805" t="s">
        <v>192</v>
      </c>
      <c r="C125" s="1215" t="s">
        <v>193</v>
      </c>
      <c r="D125" s="805" t="s">
        <v>31</v>
      </c>
      <c r="E125" s="805"/>
      <c r="F125" s="1355" t="s">
        <v>2289</v>
      </c>
      <c r="G125" s="1336" t="s">
        <v>2290</v>
      </c>
      <c r="H125" s="287" t="s">
        <v>193</v>
      </c>
      <c r="I125" s="1356" t="s">
        <v>1905</v>
      </c>
      <c r="J125" s="1328"/>
    </row>
    <row r="126" spans="1:19" s="287" customFormat="1" ht="67.5" x14ac:dyDescent="0.2">
      <c r="A126" s="176"/>
      <c r="B126" s="805" t="s">
        <v>194</v>
      </c>
      <c r="C126" s="1215" t="s">
        <v>195</v>
      </c>
      <c r="D126" s="805" t="s">
        <v>751</v>
      </c>
      <c r="E126" s="805"/>
      <c r="F126" s="1355" t="s">
        <v>2291</v>
      </c>
      <c r="G126" s="1336" t="s">
        <v>2292</v>
      </c>
      <c r="H126" s="1356" t="s">
        <v>2293</v>
      </c>
      <c r="I126" s="1356" t="s">
        <v>2294</v>
      </c>
      <c r="J126" s="1328"/>
    </row>
    <row r="127" spans="1:19" s="287" customFormat="1" ht="67.5" x14ac:dyDescent="0.2">
      <c r="A127" s="176"/>
      <c r="B127" s="805" t="s">
        <v>196</v>
      </c>
      <c r="C127" s="1215" t="s">
        <v>197</v>
      </c>
      <c r="D127" s="1203" t="s">
        <v>1511</v>
      </c>
      <c r="E127" s="805"/>
      <c r="F127" s="1355" t="s">
        <v>2295</v>
      </c>
      <c r="G127" s="1336" t="s">
        <v>2296</v>
      </c>
      <c r="H127" s="1356" t="s">
        <v>2297</v>
      </c>
      <c r="I127" s="1354" t="s">
        <v>2298</v>
      </c>
      <c r="J127" s="1328"/>
    </row>
    <row r="128" spans="1:19" s="287" customFormat="1" ht="78.75" x14ac:dyDescent="0.2">
      <c r="A128" s="176"/>
      <c r="B128" s="805" t="s">
        <v>198</v>
      </c>
      <c r="C128" s="1215" t="s">
        <v>199</v>
      </c>
      <c r="D128" s="805" t="s">
        <v>31</v>
      </c>
      <c r="E128" s="805"/>
      <c r="F128" s="1355" t="s">
        <v>2299</v>
      </c>
      <c r="G128" s="1336" t="s">
        <v>2300</v>
      </c>
      <c r="H128" s="1356" t="s">
        <v>2301</v>
      </c>
      <c r="I128" s="1356" t="s">
        <v>1905</v>
      </c>
      <c r="J128" s="1328"/>
    </row>
    <row r="129" spans="1:10" s="287" customFormat="1" ht="45" x14ac:dyDescent="0.2">
      <c r="A129" s="176"/>
      <c r="B129" s="805" t="s">
        <v>200</v>
      </c>
      <c r="C129" s="1215" t="s">
        <v>201</v>
      </c>
      <c r="D129" s="805" t="s">
        <v>31</v>
      </c>
      <c r="E129" s="805"/>
      <c r="F129" s="1355" t="s">
        <v>2302</v>
      </c>
      <c r="G129" s="1336" t="s">
        <v>2303</v>
      </c>
      <c r="H129" s="1356" t="s">
        <v>2304</v>
      </c>
      <c r="I129" s="1356" t="s">
        <v>1905</v>
      </c>
      <c r="J129" s="1328"/>
    </row>
    <row r="130" spans="1:10" s="287" customFormat="1" ht="78.75" x14ac:dyDescent="0.2">
      <c r="A130" s="176"/>
      <c r="B130" s="805" t="s">
        <v>202</v>
      </c>
      <c r="C130" s="1215" t="s">
        <v>203</v>
      </c>
      <c r="D130" s="805" t="s">
        <v>31</v>
      </c>
      <c r="E130" s="462"/>
      <c r="F130" s="1355" t="s">
        <v>2305</v>
      </c>
      <c r="G130" s="1336" t="s">
        <v>2306</v>
      </c>
      <c r="H130" s="1356" t="s">
        <v>2307</v>
      </c>
      <c r="I130" s="1356" t="s">
        <v>1905</v>
      </c>
      <c r="J130" s="462"/>
    </row>
    <row r="131" spans="1:10" s="287" customFormat="1" ht="121.5" customHeight="1" x14ac:dyDescent="0.2">
      <c r="A131" s="176"/>
      <c r="B131" s="1097" t="s">
        <v>1394</v>
      </c>
      <c r="C131" s="1215" t="s">
        <v>204</v>
      </c>
      <c r="D131" s="1097" t="s">
        <v>1395</v>
      </c>
      <c r="E131" s="805"/>
      <c r="F131" s="1355" t="s">
        <v>2308</v>
      </c>
      <c r="G131" s="1336" t="s">
        <v>2309</v>
      </c>
      <c r="H131" s="1356" t="s">
        <v>2310</v>
      </c>
      <c r="I131" s="1356" t="s">
        <v>2311</v>
      </c>
      <c r="J131" s="1328"/>
    </row>
    <row r="132" spans="1:10" s="287" customFormat="1" ht="24" customHeight="1" x14ac:dyDescent="0.2">
      <c r="A132" s="176"/>
      <c r="B132" s="805" t="s">
        <v>205</v>
      </c>
      <c r="C132" s="1215" t="s">
        <v>206</v>
      </c>
      <c r="D132" s="805" t="s">
        <v>214</v>
      </c>
      <c r="E132" s="805"/>
      <c r="F132" s="1355" t="s">
        <v>2312</v>
      </c>
      <c r="G132" s="1336" t="s">
        <v>2313</v>
      </c>
      <c r="H132" s="1356" t="s">
        <v>2314</v>
      </c>
      <c r="I132" s="1356" t="s">
        <v>2315</v>
      </c>
      <c r="J132" s="1328"/>
    </row>
    <row r="133" spans="1:10" s="287" customFormat="1" ht="73.5" customHeight="1" x14ac:dyDescent="0.2">
      <c r="A133" s="176"/>
      <c r="B133" s="805" t="s">
        <v>207</v>
      </c>
      <c r="C133" s="1215" t="s">
        <v>1232</v>
      </c>
      <c r="D133" s="805" t="s">
        <v>825</v>
      </c>
      <c r="E133" s="805"/>
      <c r="F133" s="1355" t="s">
        <v>2316</v>
      </c>
      <c r="G133" s="1336" t="s">
        <v>2317</v>
      </c>
      <c r="H133" s="1356" t="s">
        <v>2318</v>
      </c>
      <c r="I133" s="1356" t="s">
        <v>2319</v>
      </c>
      <c r="J133" s="1328"/>
    </row>
    <row r="134" spans="1:10" s="287" customFormat="1" ht="68.25" customHeight="1" x14ac:dyDescent="0.2">
      <c r="A134" s="176"/>
      <c r="B134" s="805" t="s">
        <v>208</v>
      </c>
      <c r="C134" s="1215" t="s">
        <v>1231</v>
      </c>
      <c r="D134" s="805" t="s">
        <v>33</v>
      </c>
      <c r="E134" s="805"/>
      <c r="F134" s="1355" t="s">
        <v>2320</v>
      </c>
      <c r="G134" s="1336" t="s">
        <v>2321</v>
      </c>
      <c r="H134" s="1356" t="s">
        <v>2322</v>
      </c>
      <c r="I134" s="1356" t="s">
        <v>2323</v>
      </c>
      <c r="J134" s="1328"/>
    </row>
    <row r="135" spans="1:10" s="287" customFormat="1" ht="80.25" customHeight="1" x14ac:dyDescent="0.2">
      <c r="A135" s="176"/>
      <c r="B135" s="805" t="s">
        <v>209</v>
      </c>
      <c r="C135" s="1215" t="s">
        <v>1230</v>
      </c>
      <c r="D135" s="805" t="s">
        <v>32</v>
      </c>
      <c r="E135" s="805"/>
      <c r="F135" s="1355" t="s">
        <v>2324</v>
      </c>
      <c r="G135" s="1336" t="s">
        <v>2325</v>
      </c>
      <c r="H135" s="1356" t="s">
        <v>2326</v>
      </c>
      <c r="I135" s="1356" t="s">
        <v>2327</v>
      </c>
      <c r="J135" s="1328"/>
    </row>
    <row r="136" spans="1:10" s="287" customFormat="1" ht="93.75" customHeight="1" x14ac:dyDescent="0.2">
      <c r="A136" s="176"/>
      <c r="B136" s="805" t="s">
        <v>210</v>
      </c>
      <c r="C136" s="1215" t="s">
        <v>1229</v>
      </c>
      <c r="D136" s="805" t="s">
        <v>34</v>
      </c>
      <c r="E136" s="805"/>
      <c r="F136" s="1355" t="s">
        <v>2328</v>
      </c>
      <c r="G136" s="1336" t="s">
        <v>2329</v>
      </c>
      <c r="H136" s="1356" t="s">
        <v>2330</v>
      </c>
      <c r="I136" s="1356" t="s">
        <v>2331</v>
      </c>
      <c r="J136" s="1328"/>
    </row>
    <row r="137" spans="1:10" s="287" customFormat="1" ht="67.5" x14ac:dyDescent="0.2">
      <c r="A137" s="176"/>
      <c r="B137" s="805" t="s">
        <v>211</v>
      </c>
      <c r="C137" s="1215" t="s">
        <v>212</v>
      </c>
      <c r="D137" s="805" t="s">
        <v>31</v>
      </c>
      <c r="E137" s="805"/>
      <c r="F137" s="1355" t="s">
        <v>2332</v>
      </c>
      <c r="G137" s="1336" t="s">
        <v>2333</v>
      </c>
      <c r="H137" s="1356" t="s">
        <v>2334</v>
      </c>
      <c r="I137" s="1356" t="s">
        <v>1905</v>
      </c>
      <c r="J137" s="1328"/>
    </row>
    <row r="138" spans="1:10" s="287" customFormat="1" ht="126.75" customHeight="1" x14ac:dyDescent="0.2">
      <c r="A138" s="176"/>
      <c r="B138" s="805" t="s">
        <v>213</v>
      </c>
      <c r="C138" s="1215" t="s">
        <v>743</v>
      </c>
      <c r="D138" s="805" t="s">
        <v>31</v>
      </c>
      <c r="E138" s="805"/>
      <c r="F138" s="1355" t="s">
        <v>2335</v>
      </c>
      <c r="G138" s="1336" t="s">
        <v>2336</v>
      </c>
      <c r="H138" s="1356" t="s">
        <v>2337</v>
      </c>
      <c r="I138" s="1356" t="s">
        <v>1905</v>
      </c>
      <c r="J138" s="1328"/>
    </row>
    <row r="142" spans="1:10" x14ac:dyDescent="0.2">
      <c r="F142" s="23"/>
      <c r="G142" s="23"/>
      <c r="H142" s="1364"/>
      <c r="I142" s="23"/>
    </row>
    <row r="143" spans="1:10" ht="12" x14ac:dyDescent="0.2">
      <c r="E143" s="201"/>
      <c r="F143" s="1365" t="s">
        <v>2338</v>
      </c>
      <c r="G143" s="23"/>
      <c r="H143" s="1364"/>
      <c r="I143" s="23"/>
    </row>
    <row r="144" spans="1:10" ht="12" x14ac:dyDescent="0.2">
      <c r="E144" s="201"/>
      <c r="F144" s="1365"/>
      <c r="G144" s="23"/>
      <c r="H144" s="1364"/>
      <c r="I144" s="23"/>
    </row>
    <row r="145" spans="5:9" ht="15" x14ac:dyDescent="0.25">
      <c r="E145" s="201"/>
      <c r="F145" s="1367" t="s">
        <v>2339</v>
      </c>
      <c r="G145" s="23"/>
      <c r="H145" s="1364"/>
      <c r="I145" s="23"/>
    </row>
    <row r="146" spans="5:9" ht="12" x14ac:dyDescent="0.2">
      <c r="E146" s="201"/>
      <c r="F146" s="1365" t="s">
        <v>2340</v>
      </c>
      <c r="G146" s="23"/>
      <c r="H146" s="1364"/>
      <c r="I146" s="23"/>
    </row>
    <row r="147" spans="5:9" ht="12" x14ac:dyDescent="0.2">
      <c r="E147" s="201"/>
      <c r="F147" s="1365" t="s">
        <v>2341</v>
      </c>
      <c r="G147" s="23"/>
      <c r="H147" s="1364"/>
      <c r="I147" s="23"/>
    </row>
    <row r="148" spans="5:9" ht="12" x14ac:dyDescent="0.2">
      <c r="E148" s="201"/>
      <c r="F148" s="1365" t="s">
        <v>2342</v>
      </c>
      <c r="G148" s="23"/>
      <c r="H148" s="1364"/>
      <c r="I148" s="23"/>
    </row>
    <row r="149" spans="5:9" ht="12" x14ac:dyDescent="0.2">
      <c r="F149" s="1365" t="s">
        <v>2343</v>
      </c>
      <c r="G149" s="23"/>
      <c r="H149" s="1364"/>
      <c r="I149" s="23"/>
    </row>
    <row r="150" spans="5:9" ht="12" x14ac:dyDescent="0.2">
      <c r="F150" s="1365"/>
      <c r="G150" s="23"/>
      <c r="H150" s="1364"/>
      <c r="I150" s="23"/>
    </row>
    <row r="151" spans="5:9" ht="12" x14ac:dyDescent="0.2">
      <c r="F151" s="1365" t="s">
        <v>2345</v>
      </c>
      <c r="G151" s="23"/>
      <c r="H151" s="1364"/>
      <c r="I151" s="23"/>
    </row>
    <row r="152" spans="5:9" ht="12" x14ac:dyDescent="0.2">
      <c r="F152" s="1365"/>
      <c r="G152" s="23"/>
      <c r="H152" s="1364"/>
      <c r="I152" s="23"/>
    </row>
    <row r="153" spans="5:9" ht="15" x14ac:dyDescent="0.25">
      <c r="F153" s="1367" t="s">
        <v>2344</v>
      </c>
      <c r="G153" s="23"/>
      <c r="H153" s="1364"/>
      <c r="I153" s="23"/>
    </row>
    <row r="154" spans="5:9" ht="12" x14ac:dyDescent="0.2">
      <c r="F154" s="1365"/>
      <c r="G154" s="23"/>
      <c r="H154" s="1364"/>
      <c r="I154" s="23"/>
    </row>
    <row r="155" spans="5:9" x14ac:dyDescent="0.2">
      <c r="F155" s="1366"/>
      <c r="G155" s="23"/>
      <c r="H155" s="1364"/>
      <c r="I155" s="23"/>
    </row>
    <row r="170" spans="2:7" ht="12.75" x14ac:dyDescent="0.2">
      <c r="B170" s="202"/>
      <c r="G170" s="202"/>
    </row>
  </sheetData>
  <sheetProtection password="CA09" sheet="1" objects="1" scenarios="1"/>
  <customSheetViews>
    <customSheetView guid="{6425AD40-BB5F-4DDC-B7E5-93EC90B05160}" showGridLines="0" hiddenColumns="1">
      <selection activeCell="B3" sqref="B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hiddenColumns="1">
      <selection activeCell="B3" sqref="B3"/>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hiddenColumns="1">
      <selection activeCell="B25" sqref="B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phoneticPr fontId="10" type="noConversion"/>
  <dataValidations count="1">
    <dataValidation type="list" allowBlank="1" showInputMessage="1" showErrorMessage="1" sqref="B23">
      <formula1>$B$18:$B$138</formula1>
    </dataValidation>
  </dataValidations>
  <hyperlinks>
    <hyperlink ref="D10" location="Inhalt!A1" display="Zurück zum Inhaltsverzeichnis"/>
    <hyperlink ref="F145" r:id="rId4" display="http://www.xml-oncobox.de/"/>
    <hyperlink ref="F153" r:id="rId5" display="http://www.onkozert.de/"/>
    <hyperlink ref="D11" location="Inhalt!A1" display="Back to table of contents"/>
  </hyperlinks>
  <pageMargins left="7.874015748031496E-2" right="7.874015748031496E-2" top="0.15748031496062992" bottom="0.39370078740157483" header="0.31496062992125984" footer="0.15748031496062992"/>
  <pageSetup paperSize="9" orientation="landscape" r:id="rId6"/>
  <headerFooter>
    <oddFooter>&amp;L&amp;"Arial,Standard"&amp;8&amp;F  &amp;A&amp;C&amp;"Arial,Standard"&amp;8OnkoZert&amp;R&amp;"Arial,Standard"&amp;8Seite &amp;P</oddFooter>
  </headerFooter>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1:R52"/>
  <sheetViews>
    <sheetView showGridLines="0" showRuler="0" zoomScaleSheetLayoutView="100" workbookViewId="0">
      <selection activeCell="D41" sqref="D41"/>
    </sheetView>
  </sheetViews>
  <sheetFormatPr baseColWidth="10" defaultColWidth="9" defaultRowHeight="14.25" x14ac:dyDescent="0.2"/>
  <cols>
    <col min="1" max="1" width="2.85546875" style="101" customWidth="1"/>
    <col min="2" max="2" width="49.85546875" style="101" customWidth="1"/>
    <col min="3" max="4" width="31.85546875" style="101" customWidth="1"/>
    <col min="5" max="6" width="16.7109375" style="101" customWidth="1"/>
    <col min="7" max="7" width="23.7109375" style="101" customWidth="1"/>
    <col min="8" max="16384" width="9" style="101"/>
  </cols>
  <sheetData>
    <row r="1" spans="1:18" x14ac:dyDescent="0.2">
      <c r="A1" s="390"/>
    </row>
    <row r="3" spans="1:18" ht="54" x14ac:dyDescent="0.25">
      <c r="B3" s="1405" t="s">
        <v>3379</v>
      </c>
      <c r="C3" s="85"/>
      <c r="E3" s="85"/>
      <c r="F3" s="85"/>
      <c r="G3" s="85"/>
    </row>
    <row r="4" spans="1:18" ht="27.75" customHeight="1" x14ac:dyDescent="0.25">
      <c r="B4" s="1406" t="s">
        <v>3389</v>
      </c>
      <c r="C4" s="85"/>
      <c r="D4" s="85"/>
      <c r="E4" s="117"/>
      <c r="G4" s="118"/>
    </row>
    <row r="5" spans="1:18" ht="14.25" customHeight="1" x14ac:dyDescent="0.2">
      <c r="B5" s="8"/>
      <c r="C5" s="8"/>
      <c r="D5" s="8"/>
      <c r="E5" s="117"/>
      <c r="G5" s="117"/>
      <c r="I5" s="115"/>
      <c r="J5" s="115"/>
      <c r="K5" s="115"/>
      <c r="L5" s="115"/>
    </row>
    <row r="6" spans="1:18" ht="14.25" customHeight="1" x14ac:dyDescent="0.2">
      <c r="B6" s="142"/>
      <c r="C6" s="8"/>
      <c r="D6" s="8"/>
      <c r="E6" s="64"/>
      <c r="G6" s="117"/>
      <c r="I6" s="115"/>
      <c r="J6" s="115"/>
      <c r="K6" s="115"/>
      <c r="L6" s="115"/>
    </row>
    <row r="7" spans="1:18" s="116" customFormat="1" ht="31.5" x14ac:dyDescent="0.2">
      <c r="B7" s="1338" t="s">
        <v>2990</v>
      </c>
      <c r="C7" s="296"/>
      <c r="D7" s="296"/>
      <c r="E7" s="371"/>
      <c r="F7" s="8"/>
      <c r="G7" s="119"/>
      <c r="I7" s="8"/>
      <c r="J7" s="115"/>
      <c r="K7" s="115"/>
      <c r="L7" s="115"/>
    </row>
    <row r="8" spans="1:18" ht="51" x14ac:dyDescent="0.2">
      <c r="B8" s="1465" t="s">
        <v>2991</v>
      </c>
      <c r="C8" s="1067"/>
      <c r="D8" s="296"/>
      <c r="E8" s="371" t="str">
        <f>Inhalt!$C$7</f>
        <v>V. OncoBox: G3.1.1 (170209)</v>
      </c>
      <c r="G8" s="119"/>
      <c r="H8" s="8"/>
      <c r="I8" s="8"/>
      <c r="J8" s="115"/>
      <c r="K8" s="115"/>
      <c r="L8" s="115"/>
    </row>
    <row r="9" spans="1:18" ht="15.75" x14ac:dyDescent="0.2">
      <c r="E9" s="371" t="str">
        <f>Inhalt!$C$8</f>
        <v>V. Spezifikation: G3.1.1 (170209)</v>
      </c>
      <c r="G9" s="119"/>
      <c r="H9" s="8"/>
      <c r="I9" s="8"/>
    </row>
    <row r="10" spans="1:18" x14ac:dyDescent="0.2">
      <c r="E10" s="208"/>
      <c r="G10" s="64"/>
    </row>
    <row r="11" spans="1:18" s="689" customFormat="1" ht="27" customHeight="1" x14ac:dyDescent="0.25">
      <c r="E11" s="1735" t="s">
        <v>2346</v>
      </c>
      <c r="F11" s="1562"/>
    </row>
    <row r="13" spans="1:18" x14ac:dyDescent="0.2">
      <c r="H13" s="310"/>
      <c r="I13" s="310"/>
      <c r="J13" s="310"/>
      <c r="K13" s="310"/>
      <c r="L13" s="310"/>
      <c r="M13" s="310"/>
      <c r="N13" s="310"/>
      <c r="O13" s="310"/>
      <c r="P13" s="310"/>
      <c r="Q13" s="310"/>
      <c r="R13" s="310"/>
    </row>
    <row r="14" spans="1:18" x14ac:dyDescent="0.2">
      <c r="H14" s="310"/>
      <c r="I14" s="310"/>
      <c r="J14" s="310"/>
      <c r="K14" s="310"/>
      <c r="L14" s="310"/>
      <c r="M14" s="310"/>
      <c r="N14" s="310"/>
      <c r="O14" s="310"/>
      <c r="P14" s="310"/>
      <c r="Q14" s="310"/>
      <c r="R14" s="310"/>
    </row>
    <row r="15" spans="1:18" x14ac:dyDescent="0.2">
      <c r="H15" s="310"/>
      <c r="I15" s="310"/>
      <c r="J15" s="310"/>
      <c r="K15" s="310"/>
      <c r="L15" s="310"/>
      <c r="M15" s="310"/>
      <c r="N15" s="310"/>
      <c r="O15" s="310"/>
      <c r="P15" s="310"/>
      <c r="Q15" s="310"/>
      <c r="R15" s="310"/>
    </row>
    <row r="16" spans="1:18" x14ac:dyDescent="0.2">
      <c r="H16" s="310"/>
      <c r="I16" s="310"/>
      <c r="J16" s="310"/>
      <c r="K16" s="310"/>
      <c r="L16" s="310"/>
      <c r="M16" s="310"/>
      <c r="N16" s="310"/>
      <c r="O16" s="310"/>
      <c r="P16" s="310"/>
      <c r="Q16" s="310"/>
      <c r="R16" s="310"/>
    </row>
    <row r="17" spans="8:18" x14ac:dyDescent="0.2">
      <c r="H17" s="310"/>
      <c r="I17" s="310"/>
      <c r="J17" s="310"/>
      <c r="K17" s="310"/>
      <c r="L17" s="310"/>
      <c r="M17" s="310"/>
      <c r="N17" s="310"/>
      <c r="O17" s="310"/>
      <c r="P17" s="310"/>
      <c r="Q17" s="310"/>
      <c r="R17" s="310"/>
    </row>
    <row r="18" spans="8:18" x14ac:dyDescent="0.2">
      <c r="H18" s="310"/>
      <c r="I18" s="310"/>
      <c r="J18" s="310"/>
      <c r="K18" s="310"/>
      <c r="L18" s="310"/>
      <c r="M18" s="310"/>
      <c r="N18" s="310"/>
      <c r="O18" s="310"/>
      <c r="P18" s="310"/>
      <c r="Q18" s="310"/>
      <c r="R18" s="310"/>
    </row>
    <row r="19" spans="8:18" x14ac:dyDescent="0.2">
      <c r="H19" s="310"/>
      <c r="I19" s="310"/>
      <c r="J19" s="310"/>
      <c r="K19" s="310"/>
      <c r="L19" s="310"/>
      <c r="M19" s="310"/>
      <c r="N19" s="310"/>
      <c r="O19" s="310"/>
      <c r="P19" s="310"/>
      <c r="Q19" s="310"/>
      <c r="R19" s="310"/>
    </row>
    <row r="20" spans="8:18" x14ac:dyDescent="0.2">
      <c r="H20" s="310"/>
      <c r="I20" s="310"/>
      <c r="J20" s="310"/>
      <c r="K20" s="310"/>
      <c r="L20" s="310"/>
      <c r="M20" s="310"/>
      <c r="N20" s="310"/>
      <c r="O20" s="310"/>
      <c r="P20" s="310"/>
      <c r="Q20" s="310"/>
      <c r="R20" s="310"/>
    </row>
    <row r="21" spans="8:18" x14ac:dyDescent="0.2">
      <c r="H21" s="310"/>
      <c r="I21" s="310"/>
      <c r="J21" s="310"/>
      <c r="K21" s="310"/>
      <c r="L21" s="310"/>
      <c r="M21" s="310"/>
      <c r="N21" s="310"/>
      <c r="O21" s="310"/>
      <c r="P21" s="310"/>
      <c r="Q21" s="310"/>
      <c r="R21" s="310"/>
    </row>
    <row r="22" spans="8:18" x14ac:dyDescent="0.2">
      <c r="H22" s="310"/>
      <c r="I22" s="310"/>
      <c r="J22" s="310"/>
      <c r="K22" s="310"/>
      <c r="L22" s="310"/>
      <c r="M22" s="310"/>
      <c r="N22" s="310"/>
      <c r="O22" s="310"/>
      <c r="P22" s="310"/>
      <c r="Q22" s="310"/>
      <c r="R22" s="310"/>
    </row>
    <row r="23" spans="8:18" x14ac:dyDescent="0.2">
      <c r="H23" s="310"/>
      <c r="I23" s="310"/>
      <c r="J23" s="310"/>
      <c r="K23" s="310"/>
      <c r="L23" s="310"/>
      <c r="M23" s="310"/>
      <c r="N23" s="310"/>
      <c r="O23" s="310"/>
      <c r="P23" s="310"/>
      <c r="Q23" s="310"/>
      <c r="R23" s="310"/>
    </row>
    <row r="24" spans="8:18" x14ac:dyDescent="0.2">
      <c r="H24" s="310"/>
      <c r="I24" s="310"/>
      <c r="J24" s="310"/>
      <c r="K24" s="310"/>
      <c r="L24" s="310"/>
      <c r="M24" s="310"/>
      <c r="N24" s="310"/>
      <c r="O24" s="310"/>
      <c r="P24" s="310"/>
      <c r="Q24" s="310"/>
      <c r="R24" s="310"/>
    </row>
    <row r="25" spans="8:18" x14ac:dyDescent="0.2">
      <c r="H25" s="310"/>
      <c r="I25" s="310"/>
      <c r="J25" s="310"/>
      <c r="K25" s="310"/>
      <c r="L25" s="310"/>
      <c r="M25" s="310"/>
      <c r="N25" s="310"/>
      <c r="O25" s="310"/>
      <c r="P25" s="310"/>
      <c r="Q25" s="310"/>
      <c r="R25" s="310"/>
    </row>
    <row r="26" spans="8:18" x14ac:dyDescent="0.2">
      <c r="H26" s="310"/>
      <c r="I26" s="310"/>
      <c r="J26" s="310"/>
      <c r="K26" s="310"/>
      <c r="L26" s="310"/>
      <c r="M26" s="310"/>
      <c r="N26" s="310"/>
      <c r="O26" s="310"/>
      <c r="P26" s="310"/>
      <c r="Q26" s="310"/>
      <c r="R26" s="310"/>
    </row>
    <row r="27" spans="8:18" x14ac:dyDescent="0.2">
      <c r="H27" s="310"/>
      <c r="I27" s="310"/>
      <c r="J27" s="310"/>
      <c r="K27" s="310"/>
      <c r="L27" s="310"/>
      <c r="M27" s="310"/>
      <c r="N27" s="310"/>
      <c r="O27" s="310"/>
      <c r="P27" s="310"/>
      <c r="Q27" s="310"/>
      <c r="R27" s="310"/>
    </row>
    <row r="36" spans="2:6" x14ac:dyDescent="0.2">
      <c r="C36" s="142"/>
    </row>
    <row r="37" spans="2:6" ht="31.5" x14ac:dyDescent="0.25">
      <c r="B37" s="1421" t="s">
        <v>3406</v>
      </c>
    </row>
    <row r="39" spans="2:6" s="689" customFormat="1" ht="25.5" x14ac:dyDescent="0.2">
      <c r="B39" s="284" t="s">
        <v>3410</v>
      </c>
    </row>
    <row r="40" spans="2:6" s="689" customFormat="1" ht="52.5" customHeight="1" x14ac:dyDescent="0.2">
      <c r="B40" s="1210" t="s">
        <v>3395</v>
      </c>
      <c r="C40" s="1210" t="s">
        <v>3396</v>
      </c>
      <c r="D40" s="1210" t="s">
        <v>3397</v>
      </c>
      <c r="E40" s="1210" t="s">
        <v>3398</v>
      </c>
      <c r="F40" s="114" t="s">
        <v>3399</v>
      </c>
    </row>
    <row r="41" spans="2:6" ht="180" x14ac:dyDescent="0.2">
      <c r="B41" s="1495" t="s">
        <v>3163</v>
      </c>
      <c r="C41" s="179"/>
      <c r="D41" s="1521" t="s">
        <v>3044</v>
      </c>
      <c r="E41" s="209" t="s">
        <v>286</v>
      </c>
      <c r="F41" s="91"/>
    </row>
    <row r="44" spans="2:6" s="689" customFormat="1" ht="25.5" x14ac:dyDescent="0.2">
      <c r="B44" s="1412" t="s">
        <v>3404</v>
      </c>
    </row>
    <row r="45" spans="2:6" ht="22.5" x14ac:dyDescent="0.2">
      <c r="B45" s="1495" t="s">
        <v>3164</v>
      </c>
      <c r="C45" s="180"/>
      <c r="D45" s="290" t="s">
        <v>193</v>
      </c>
      <c r="E45" s="1456" t="s">
        <v>2993</v>
      </c>
      <c r="F45" s="283"/>
    </row>
    <row r="46" spans="2:6" ht="135" x14ac:dyDescent="0.2">
      <c r="B46" s="1495" t="s">
        <v>2583</v>
      </c>
      <c r="C46" s="1454" t="s">
        <v>2992</v>
      </c>
      <c r="D46" s="1456" t="s">
        <v>2994</v>
      </c>
      <c r="E46" s="219" t="s">
        <v>292</v>
      </c>
      <c r="F46" s="91"/>
    </row>
    <row r="47" spans="2:6" x14ac:dyDescent="0.2">
      <c r="B47" s="124"/>
      <c r="C47" s="124"/>
      <c r="D47" s="124"/>
      <c r="E47" s="124"/>
      <c r="F47" s="124"/>
    </row>
    <row r="48" spans="2:6" x14ac:dyDescent="0.2">
      <c r="B48" s="124"/>
      <c r="C48" s="124"/>
      <c r="D48" s="124"/>
      <c r="E48" s="124"/>
      <c r="F48" s="124"/>
    </row>
    <row r="49" spans="2:6" x14ac:dyDescent="0.2">
      <c r="B49" s="124"/>
      <c r="C49" s="124"/>
      <c r="D49" s="124"/>
      <c r="E49" s="124"/>
      <c r="F49" s="124"/>
    </row>
    <row r="50" spans="2:6" s="689" customFormat="1" ht="25.5" x14ac:dyDescent="0.2">
      <c r="B50" s="1412" t="s">
        <v>3404</v>
      </c>
    </row>
    <row r="51" spans="2:6" ht="126" customHeight="1" x14ac:dyDescent="0.25">
      <c r="B51" s="2013" t="s">
        <v>2995</v>
      </c>
      <c r="C51" s="2014"/>
      <c r="D51" s="2015" t="s">
        <v>2996</v>
      </c>
      <c r="E51" s="2015"/>
      <c r="F51" s="2016"/>
    </row>
    <row r="52" spans="2:6" s="689" customFormat="1" ht="43.5" customHeight="1" x14ac:dyDescent="0.2">
      <c r="B52" s="2007" t="s">
        <v>2988</v>
      </c>
      <c r="C52" s="2010"/>
      <c r="D52" s="2007" t="s">
        <v>2997</v>
      </c>
      <c r="E52" s="2007"/>
      <c r="F52" s="2012"/>
    </row>
  </sheetData>
  <sheetProtection password="CA09"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1:C51"/>
    <mergeCell ref="D51:F51"/>
    <mergeCell ref="B52:C52"/>
    <mergeCell ref="D52:F52"/>
  </mergeCells>
  <dataValidations count="1">
    <dataValidation type="list" allowBlank="1" showInputMessage="1" sqref="B41 B45: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4"/>
  <sheetViews>
    <sheetView showGridLines="0" showRuler="0" zoomScaleSheetLayoutView="100" workbookViewId="0"/>
  </sheetViews>
  <sheetFormatPr baseColWidth="10" defaultColWidth="9" defaultRowHeight="14.25" x14ac:dyDescent="0.2"/>
  <cols>
    <col min="1" max="1" width="2.85546875" style="689" customWidth="1"/>
    <col min="2" max="4" width="31.85546875" style="689" customWidth="1"/>
    <col min="5" max="6" width="16.7109375" style="689" customWidth="1"/>
    <col min="7" max="16384" width="9" style="689"/>
  </cols>
  <sheetData>
    <row r="1" spans="1:12" x14ac:dyDescent="0.2">
      <c r="A1" s="1063"/>
    </row>
    <row r="3" spans="1:12" ht="18" x14ac:dyDescent="0.25">
      <c r="B3" s="85" t="s">
        <v>1259</v>
      </c>
      <c r="C3" s="85"/>
      <c r="E3" s="85"/>
      <c r="F3" s="85"/>
      <c r="G3" s="85"/>
    </row>
    <row r="4" spans="1:12" ht="14.25" customHeight="1" x14ac:dyDescent="0.25">
      <c r="B4" s="388" t="s">
        <v>826</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064" customFormat="1" ht="15.75" x14ac:dyDescent="0.2">
      <c r="B7" s="8" t="s">
        <v>1368</v>
      </c>
      <c r="C7" s="8"/>
      <c r="D7" s="8"/>
      <c r="E7" s="636"/>
      <c r="F7" s="8"/>
      <c r="G7" s="119"/>
      <c r="I7" s="8"/>
      <c r="J7" s="115"/>
      <c r="K7" s="115"/>
      <c r="L7" s="115"/>
    </row>
    <row r="8" spans="1:12" ht="15.75" x14ac:dyDescent="0.2">
      <c r="B8" s="1114" t="s">
        <v>1369</v>
      </c>
      <c r="C8" s="1115"/>
      <c r="D8" s="1115"/>
      <c r="E8" s="636" t="str">
        <f>Inhalt!$C$7</f>
        <v>V. OncoBox: G3.1.1 (170209)</v>
      </c>
      <c r="G8" s="119"/>
      <c r="H8" s="8"/>
      <c r="I8" s="8"/>
      <c r="J8" s="115"/>
      <c r="K8" s="115"/>
      <c r="L8" s="115"/>
    </row>
    <row r="9" spans="1:12" ht="15.75" x14ac:dyDescent="0.2">
      <c r="E9" s="636" t="str">
        <f>Inhalt!$C$8</f>
        <v>V. Spezifikation: G3.1.1 (170209)</v>
      </c>
      <c r="G9" s="119"/>
      <c r="H9" s="8"/>
      <c r="I9" s="8"/>
    </row>
    <row r="10" spans="1:12" x14ac:dyDescent="0.2">
      <c r="E10" s="208"/>
      <c r="G10" s="636"/>
    </row>
    <row r="11" spans="1:12" ht="15" x14ac:dyDescent="0.25">
      <c r="E11" s="1561" t="s">
        <v>801</v>
      </c>
      <c r="F11" s="1562"/>
    </row>
    <row r="41" spans="2:6" x14ac:dyDescent="0.2">
      <c r="C41" s="142"/>
    </row>
    <row r="42" spans="2:6" ht="15.75" x14ac:dyDescent="0.25">
      <c r="B42" s="130" t="s">
        <v>478</v>
      </c>
    </row>
    <row r="44" spans="2:6" x14ac:dyDescent="0.2">
      <c r="B44" s="1" t="s">
        <v>730</v>
      </c>
    </row>
    <row r="45" spans="2:6" ht="24" customHeight="1" x14ac:dyDescent="0.2">
      <c r="B45" s="1058" t="s">
        <v>17</v>
      </c>
      <c r="C45" s="1058" t="s">
        <v>18</v>
      </c>
      <c r="D45" s="1058" t="s">
        <v>39</v>
      </c>
      <c r="E45" s="1058" t="s">
        <v>477</v>
      </c>
      <c r="F45" s="114" t="s">
        <v>476</v>
      </c>
    </row>
    <row r="46" spans="2:6" ht="101.25" x14ac:dyDescent="0.2">
      <c r="B46" s="1060" t="s">
        <v>243</v>
      </c>
      <c r="C46" s="1060" t="s">
        <v>36</v>
      </c>
      <c r="D46" s="1059" t="s">
        <v>461</v>
      </c>
      <c r="E46" s="1062" t="s">
        <v>286</v>
      </c>
      <c r="F46" s="91"/>
    </row>
    <row r="47" spans="2:6" x14ac:dyDescent="0.2">
      <c r="B47" s="690"/>
      <c r="C47" s="690"/>
      <c r="D47" s="690"/>
      <c r="E47" s="690"/>
      <c r="F47" s="690"/>
    </row>
    <row r="48" spans="2:6" x14ac:dyDescent="0.2">
      <c r="B48" s="690"/>
      <c r="C48" s="690"/>
      <c r="D48" s="690"/>
      <c r="E48" s="690"/>
      <c r="F48" s="690"/>
    </row>
    <row r="49" spans="2:6" x14ac:dyDescent="0.2">
      <c r="B49" s="1" t="s">
        <v>729</v>
      </c>
    </row>
    <row r="50" spans="2:6" ht="33.75" x14ac:dyDescent="0.2">
      <c r="B50" s="1097" t="s">
        <v>1386</v>
      </c>
      <c r="C50" s="1060"/>
      <c r="D50" s="1061" t="s">
        <v>100</v>
      </c>
      <c r="E50" s="1065">
        <v>1</v>
      </c>
      <c r="F50" s="91"/>
    </row>
    <row r="51" spans="2:6" x14ac:dyDescent="0.2">
      <c r="B51" s="690"/>
      <c r="C51" s="690"/>
      <c r="D51" s="690"/>
      <c r="E51" s="690"/>
      <c r="F51" s="690"/>
    </row>
    <row r="52" spans="2:6" x14ac:dyDescent="0.2">
      <c r="B52" s="690"/>
      <c r="C52" s="690"/>
      <c r="D52" s="690"/>
      <c r="E52" s="690"/>
      <c r="F52" s="690"/>
    </row>
    <row r="53" spans="2:6" x14ac:dyDescent="0.2">
      <c r="B53" s="123" t="s">
        <v>8</v>
      </c>
      <c r="C53" s="690"/>
      <c r="D53" s="690"/>
      <c r="E53" s="690"/>
      <c r="F53" s="690"/>
    </row>
    <row r="54" spans="2:6" ht="31.5" customHeight="1" x14ac:dyDescent="0.2">
      <c r="B54" s="2019" t="s">
        <v>795</v>
      </c>
      <c r="C54" s="2020"/>
      <c r="D54" s="1997" t="s">
        <v>769</v>
      </c>
      <c r="E54" s="2017"/>
      <c r="F54" s="2018"/>
    </row>
  </sheetData>
  <sheetProtection password="CA09"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D54:F54"/>
    <mergeCell ref="B54:C54"/>
  </mergeCells>
  <dataValidations disablePrompts="1" count="1">
    <dataValidation type="list" allowBlank="1" showInputMessage="1" showErrorMessage="1" sqref="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L53"/>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68.28515625" style="101" customWidth="1"/>
    <col min="3" max="4" width="31.85546875" style="101" customWidth="1"/>
    <col min="5" max="5" width="25" style="101" customWidth="1"/>
    <col min="6" max="6" width="16.7109375" style="101" customWidth="1"/>
    <col min="7" max="16384" width="9" style="101"/>
  </cols>
  <sheetData>
    <row r="1" spans="1:12" x14ac:dyDescent="0.2">
      <c r="A1" s="390"/>
    </row>
    <row r="3" spans="1:12" ht="36" x14ac:dyDescent="0.25">
      <c r="B3" s="1405" t="s">
        <v>3379</v>
      </c>
      <c r="C3" s="85"/>
      <c r="E3" s="85"/>
      <c r="F3" s="85"/>
      <c r="G3" s="85"/>
    </row>
    <row r="4" spans="1:12" ht="31.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67" t="s">
        <v>2998</v>
      </c>
      <c r="C7" s="1115"/>
      <c r="D7" s="1115"/>
      <c r="E7" s="371"/>
      <c r="F7" s="8"/>
      <c r="G7" s="119"/>
      <c r="I7" s="8"/>
      <c r="J7" s="115"/>
      <c r="K7" s="115"/>
      <c r="L7" s="115"/>
    </row>
    <row r="8" spans="1:12" ht="15.75" x14ac:dyDescent="0.2">
      <c r="B8" s="1114"/>
      <c r="C8" s="1115"/>
      <c r="D8" s="1115"/>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22" s="372" customFormat="1" x14ac:dyDescent="0.2"/>
    <row r="40" spans="2:6" x14ac:dyDescent="0.2">
      <c r="C40" s="142"/>
    </row>
    <row r="41" spans="2:6" s="689" customFormat="1" ht="31.5" x14ac:dyDescent="0.25">
      <c r="B41" s="1421" t="s">
        <v>3406</v>
      </c>
    </row>
    <row r="43" spans="2:6" s="689" customFormat="1" ht="25.5" x14ac:dyDescent="0.2">
      <c r="B43" s="284" t="s">
        <v>3410</v>
      </c>
    </row>
    <row r="44" spans="2:6" s="689" customFormat="1" ht="40.5" customHeight="1" x14ac:dyDescent="0.2">
      <c r="B44" s="1210" t="s">
        <v>3395</v>
      </c>
      <c r="C44" s="1210" t="s">
        <v>3396</v>
      </c>
      <c r="D44" s="1210" t="s">
        <v>3397</v>
      </c>
      <c r="E44" s="1210" t="s">
        <v>3398</v>
      </c>
      <c r="F44" s="114" t="s">
        <v>3399</v>
      </c>
    </row>
    <row r="45" spans="2:6" ht="182.25" customHeight="1" x14ac:dyDescent="0.2">
      <c r="B45" s="1495" t="s">
        <v>3163</v>
      </c>
      <c r="C45" s="1455" t="s">
        <v>2999</v>
      </c>
      <c r="D45" s="1521" t="s">
        <v>3044</v>
      </c>
      <c r="E45" s="209" t="s">
        <v>286</v>
      </c>
      <c r="F45" s="91"/>
    </row>
    <row r="46" spans="2:6" x14ac:dyDescent="0.2">
      <c r="B46" s="1055"/>
      <c r="C46" s="1055"/>
      <c r="D46" s="1055"/>
      <c r="E46" s="1055"/>
      <c r="F46" s="1055"/>
    </row>
    <row r="47" spans="2:6" x14ac:dyDescent="0.2">
      <c r="B47" s="124"/>
      <c r="C47" s="124"/>
      <c r="D47" s="124"/>
      <c r="E47" s="124"/>
      <c r="F47" s="124"/>
    </row>
    <row r="48" spans="2:6" s="689" customFormat="1" ht="27.75" customHeight="1" x14ac:dyDescent="0.2">
      <c r="B48" s="284" t="s">
        <v>3411</v>
      </c>
    </row>
    <row r="49" spans="2:6" ht="81" customHeight="1" x14ac:dyDescent="0.2">
      <c r="B49" s="1499" t="s">
        <v>3165</v>
      </c>
      <c r="C49" s="1097"/>
      <c r="D49" s="1457" t="s">
        <v>3000</v>
      </c>
      <c r="E49" s="1098">
        <v>1</v>
      </c>
      <c r="F49" s="1117"/>
    </row>
    <row r="50" spans="2:6" x14ac:dyDescent="0.2">
      <c r="B50" s="124"/>
      <c r="C50" s="124"/>
      <c r="D50" s="124"/>
      <c r="E50" s="124"/>
      <c r="F50" s="124"/>
    </row>
    <row r="51" spans="2:6" x14ac:dyDescent="0.2">
      <c r="B51" s="124"/>
      <c r="C51" s="124"/>
      <c r="D51" s="124"/>
      <c r="E51" s="124"/>
      <c r="F51" s="124"/>
    </row>
    <row r="52" spans="2:6" s="689" customFormat="1" ht="25.5" x14ac:dyDescent="0.2">
      <c r="B52" s="1412" t="s">
        <v>3404</v>
      </c>
    </row>
    <row r="53" spans="2:6" ht="50.25" customHeight="1" x14ac:dyDescent="0.2">
      <c r="B53" s="2019" t="s">
        <v>3001</v>
      </c>
      <c r="C53" s="2021"/>
      <c r="D53" s="2022" t="s">
        <v>3002</v>
      </c>
      <c r="E53" s="2023"/>
      <c r="F53" s="2023"/>
    </row>
  </sheetData>
  <sheetProtection password="CA09" sheet="1" objects="1" scenarios="1"/>
  <customSheetViews>
    <customSheetView guid="{6425AD40-BB5F-4DDC-B7E5-93EC90B05160}" showGridLines="0" showRuler="0">
      <selection activeCell="D37" sqref="D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7" sqref="D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3:C53"/>
    <mergeCell ref="D53:F53"/>
  </mergeCells>
  <dataValidations count="2">
    <dataValidation type="list" allowBlank="1" showInputMessage="1" sqref="B45">
      <formula1>Felder</formula1>
    </dataValidation>
    <dataValidation allowBlank="1" showInputMessage="1" sqref="B49"/>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4"/>
  <sheetViews>
    <sheetView showGridLines="0" showRuler="0" zoomScaleSheetLayoutView="100" workbookViewId="0">
      <selection activeCell="D36" sqref="D36"/>
    </sheetView>
  </sheetViews>
  <sheetFormatPr baseColWidth="10" defaultColWidth="9" defaultRowHeight="14.25" x14ac:dyDescent="0.2"/>
  <cols>
    <col min="1" max="1" width="2.85546875" style="689" customWidth="1"/>
    <col min="2" max="4" width="31.85546875" style="689" customWidth="1"/>
    <col min="5" max="6" width="16.7109375" style="689" customWidth="1"/>
    <col min="7" max="16384" width="9" style="689"/>
  </cols>
  <sheetData>
    <row r="1" spans="1:12" x14ac:dyDescent="0.2">
      <c r="A1" s="1063"/>
    </row>
    <row r="3" spans="1:12" ht="18" x14ac:dyDescent="0.25">
      <c r="B3" s="85" t="s">
        <v>1259</v>
      </c>
      <c r="C3" s="85"/>
      <c r="E3" s="85"/>
      <c r="F3" s="85"/>
      <c r="G3" s="85"/>
    </row>
    <row r="4" spans="1:12" ht="14.25" customHeight="1" x14ac:dyDescent="0.25">
      <c r="B4" s="388" t="s">
        <v>826</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064" customFormat="1" ht="15.75" x14ac:dyDescent="0.2">
      <c r="B7" s="8" t="s">
        <v>1370</v>
      </c>
      <c r="C7" s="8"/>
      <c r="D7" s="8"/>
      <c r="E7" s="636"/>
      <c r="F7" s="8"/>
      <c r="G7" s="119"/>
      <c r="I7" s="8"/>
      <c r="J7" s="115"/>
      <c r="K7" s="115"/>
      <c r="L7" s="115"/>
    </row>
    <row r="8" spans="1:12" ht="15.75" x14ac:dyDescent="0.2">
      <c r="B8" s="1114" t="s">
        <v>1381</v>
      </c>
      <c r="C8" s="1115"/>
      <c r="D8" s="1115"/>
      <c r="E8" s="636" t="str">
        <f>Inhalt!$C$7</f>
        <v>V. OncoBox: G3.1.1 (170209)</v>
      </c>
      <c r="G8" s="119"/>
      <c r="H8" s="8"/>
      <c r="I8" s="8"/>
      <c r="J8" s="115"/>
      <c r="K8" s="115"/>
      <c r="L8" s="115"/>
    </row>
    <row r="9" spans="1:12" ht="15.75" x14ac:dyDescent="0.2">
      <c r="E9" s="636" t="str">
        <f>Inhalt!$C$8</f>
        <v>V. Spezifikation: G3.1.1 (170209)</v>
      </c>
      <c r="G9" s="119"/>
      <c r="H9" s="8"/>
      <c r="I9" s="8"/>
    </row>
    <row r="10" spans="1:12" x14ac:dyDescent="0.2">
      <c r="E10" s="208"/>
      <c r="G10" s="636"/>
    </row>
    <row r="11" spans="1:12" ht="15" x14ac:dyDescent="0.25">
      <c r="E11" s="1561" t="s">
        <v>801</v>
      </c>
      <c r="F11" s="1562"/>
    </row>
    <row r="41" spans="2:6" x14ac:dyDescent="0.2">
      <c r="C41" s="142"/>
    </row>
    <row r="42" spans="2:6" ht="15.75" x14ac:dyDescent="0.25">
      <c r="B42" s="130" t="s">
        <v>478</v>
      </c>
    </row>
    <row r="44" spans="2:6" x14ac:dyDescent="0.2">
      <c r="B44" s="1" t="s">
        <v>731</v>
      </c>
    </row>
    <row r="45" spans="2:6" ht="24" customHeight="1" x14ac:dyDescent="0.2">
      <c r="B45" s="1058" t="s">
        <v>17</v>
      </c>
      <c r="C45" s="1058" t="s">
        <v>18</v>
      </c>
      <c r="D45" s="1058" t="s">
        <v>39</v>
      </c>
      <c r="E45" s="1058" t="s">
        <v>477</v>
      </c>
      <c r="F45" s="114" t="s">
        <v>476</v>
      </c>
    </row>
    <row r="46" spans="2:6" s="281" customFormat="1" ht="75.75" customHeight="1" x14ac:dyDescent="0.2">
      <c r="B46" s="1060" t="s">
        <v>243</v>
      </c>
      <c r="C46" s="1060" t="s">
        <v>36</v>
      </c>
      <c r="D46" s="1059" t="s">
        <v>461</v>
      </c>
      <c r="E46" s="1057" t="s">
        <v>286</v>
      </c>
      <c r="F46" s="283"/>
    </row>
    <row r="47" spans="2:6" ht="14.25" customHeight="1" x14ac:dyDescent="0.2">
      <c r="B47" s="690"/>
      <c r="C47" s="690"/>
      <c r="D47" s="690"/>
      <c r="E47" s="690"/>
      <c r="F47" s="690"/>
    </row>
    <row r="48" spans="2:6" ht="14.25" customHeight="1" x14ac:dyDescent="0.2">
      <c r="B48" s="690"/>
      <c r="C48" s="690"/>
      <c r="D48" s="690"/>
      <c r="E48" s="690"/>
      <c r="F48" s="690"/>
    </row>
    <row r="49" spans="2:6" x14ac:dyDescent="0.2">
      <c r="B49" s="1" t="s">
        <v>732</v>
      </c>
    </row>
    <row r="50" spans="2:6" ht="33.75" x14ac:dyDescent="0.2">
      <c r="B50" s="1059" t="s">
        <v>200</v>
      </c>
      <c r="C50" s="1059"/>
      <c r="D50" s="1059" t="s">
        <v>201</v>
      </c>
      <c r="E50" s="187">
        <v>1</v>
      </c>
      <c r="F50" s="91"/>
    </row>
    <row r="51" spans="2:6" x14ac:dyDescent="0.2">
      <c r="B51" s="690"/>
      <c r="C51" s="690"/>
      <c r="D51" s="690" t="s">
        <v>35</v>
      </c>
      <c r="E51" s="690"/>
      <c r="F51" s="690"/>
    </row>
    <row r="52" spans="2:6" x14ac:dyDescent="0.2">
      <c r="B52" s="690"/>
      <c r="C52" s="690"/>
      <c r="D52" s="690"/>
      <c r="E52" s="690"/>
      <c r="F52" s="690"/>
    </row>
    <row r="53" spans="2:6" x14ac:dyDescent="0.2">
      <c r="B53" s="123" t="s">
        <v>8</v>
      </c>
    </row>
    <row r="54" spans="2:6" ht="36.75" customHeight="1" x14ac:dyDescent="0.25">
      <c r="B54" s="2013" t="s">
        <v>49</v>
      </c>
      <c r="C54" s="2014"/>
      <c r="D54" s="2013" t="s">
        <v>794</v>
      </c>
      <c r="E54" s="2013"/>
      <c r="F54" s="2024"/>
    </row>
  </sheetData>
  <sheetProtection password="CA09" sheet="1" objects="1" scenarios="1"/>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4:C54"/>
    <mergeCell ref="D54:F54"/>
  </mergeCells>
  <dataValidations count="1">
    <dataValidation type="list" allowBlank="1" showInputMessage="1" showErrorMessage="1" sqref="B46 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1:L51"/>
  <sheetViews>
    <sheetView showGridLines="0" showRuler="0" zoomScaleSheetLayoutView="100" workbookViewId="0">
      <selection activeCell="D41" sqref="D41"/>
    </sheetView>
  </sheetViews>
  <sheetFormatPr baseColWidth="10" defaultColWidth="9" defaultRowHeight="14.25" x14ac:dyDescent="0.2"/>
  <cols>
    <col min="1" max="1" width="2.85546875" style="101" customWidth="1"/>
    <col min="2" max="2" width="47.710937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4.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3003</v>
      </c>
      <c r="C7" s="8"/>
      <c r="D7" s="8"/>
      <c r="E7" s="371"/>
      <c r="F7" s="8"/>
      <c r="G7" s="119"/>
      <c r="I7" s="8"/>
      <c r="J7" s="115"/>
      <c r="K7" s="115"/>
      <c r="L7" s="115"/>
    </row>
    <row r="8" spans="1:12" ht="15.75" x14ac:dyDescent="0.2">
      <c r="B8" s="1114"/>
      <c r="C8" s="1115"/>
      <c r="D8" s="1115"/>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36" spans="2:6" x14ac:dyDescent="0.2">
      <c r="C36" s="142"/>
    </row>
    <row r="37" spans="2:6" s="689" customFormat="1" ht="31.5" x14ac:dyDescent="0.25">
      <c r="B37" s="1421" t="s">
        <v>3406</v>
      </c>
    </row>
    <row r="39" spans="2:6" s="689" customFormat="1" ht="25.5" x14ac:dyDescent="0.2">
      <c r="B39" s="284" t="s">
        <v>3410</v>
      </c>
    </row>
    <row r="40" spans="2:6" s="689" customFormat="1" ht="49.5" customHeight="1" x14ac:dyDescent="0.2">
      <c r="B40" s="1210" t="s">
        <v>3395</v>
      </c>
      <c r="C40" s="1210" t="s">
        <v>3396</v>
      </c>
      <c r="D40" s="1210" t="s">
        <v>3397</v>
      </c>
      <c r="E40" s="1210" t="s">
        <v>3398</v>
      </c>
      <c r="F40" s="114" t="s">
        <v>3399</v>
      </c>
    </row>
    <row r="41" spans="2:6" s="281" customFormat="1" ht="160.5" customHeight="1" x14ac:dyDescent="0.2">
      <c r="B41" s="1499" t="s">
        <v>3163</v>
      </c>
      <c r="C41" s="1457" t="s">
        <v>2999</v>
      </c>
      <c r="D41" s="1521" t="s">
        <v>3044</v>
      </c>
      <c r="E41" s="1097" t="s">
        <v>286</v>
      </c>
      <c r="F41" s="1118"/>
    </row>
    <row r="42" spans="2:6" ht="89.25" customHeight="1" x14ac:dyDescent="0.2">
      <c r="B42" s="1499" t="s">
        <v>3165</v>
      </c>
      <c r="C42" s="1097"/>
      <c r="D42" s="1457" t="s">
        <v>3000</v>
      </c>
      <c r="E42" s="1098">
        <v>1</v>
      </c>
      <c r="F42" s="1117"/>
    </row>
    <row r="43" spans="2:6" s="689" customFormat="1" ht="82.5" customHeight="1" x14ac:dyDescent="0.2">
      <c r="B43" s="1499" t="s">
        <v>3166</v>
      </c>
      <c r="C43" s="1097"/>
      <c r="D43" s="1457" t="s">
        <v>3004</v>
      </c>
      <c r="E43" s="1098">
        <v>1</v>
      </c>
      <c r="F43" s="1117"/>
    </row>
    <row r="44" spans="2:6" ht="14.25" customHeight="1" x14ac:dyDescent="0.2">
      <c r="B44" s="124"/>
      <c r="C44" s="124"/>
      <c r="D44" s="124"/>
      <c r="E44" s="124"/>
      <c r="F44" s="124"/>
    </row>
    <row r="45" spans="2:6" s="689" customFormat="1" ht="27.75" customHeight="1" x14ac:dyDescent="0.2">
      <c r="B45" s="284" t="s">
        <v>3411</v>
      </c>
    </row>
    <row r="46" spans="2:6" ht="79.5" customHeight="1" x14ac:dyDescent="0.2">
      <c r="B46" s="1494" t="s">
        <v>2586</v>
      </c>
      <c r="C46" s="180"/>
      <c r="D46" s="1454" t="s">
        <v>3005</v>
      </c>
      <c r="E46" s="187">
        <v>1</v>
      </c>
      <c r="F46" s="91"/>
    </row>
    <row r="47" spans="2:6" x14ac:dyDescent="0.2">
      <c r="B47" s="124"/>
      <c r="C47" s="124"/>
      <c r="D47" s="124" t="s">
        <v>35</v>
      </c>
      <c r="E47" s="124"/>
      <c r="F47" s="124"/>
    </row>
    <row r="48" spans="2:6" x14ac:dyDescent="0.2">
      <c r="B48" s="124"/>
      <c r="C48" s="124"/>
      <c r="D48" s="124"/>
      <c r="E48" s="124"/>
      <c r="F48" s="124"/>
    </row>
    <row r="49" spans="2:6" s="689" customFormat="1" ht="25.5" x14ac:dyDescent="0.2">
      <c r="B49" s="1412" t="s">
        <v>3404</v>
      </c>
    </row>
    <row r="50" spans="2:6" ht="63.75" customHeight="1" x14ac:dyDescent="0.25">
      <c r="B50" s="2013" t="s">
        <v>3006</v>
      </c>
      <c r="C50" s="2014"/>
      <c r="D50" s="2013" t="s">
        <v>3007</v>
      </c>
      <c r="E50" s="2013"/>
      <c r="F50" s="2024"/>
    </row>
    <row r="51" spans="2:6" ht="24.75" customHeight="1" x14ac:dyDescent="0.2">
      <c r="B51" s="2025" t="s">
        <v>1535</v>
      </c>
      <c r="C51" s="2026"/>
      <c r="D51" s="2027" t="s">
        <v>1536</v>
      </c>
      <c r="E51" s="2028"/>
      <c r="F51" s="2028"/>
    </row>
  </sheetData>
  <sheetProtection password="CA09"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D50:F50"/>
    <mergeCell ref="B50:C50"/>
    <mergeCell ref="B51:C51"/>
    <mergeCell ref="D51:F51"/>
  </mergeCells>
  <dataValidations count="2">
    <dataValidation type="list" allowBlank="1" showInputMessage="1" sqref="B46 B41">
      <formula1>Felder</formula1>
    </dataValidation>
    <dataValidation allowBlank="1" showInputMessage="1" sqref="B42:B43"/>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L57"/>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55.710937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28.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63" x14ac:dyDescent="0.2">
      <c r="B7" s="1423" t="s">
        <v>3008</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12" spans="1:12" s="689" customFormat="1" ht="27" customHeight="1" x14ac:dyDescent="0.25">
      <c r="E12" s="1520"/>
      <c r="F12" s="1518"/>
    </row>
    <row r="40" spans="2:6" x14ac:dyDescent="0.2">
      <c r="C40" s="142"/>
    </row>
    <row r="41" spans="2:6" s="689" customFormat="1" ht="31.5" x14ac:dyDescent="0.25">
      <c r="B41" s="1421" t="s">
        <v>3406</v>
      </c>
    </row>
    <row r="43" spans="2:6" s="689" customFormat="1" ht="25.5" x14ac:dyDescent="0.2">
      <c r="B43" s="284" t="s">
        <v>3410</v>
      </c>
    </row>
    <row r="44" spans="2:6" s="689" customFormat="1" ht="40.5" customHeight="1" x14ac:dyDescent="0.2">
      <c r="B44" s="1210" t="s">
        <v>3395</v>
      </c>
      <c r="C44" s="1210" t="s">
        <v>3396</v>
      </c>
      <c r="D44" s="1210" t="s">
        <v>3397</v>
      </c>
      <c r="E44" s="1210" t="s">
        <v>3398</v>
      </c>
      <c r="F44" s="114" t="s">
        <v>3399</v>
      </c>
    </row>
    <row r="45" spans="2:6" ht="172.5" customHeight="1" x14ac:dyDescent="0.2">
      <c r="B45" s="1493" t="s">
        <v>3163</v>
      </c>
      <c r="C45" s="168"/>
      <c r="D45" s="1521" t="s">
        <v>3044</v>
      </c>
      <c r="E45" s="185" t="s">
        <v>286</v>
      </c>
      <c r="F45" s="179"/>
    </row>
    <row r="46" spans="2:6" ht="67.5" x14ac:dyDescent="0.2">
      <c r="B46" s="184" t="s">
        <v>2598</v>
      </c>
      <c r="C46" s="184"/>
      <c r="D46" s="184" t="s">
        <v>88</v>
      </c>
      <c r="E46" s="184"/>
      <c r="F46" s="1455" t="s">
        <v>3009</v>
      </c>
    </row>
    <row r="47" spans="2:6" ht="67.5" x14ac:dyDescent="0.2">
      <c r="B47" s="184" t="s">
        <v>2599</v>
      </c>
      <c r="C47" s="179"/>
      <c r="D47" s="184" t="s">
        <v>89</v>
      </c>
      <c r="E47" s="184"/>
      <c r="F47" s="1455" t="s">
        <v>3010</v>
      </c>
    </row>
    <row r="48" spans="2:6" ht="67.5" x14ac:dyDescent="0.2">
      <c r="B48" s="184" t="s">
        <v>2600</v>
      </c>
      <c r="C48" s="179"/>
      <c r="D48" s="184" t="s">
        <v>90</v>
      </c>
      <c r="E48" s="184"/>
      <c r="F48" s="1455" t="s">
        <v>3009</v>
      </c>
    </row>
    <row r="49" spans="2:6" x14ac:dyDescent="0.2">
      <c r="B49" s="124"/>
      <c r="C49" s="124"/>
      <c r="D49" s="124"/>
      <c r="E49" s="124"/>
      <c r="F49" s="124"/>
    </row>
    <row r="50" spans="2:6" x14ac:dyDescent="0.2">
      <c r="B50" s="124"/>
      <c r="C50" s="124"/>
      <c r="D50" s="124"/>
      <c r="E50" s="124"/>
      <c r="F50" s="124"/>
    </row>
    <row r="51" spans="2:6" s="689" customFormat="1" ht="27.75" customHeight="1" x14ac:dyDescent="0.2">
      <c r="B51" s="284" t="s">
        <v>3411</v>
      </c>
    </row>
    <row r="52" spans="2:6" ht="112.5" x14ac:dyDescent="0.2">
      <c r="B52" s="1495" t="s">
        <v>3167</v>
      </c>
      <c r="C52" s="216"/>
      <c r="D52" s="1455" t="s">
        <v>3011</v>
      </c>
      <c r="E52" s="179">
        <v>1</v>
      </c>
      <c r="F52" s="215"/>
    </row>
    <row r="53" spans="2:6" x14ac:dyDescent="0.2">
      <c r="B53" s="124"/>
      <c r="C53" s="124"/>
      <c r="D53" s="124" t="s">
        <v>35</v>
      </c>
      <c r="E53" s="124"/>
      <c r="F53" s="124"/>
    </row>
    <row r="54" spans="2:6" x14ac:dyDescent="0.2">
      <c r="B54" s="124"/>
      <c r="C54" s="124"/>
      <c r="D54" s="124"/>
      <c r="E54" s="124"/>
      <c r="F54" s="124"/>
    </row>
    <row r="55" spans="2:6" x14ac:dyDescent="0.2">
      <c r="B55" s="124"/>
      <c r="C55" s="124"/>
      <c r="D55" s="124"/>
      <c r="E55" s="124"/>
      <c r="F55" s="124"/>
    </row>
    <row r="56" spans="2:6" s="689" customFormat="1" ht="25.5" x14ac:dyDescent="0.2">
      <c r="B56" s="1412" t="s">
        <v>3404</v>
      </c>
    </row>
    <row r="57" spans="2:6" ht="38.25" customHeight="1" x14ac:dyDescent="0.2">
      <c r="B57" s="2029" t="s">
        <v>3012</v>
      </c>
      <c r="C57" s="2030"/>
      <c r="D57" s="1983" t="s">
        <v>3013</v>
      </c>
      <c r="E57" s="2031"/>
      <c r="F57" s="2031"/>
    </row>
  </sheetData>
  <sheetProtection password="CA09"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1">
    <dataValidation type="list" allowBlank="1" showInputMessage="1" sqref="B52 B45:B48">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dimension ref="A1:L40"/>
  <sheetViews>
    <sheetView showGridLines="0" showRuler="0" zoomScaleSheetLayoutView="100" workbookViewId="0"/>
  </sheetViews>
  <sheetFormatPr baseColWidth="10" defaultColWidth="9" defaultRowHeight="14.25" x14ac:dyDescent="0.2"/>
  <cols>
    <col min="1" max="1" width="2.85546875" style="101" customWidth="1"/>
    <col min="2" max="2" width="80.425781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5.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23" t="s">
        <v>3014</v>
      </c>
      <c r="C7" s="276"/>
      <c r="D7" s="276"/>
      <c r="E7" s="371"/>
      <c r="F7" s="8"/>
      <c r="G7" s="119"/>
      <c r="I7" s="8"/>
      <c r="J7" s="115"/>
      <c r="K7" s="115"/>
      <c r="L7" s="115"/>
    </row>
    <row r="8" spans="1:12" ht="25.5" x14ac:dyDescent="0.2">
      <c r="B8" s="1424" t="s">
        <v>3015</v>
      </c>
      <c r="C8" s="1066"/>
      <c r="D8" s="276"/>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23" spans="2:6" s="689" customFormat="1" ht="25.5" x14ac:dyDescent="0.2">
      <c r="B23" s="1412" t="s">
        <v>3404</v>
      </c>
    </row>
    <row r="24" spans="2:6" s="689" customFormat="1" x14ac:dyDescent="0.2">
      <c r="B24" s="2032" t="s">
        <v>1578</v>
      </c>
      <c r="C24" s="2033"/>
      <c r="D24" s="2034" t="s">
        <v>1579</v>
      </c>
      <c r="E24" s="2034"/>
      <c r="F24" s="2034"/>
    </row>
    <row r="40" spans="3:3" x14ac:dyDescent="0.2">
      <c r="C40" s="142"/>
    </row>
  </sheetData>
  <sheetProtection password="CA09" sheet="1" objects="1" scenarios="1"/>
  <customSheetViews>
    <customSheetView guid="{6425AD40-BB5F-4DDC-B7E5-93EC90B05160}" showGridLines="0" showRuler="0">
      <selection activeCell="D2" sqref="D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2" sqref="D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24:C24"/>
    <mergeCell ref="D24:F24"/>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L40"/>
  <sheetViews>
    <sheetView showGridLines="0" showRuler="0" zoomScaleSheetLayoutView="100" workbookViewId="0"/>
  </sheetViews>
  <sheetFormatPr baseColWidth="10" defaultColWidth="9" defaultRowHeight="14.25" x14ac:dyDescent="0.2"/>
  <cols>
    <col min="1" max="1" width="2.85546875" style="101" customWidth="1"/>
    <col min="2" max="2" width="54.2851562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2.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338" t="s">
        <v>3016</v>
      </c>
      <c r="C7" s="296"/>
      <c r="D7" s="296"/>
      <c r="E7" s="371"/>
      <c r="F7" s="8"/>
      <c r="G7" s="119"/>
      <c r="I7" s="8"/>
      <c r="J7" s="115"/>
      <c r="K7" s="115"/>
      <c r="L7" s="115"/>
    </row>
    <row r="8" spans="1:12" ht="51" x14ac:dyDescent="0.2">
      <c r="B8" s="1468" t="s">
        <v>3015</v>
      </c>
      <c r="C8" s="1068"/>
      <c r="D8" s="296"/>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40" spans="3:3" x14ac:dyDescent="0.2">
      <c r="C40" s="142"/>
    </row>
  </sheetData>
  <sheetProtection password="CA09" sheet="1" objects="1" scenarios="1"/>
  <customSheetViews>
    <customSheetView guid="{6425AD40-BB5F-4DDC-B7E5-93EC90B05160}" showGridLines="0" showRuler="0">
      <selection activeCell="D36" sqref="D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6" sqref="D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
    <mergeCell ref="E11:F11"/>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dimension ref="A1:L63"/>
  <sheetViews>
    <sheetView showGridLines="0" showRuler="0" topLeftCell="A8" zoomScaleSheetLayoutView="100" workbookViewId="0">
      <selection activeCell="D46" sqref="D46"/>
    </sheetView>
  </sheetViews>
  <sheetFormatPr baseColWidth="10" defaultColWidth="9" defaultRowHeight="14.25" x14ac:dyDescent="0.2"/>
  <cols>
    <col min="1" max="1" width="2.85546875" style="101" customWidth="1"/>
    <col min="2" max="2" width="98.7109375" style="101" customWidth="1"/>
    <col min="3" max="4" width="31.85546875" style="101" customWidth="1"/>
    <col min="5" max="6" width="16.7109375" style="101" customWidth="1"/>
    <col min="7" max="16384" width="9" style="101"/>
  </cols>
  <sheetData>
    <row r="1" spans="1:12" x14ac:dyDescent="0.2">
      <c r="A1" s="390"/>
    </row>
    <row r="3" spans="1:12" ht="48" customHeight="1" x14ac:dyDescent="0.25">
      <c r="B3" s="1405" t="s">
        <v>3379</v>
      </c>
      <c r="C3" s="85"/>
      <c r="E3" s="85"/>
      <c r="F3" s="85"/>
      <c r="G3" s="85"/>
    </row>
    <row r="4" spans="1:12" ht="23.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66" customHeight="1" x14ac:dyDescent="0.2">
      <c r="B7" s="1423" t="s">
        <v>3017</v>
      </c>
      <c r="C7" s="276"/>
      <c r="D7" s="276"/>
      <c r="E7" s="371"/>
      <c r="F7" s="8"/>
      <c r="G7" s="119"/>
      <c r="I7" s="8"/>
      <c r="J7" s="115"/>
      <c r="K7" s="115"/>
      <c r="L7" s="115"/>
    </row>
    <row r="8" spans="1:12" ht="38.25" x14ac:dyDescent="0.2">
      <c r="B8" s="1469" t="s">
        <v>3018</v>
      </c>
      <c r="C8" s="8"/>
      <c r="D8" s="8"/>
      <c r="E8" s="371" t="str">
        <f>Inhalt!$C$7</f>
        <v>V. OncoBox: G3.1.1 (170209)</v>
      </c>
      <c r="G8" s="119"/>
      <c r="H8" s="8"/>
      <c r="I8" s="8"/>
      <c r="J8" s="115"/>
      <c r="K8" s="115"/>
      <c r="L8" s="115"/>
    </row>
    <row r="9" spans="1:12" ht="15.75" x14ac:dyDescent="0.2">
      <c r="B9" s="949"/>
      <c r="C9" s="310"/>
      <c r="D9" s="310"/>
      <c r="E9" s="371" t="str">
        <f>Inhalt!$C$8</f>
        <v>V. Spezifikation: G3.1.1 (170209)</v>
      </c>
      <c r="G9" s="119"/>
      <c r="H9" s="8"/>
      <c r="I9" s="8"/>
    </row>
    <row r="10" spans="1:12" x14ac:dyDescent="0.2">
      <c r="B10" s="61"/>
      <c r="E10" s="208"/>
      <c r="G10" s="64"/>
    </row>
    <row r="11" spans="1:12" s="689" customFormat="1" ht="27" customHeight="1" x14ac:dyDescent="0.25">
      <c r="E11" s="1735" t="s">
        <v>2346</v>
      </c>
      <c r="F11" s="1562"/>
    </row>
    <row r="40" spans="2:6" x14ac:dyDescent="0.2">
      <c r="C40" s="142"/>
    </row>
    <row r="42" spans="2:6" s="689" customFormat="1" ht="31.5" x14ac:dyDescent="0.25">
      <c r="B42" s="1421" t="s">
        <v>3406</v>
      </c>
    </row>
    <row r="44" spans="2:6" s="689" customFormat="1" ht="25.5" x14ac:dyDescent="0.2">
      <c r="B44" s="284" t="s">
        <v>3410</v>
      </c>
    </row>
    <row r="45" spans="2:6" s="689" customFormat="1" ht="48" customHeight="1" x14ac:dyDescent="0.2">
      <c r="B45" s="1210" t="s">
        <v>3395</v>
      </c>
      <c r="C45" s="1210" t="s">
        <v>3396</v>
      </c>
      <c r="D45" s="1210" t="s">
        <v>3397</v>
      </c>
      <c r="E45" s="1210" t="s">
        <v>3398</v>
      </c>
      <c r="F45" s="114" t="s">
        <v>3399</v>
      </c>
    </row>
    <row r="46" spans="2:6" ht="160.5" customHeight="1" x14ac:dyDescent="0.2">
      <c r="B46" s="217" t="s">
        <v>3163</v>
      </c>
      <c r="C46" s="185"/>
      <c r="D46" s="1521" t="s">
        <v>3044</v>
      </c>
      <c r="E46" s="229" t="s">
        <v>286</v>
      </c>
      <c r="F46" s="241"/>
    </row>
    <row r="47" spans="2:6" ht="45" x14ac:dyDescent="0.2">
      <c r="B47" s="1498" t="s">
        <v>2608</v>
      </c>
      <c r="C47" s="1099"/>
      <c r="D47" s="1464" t="s">
        <v>3019</v>
      </c>
      <c r="E47" s="1099" t="s">
        <v>27</v>
      </c>
      <c r="F47" s="1098"/>
    </row>
    <row r="48" spans="2:6" s="689" customFormat="1" ht="96" customHeight="1" x14ac:dyDescent="0.2">
      <c r="B48" s="1499" t="s">
        <v>2613</v>
      </c>
      <c r="C48" s="1097"/>
      <c r="D48" s="1464" t="s">
        <v>3020</v>
      </c>
      <c r="E48" s="1099" t="s">
        <v>796</v>
      </c>
      <c r="F48" s="1098"/>
    </row>
    <row r="49" spans="2:6" s="689" customFormat="1" ht="78.75" x14ac:dyDescent="0.2">
      <c r="B49" s="1499" t="s">
        <v>2614</v>
      </c>
      <c r="C49" s="1204"/>
      <c r="D49" s="1464" t="s">
        <v>3021</v>
      </c>
      <c r="E49" s="1464" t="s">
        <v>3024</v>
      </c>
      <c r="F49" s="1205"/>
    </row>
    <row r="50" spans="2:6" ht="78.75" x14ac:dyDescent="0.2">
      <c r="B50" s="1497" t="s">
        <v>2623</v>
      </c>
      <c r="C50" s="170"/>
      <c r="D50" s="1460" t="s">
        <v>3022</v>
      </c>
      <c r="E50" s="170"/>
      <c r="F50" s="1460" t="s">
        <v>3025</v>
      </c>
    </row>
    <row r="51" spans="2:6" ht="78.75" x14ac:dyDescent="0.2">
      <c r="B51" s="1497" t="s">
        <v>2624</v>
      </c>
      <c r="C51" s="170"/>
      <c r="D51" s="1460" t="s">
        <v>3023</v>
      </c>
      <c r="E51" s="170"/>
      <c r="F51" s="1460" t="s">
        <v>3025</v>
      </c>
    </row>
    <row r="52" spans="2:6" x14ac:dyDescent="0.2">
      <c r="B52" s="124"/>
      <c r="C52" s="124"/>
      <c r="D52" s="124"/>
      <c r="E52" s="124"/>
      <c r="F52" s="124"/>
    </row>
    <row r="53" spans="2:6" x14ac:dyDescent="0.2">
      <c r="B53" s="124"/>
      <c r="C53" s="124"/>
      <c r="D53" s="124"/>
      <c r="E53" s="124"/>
      <c r="F53" s="124"/>
    </row>
    <row r="54" spans="2:6" s="689" customFormat="1" ht="27.75" customHeight="1" x14ac:dyDescent="0.2">
      <c r="B54" s="284" t="s">
        <v>3411</v>
      </c>
    </row>
    <row r="55" spans="2:6" ht="56.25" x14ac:dyDescent="0.2">
      <c r="B55" s="1496" t="s">
        <v>3168</v>
      </c>
      <c r="C55" s="457"/>
      <c r="D55" s="1459" t="s">
        <v>3026</v>
      </c>
      <c r="E55" s="1462" t="s">
        <v>3027</v>
      </c>
      <c r="F55" s="457"/>
    </row>
    <row r="56" spans="2:6" s="124" customFormat="1" x14ac:dyDescent="0.2">
      <c r="B56" s="381"/>
      <c r="C56" s="381"/>
      <c r="D56" s="381" t="s">
        <v>35</v>
      </c>
      <c r="E56" s="381"/>
      <c r="F56" s="381"/>
    </row>
    <row r="57" spans="2:6" s="124" customFormat="1" x14ac:dyDescent="0.2">
      <c r="B57" s="381"/>
      <c r="C57" s="381"/>
      <c r="D57" s="381"/>
      <c r="E57" s="381"/>
      <c r="F57" s="381"/>
    </row>
    <row r="58" spans="2:6" s="124" customFormat="1" x14ac:dyDescent="0.2">
      <c r="B58" s="381"/>
      <c r="C58" s="381"/>
      <c r="D58" s="381"/>
      <c r="E58" s="381"/>
      <c r="F58" s="381"/>
    </row>
    <row r="59" spans="2:6" s="689" customFormat="1" ht="25.5" x14ac:dyDescent="0.2">
      <c r="B59" s="1412" t="s">
        <v>3404</v>
      </c>
    </row>
    <row r="60" spans="2:6" ht="131.25" customHeight="1" x14ac:dyDescent="0.2">
      <c r="B60" s="2000" t="s">
        <v>3028</v>
      </c>
      <c r="C60" s="2040"/>
      <c r="D60" s="1721" t="s">
        <v>3029</v>
      </c>
      <c r="E60" s="2002"/>
      <c r="F60" s="2003"/>
    </row>
    <row r="61" spans="2:6" ht="27.75" customHeight="1" x14ac:dyDescent="0.2">
      <c r="B61" s="2000" t="s">
        <v>3030</v>
      </c>
      <c r="C61" s="2040"/>
      <c r="D61" s="1721" t="s">
        <v>3031</v>
      </c>
      <c r="E61" s="2002"/>
      <c r="F61" s="2003"/>
    </row>
    <row r="62" spans="2:6" ht="30.75" customHeight="1" x14ac:dyDescent="0.2">
      <c r="B62" s="2019" t="s">
        <v>3032</v>
      </c>
      <c r="C62" s="2021"/>
      <c r="D62" s="1997" t="s">
        <v>3033</v>
      </c>
      <c r="E62" s="2039"/>
      <c r="F62" s="1998"/>
    </row>
    <row r="63" spans="2:6" ht="39" customHeight="1" x14ac:dyDescent="0.2">
      <c r="B63" s="2035" t="s">
        <v>1584</v>
      </c>
      <c r="C63" s="2036"/>
      <c r="D63" s="2035" t="s">
        <v>1763</v>
      </c>
      <c r="E63" s="2037"/>
      <c r="F63" s="2038"/>
    </row>
  </sheetData>
  <sheetProtection password="CA09"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3:C63"/>
    <mergeCell ref="D63:F63"/>
    <mergeCell ref="B62:C62"/>
    <mergeCell ref="D62:F62"/>
    <mergeCell ref="E11:F11"/>
    <mergeCell ref="B60:C60"/>
    <mergeCell ref="D60:F60"/>
    <mergeCell ref="B61:C61"/>
    <mergeCell ref="D61:F61"/>
  </mergeCells>
  <dataValidations count="2">
    <dataValidation type="list" allowBlank="1" showInputMessage="1" sqref="B55 B46:B47 B49:B51">
      <formula1>Felder</formula1>
    </dataValidation>
    <dataValidation allowBlank="1" sqref="B48"/>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dimension ref="A1:L49"/>
  <sheetViews>
    <sheetView showGridLines="0" showRuler="0" zoomScaleSheetLayoutView="100" workbookViewId="0">
      <selection activeCell="A36" sqref="A36:XFD37"/>
    </sheetView>
  </sheetViews>
  <sheetFormatPr baseColWidth="10" defaultColWidth="9" defaultRowHeight="14.25" x14ac:dyDescent="0.2"/>
  <cols>
    <col min="1" max="1" width="2.85546875" style="101" customWidth="1"/>
    <col min="2" max="2" width="54.14062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9"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19" t="s">
        <v>3034</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38" spans="2:6" x14ac:dyDescent="0.2">
      <c r="C38" s="142"/>
    </row>
    <row r="39" spans="2:6" s="689" customFormat="1" ht="31.5" x14ac:dyDescent="0.25">
      <c r="B39" s="1421" t="s">
        <v>3406</v>
      </c>
    </row>
    <row r="41" spans="2:6" ht="30" x14ac:dyDescent="0.25">
      <c r="B41" s="1470" t="s">
        <v>3035</v>
      </c>
    </row>
    <row r="42" spans="2:6" s="689" customFormat="1" ht="49.5" customHeight="1" x14ac:dyDescent="0.2">
      <c r="B42" s="1210" t="s">
        <v>3395</v>
      </c>
      <c r="C42" s="1210" t="s">
        <v>3396</v>
      </c>
      <c r="D42" s="1210" t="s">
        <v>3397</v>
      </c>
      <c r="E42" s="1210" t="s">
        <v>3398</v>
      </c>
      <c r="F42" s="114" t="s">
        <v>3399</v>
      </c>
    </row>
    <row r="43" spans="2:6" ht="150" customHeight="1" x14ac:dyDescent="0.2">
      <c r="B43" s="1027" t="s">
        <v>3163</v>
      </c>
      <c r="C43" s="183"/>
      <c r="D43" s="1521" t="s">
        <v>3044</v>
      </c>
      <c r="E43" s="228">
        <v>1</v>
      </c>
      <c r="F43" s="213"/>
    </row>
    <row r="44" spans="2:6" ht="45" x14ac:dyDescent="0.2">
      <c r="B44" s="1495" t="s">
        <v>2608</v>
      </c>
      <c r="C44" s="179"/>
      <c r="D44" s="1462" t="s">
        <v>3019</v>
      </c>
      <c r="E44" s="213" t="s">
        <v>28</v>
      </c>
      <c r="F44" s="213"/>
    </row>
    <row r="45" spans="2:6" x14ac:dyDescent="0.2">
      <c r="B45" s="124"/>
      <c r="C45" s="124"/>
      <c r="D45" s="124"/>
      <c r="E45" s="124"/>
      <c r="F45" s="124"/>
    </row>
    <row r="46" spans="2:6" x14ac:dyDescent="0.2">
      <c r="B46" s="124"/>
      <c r="C46" s="124"/>
      <c r="D46" s="124"/>
      <c r="E46" s="124"/>
      <c r="F46" s="124"/>
    </row>
    <row r="47" spans="2:6" x14ac:dyDescent="0.2">
      <c r="B47" s="124"/>
      <c r="C47" s="124"/>
      <c r="D47" s="124"/>
      <c r="E47" s="124"/>
      <c r="F47" s="124"/>
    </row>
    <row r="48" spans="2:6" s="689" customFormat="1" ht="25.5" x14ac:dyDescent="0.2">
      <c r="B48" s="1412" t="s">
        <v>3404</v>
      </c>
    </row>
    <row r="49" spans="2:6" ht="15" x14ac:dyDescent="0.25">
      <c r="B49" s="2019"/>
      <c r="C49" s="2041"/>
      <c r="D49" s="2042"/>
      <c r="E49" s="2024"/>
      <c r="F49" s="2024"/>
    </row>
  </sheetData>
  <sheetProtection password="CA09"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49:C49"/>
    <mergeCell ref="D49:F49"/>
  </mergeCells>
  <dataValidations count="1">
    <dataValidation type="list" allowBlank="1" showInputMessage="1" sqref="B43:B44">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B1:L352"/>
  <sheetViews>
    <sheetView showGridLines="0" showRuler="0" showWhiteSpace="0" zoomScaleSheetLayoutView="100" workbookViewId="0">
      <selection activeCell="F38" sqref="F38"/>
    </sheetView>
  </sheetViews>
  <sheetFormatPr baseColWidth="10" defaultColWidth="9.140625" defaultRowHeight="12" customHeight="1" x14ac:dyDescent="0.2"/>
  <cols>
    <col min="1" max="1" width="2.85546875" style="193" customWidth="1"/>
    <col min="2" max="2" width="10.28515625" style="193" customWidth="1"/>
    <col min="3" max="3" width="7.85546875" style="193" customWidth="1"/>
    <col min="4" max="4" width="11.42578125" style="193" customWidth="1"/>
    <col min="5" max="5" width="11.85546875" style="193" customWidth="1"/>
    <col min="6" max="6" width="27.42578125" style="193" customWidth="1"/>
    <col min="7" max="7" width="5.5703125" style="193" customWidth="1"/>
    <col min="8" max="11" width="5.7109375" style="193" customWidth="1"/>
    <col min="12" max="12" width="22" style="193" customWidth="1"/>
    <col min="13" max="13" width="7.140625" style="193" customWidth="1"/>
    <col min="14" max="16384" width="9.140625" style="193"/>
  </cols>
  <sheetData>
    <row r="1" spans="2:12" s="104" customFormat="1" ht="14.25" x14ac:dyDescent="0.2"/>
    <row r="2" spans="2:12" s="104" customFormat="1" ht="14.25" x14ac:dyDescent="0.2"/>
    <row r="3" spans="2:12" s="104" customFormat="1" ht="18" x14ac:dyDescent="0.25">
      <c r="B3" s="299" t="s">
        <v>1576</v>
      </c>
      <c r="D3" s="299"/>
      <c r="F3" s="299"/>
      <c r="G3" s="299"/>
      <c r="H3" s="299"/>
    </row>
    <row r="4" spans="2:12" s="104" customFormat="1" ht="14.25" customHeight="1" x14ac:dyDescent="0.25">
      <c r="B4" s="388" t="s">
        <v>826</v>
      </c>
      <c r="D4" s="299"/>
      <c r="E4" s="299"/>
      <c r="I4" s="300"/>
    </row>
    <row r="5" spans="2:12" s="104" customFormat="1" ht="14.25" customHeight="1" x14ac:dyDescent="0.2">
      <c r="B5" s="193"/>
      <c r="D5" s="296"/>
      <c r="E5" s="296"/>
      <c r="I5" s="300"/>
      <c r="J5" s="301"/>
      <c r="K5" s="301"/>
    </row>
    <row r="6" spans="2:12" s="104" customFormat="1" ht="14.25" customHeight="1" x14ac:dyDescent="0.2">
      <c r="D6" s="296"/>
      <c r="E6" s="296"/>
      <c r="I6" s="302"/>
      <c r="J6" s="301"/>
      <c r="K6" s="301"/>
    </row>
    <row r="7" spans="2:12" s="303" customFormat="1" ht="15.75" x14ac:dyDescent="0.2">
      <c r="B7" s="296" t="s">
        <v>9</v>
      </c>
      <c r="D7" s="296"/>
      <c r="E7" s="296"/>
      <c r="G7" s="296"/>
      <c r="I7" s="208"/>
      <c r="J7" s="301"/>
      <c r="K7" s="301"/>
    </row>
    <row r="8" spans="2:12" s="104" customFormat="1" ht="15.75" x14ac:dyDescent="0.2">
      <c r="B8" s="304"/>
      <c r="D8" s="296"/>
      <c r="E8" s="296"/>
      <c r="I8" s="208" t="str">
        <f>Inhalt!$C$7</f>
        <v>V. OncoBox: G3.1.1 (170209)</v>
      </c>
      <c r="J8" s="301"/>
      <c r="K8" s="301"/>
    </row>
    <row r="9" spans="2:12" s="104" customFormat="1" ht="14.25" x14ac:dyDescent="0.2">
      <c r="I9" s="208" t="str">
        <f>Inhalt!$C$8</f>
        <v>V. Spezifikation: G3.1.1 (170209)</v>
      </c>
    </row>
    <row r="10" spans="2:12" s="104" customFormat="1" ht="15" x14ac:dyDescent="0.25">
      <c r="I10" s="1561" t="s">
        <v>801</v>
      </c>
      <c r="J10" s="1562"/>
      <c r="K10" s="1562"/>
      <c r="L10" s="1562"/>
    </row>
    <row r="11" spans="2:12" s="104" customFormat="1" ht="14.25" x14ac:dyDescent="0.2"/>
    <row r="12" spans="2:12" ht="12" customHeight="1" x14ac:dyDescent="0.2">
      <c r="J12" s="301"/>
      <c r="K12" s="301"/>
      <c r="L12" s="301"/>
    </row>
    <row r="13" spans="2:12" ht="12" customHeight="1" x14ac:dyDescent="0.2">
      <c r="B13" s="194" t="s">
        <v>10</v>
      </c>
      <c r="C13" s="194"/>
      <c r="D13" s="194"/>
      <c r="E13" s="194"/>
      <c r="F13" s="194"/>
      <c r="G13" s="194"/>
      <c r="H13" s="104"/>
      <c r="I13" s="194"/>
      <c r="J13" s="194"/>
      <c r="K13" s="194"/>
      <c r="L13" s="194"/>
    </row>
    <row r="14" spans="2:12" ht="12" customHeight="1" x14ac:dyDescent="0.2">
      <c r="B14" s="195" t="s">
        <v>11</v>
      </c>
      <c r="C14" s="195"/>
      <c r="D14" s="195"/>
      <c r="E14" s="195"/>
      <c r="F14" s="195"/>
      <c r="G14" s="194"/>
      <c r="H14" s="104"/>
      <c r="I14" s="194"/>
      <c r="J14" s="194"/>
      <c r="K14" s="194"/>
      <c r="L14" s="194"/>
    </row>
    <row r="15" spans="2:12" ht="12.75" customHeight="1" x14ac:dyDescent="0.2">
      <c r="B15" s="104"/>
      <c r="C15" s="194" t="s">
        <v>719</v>
      </c>
      <c r="D15" s="194"/>
      <c r="E15" s="194"/>
      <c r="F15" s="194"/>
      <c r="G15" s="194"/>
      <c r="H15" s="104"/>
      <c r="I15" s="194"/>
      <c r="J15" s="194"/>
      <c r="K15" s="194"/>
      <c r="L15" s="194"/>
    </row>
    <row r="16" spans="2:12" ht="12.75" customHeight="1" x14ac:dyDescent="0.2">
      <c r="B16" s="104"/>
      <c r="C16" s="104"/>
      <c r="D16" s="194" t="s">
        <v>717</v>
      </c>
      <c r="E16" s="194"/>
      <c r="F16" s="194"/>
      <c r="G16" s="194"/>
      <c r="H16" s="104"/>
      <c r="I16" s="194"/>
      <c r="J16" s="194"/>
      <c r="K16" s="194"/>
      <c r="L16" s="194"/>
    </row>
    <row r="17" spans="2:12" ht="12.75" customHeight="1" x14ac:dyDescent="0.2">
      <c r="B17" s="104"/>
      <c r="C17" s="104"/>
      <c r="D17" s="194" t="s">
        <v>718</v>
      </c>
      <c r="E17" s="194"/>
      <c r="F17" s="194"/>
      <c r="G17" s="194"/>
      <c r="H17" s="104"/>
      <c r="I17" s="194"/>
      <c r="J17" s="194"/>
      <c r="K17" s="194"/>
      <c r="L17" s="194"/>
    </row>
    <row r="18" spans="2:12" ht="12.75" customHeight="1" x14ac:dyDescent="0.2">
      <c r="B18" s="104"/>
      <c r="C18" s="104"/>
      <c r="D18" s="194" t="s">
        <v>722</v>
      </c>
      <c r="E18" s="194"/>
      <c r="F18" s="194"/>
      <c r="G18" s="194"/>
      <c r="H18" s="104"/>
      <c r="I18" s="194"/>
      <c r="J18" s="194"/>
      <c r="K18" s="194"/>
      <c r="L18" s="194"/>
    </row>
    <row r="19" spans="2:12" ht="12" customHeight="1" x14ac:dyDescent="0.2">
      <c r="B19" s="104"/>
      <c r="C19" s="194" t="s">
        <v>720</v>
      </c>
      <c r="D19" s="194"/>
      <c r="E19" s="194"/>
      <c r="F19" s="194"/>
      <c r="G19" s="194"/>
      <c r="H19" s="104"/>
      <c r="I19" s="195"/>
      <c r="J19" s="195"/>
      <c r="K19" s="195"/>
      <c r="L19" s="194"/>
    </row>
    <row r="20" spans="2:12" ht="12" customHeight="1" x14ac:dyDescent="0.2">
      <c r="B20" s="194"/>
      <c r="C20" s="194" t="s">
        <v>508</v>
      </c>
      <c r="D20" s="194"/>
      <c r="E20" s="194"/>
      <c r="F20" s="194"/>
      <c r="G20" s="194"/>
      <c r="H20" s="104"/>
      <c r="I20" s="194"/>
      <c r="J20" s="194"/>
      <c r="K20" s="194"/>
      <c r="L20" s="194"/>
    </row>
    <row r="21" spans="2:12" ht="12" customHeight="1" x14ac:dyDescent="0.2">
      <c r="B21" s="195"/>
      <c r="C21" s="195"/>
      <c r="D21" s="195" t="s">
        <v>509</v>
      </c>
      <c r="E21" s="195"/>
      <c r="F21" s="195"/>
      <c r="G21" s="195"/>
      <c r="H21" s="104"/>
      <c r="I21" s="194"/>
      <c r="J21" s="194"/>
      <c r="K21" s="194"/>
      <c r="L21" s="194"/>
    </row>
    <row r="22" spans="2:12" ht="12" customHeight="1" x14ac:dyDescent="0.2">
      <c r="B22" s="195"/>
      <c r="C22" s="195"/>
      <c r="D22" s="195"/>
      <c r="E22" s="1560" t="s">
        <v>660</v>
      </c>
      <c r="F22" s="1560"/>
      <c r="G22" s="195"/>
      <c r="H22" s="104"/>
      <c r="I22" s="194"/>
      <c r="J22" s="194"/>
      <c r="K22" s="194"/>
      <c r="L22" s="194"/>
    </row>
    <row r="23" spans="2:12" ht="12" customHeight="1" x14ac:dyDescent="0.2">
      <c r="B23" s="194"/>
      <c r="C23" s="194"/>
      <c r="D23" s="194"/>
      <c r="E23" s="194" t="s">
        <v>510</v>
      </c>
      <c r="F23" s="194"/>
      <c r="G23" s="194"/>
      <c r="H23" s="104"/>
      <c r="I23" s="194"/>
      <c r="J23" s="194"/>
      <c r="K23" s="194"/>
      <c r="L23" s="194"/>
    </row>
    <row r="24" spans="2:12" ht="12" customHeight="1" x14ac:dyDescent="0.2">
      <c r="B24" s="194"/>
      <c r="C24" s="194"/>
      <c r="D24" s="194"/>
      <c r="E24" s="194" t="s">
        <v>511</v>
      </c>
      <c r="F24" s="194"/>
      <c r="G24" s="194"/>
      <c r="H24" s="104"/>
      <c r="I24" s="194"/>
      <c r="J24" s="194"/>
      <c r="K24" s="194"/>
      <c r="L24" s="194"/>
    </row>
    <row r="25" spans="2:12" ht="12" customHeight="1" x14ac:dyDescent="0.2">
      <c r="B25" s="194"/>
      <c r="C25" s="194"/>
      <c r="D25" s="194"/>
      <c r="E25" s="194" t="s">
        <v>512</v>
      </c>
      <c r="F25" s="194"/>
      <c r="G25" s="194"/>
      <c r="H25" s="104"/>
      <c r="I25" s="194"/>
      <c r="J25" s="194"/>
      <c r="K25" s="194"/>
      <c r="L25" s="194"/>
    </row>
    <row r="26" spans="2:12" ht="12" customHeight="1" x14ac:dyDescent="0.2">
      <c r="B26" s="194"/>
      <c r="C26" s="194"/>
      <c r="D26" s="194"/>
      <c r="E26" s="194" t="s">
        <v>513</v>
      </c>
      <c r="F26" s="194"/>
      <c r="G26" s="194"/>
      <c r="H26" s="104"/>
      <c r="I26" s="194"/>
      <c r="J26" s="194"/>
      <c r="K26" s="194"/>
      <c r="L26" s="194"/>
    </row>
    <row r="27" spans="2:12" ht="12" customHeight="1" x14ac:dyDescent="0.2">
      <c r="B27" s="194"/>
      <c r="C27" s="194"/>
      <c r="D27" s="194"/>
      <c r="E27" s="194" t="s">
        <v>514</v>
      </c>
      <c r="F27" s="194"/>
      <c r="G27" s="194"/>
      <c r="H27" s="104"/>
      <c r="I27" s="194"/>
      <c r="J27" s="194"/>
      <c r="K27" s="194"/>
      <c r="L27" s="194"/>
    </row>
    <row r="28" spans="2:12" ht="12" customHeight="1" x14ac:dyDescent="0.2">
      <c r="B28" s="194"/>
      <c r="C28" s="194"/>
      <c r="D28" s="194"/>
      <c r="E28" s="194" t="s">
        <v>515</v>
      </c>
      <c r="F28" s="194"/>
      <c r="G28" s="194"/>
      <c r="H28" s="104"/>
      <c r="I28" s="194"/>
      <c r="J28" s="194"/>
      <c r="K28" s="194"/>
      <c r="L28" s="194"/>
    </row>
    <row r="29" spans="2:12" ht="12" customHeight="1" x14ac:dyDescent="0.2">
      <c r="B29" s="194"/>
      <c r="C29" s="194"/>
      <c r="D29" s="194" t="s">
        <v>516</v>
      </c>
      <c r="E29" s="194"/>
      <c r="F29" s="194"/>
      <c r="G29" s="194"/>
      <c r="H29" s="104"/>
      <c r="I29" s="194"/>
      <c r="J29" s="194"/>
      <c r="K29" s="194"/>
      <c r="L29" s="194"/>
    </row>
    <row r="30" spans="2:12" ht="12" customHeight="1" x14ac:dyDescent="0.2">
      <c r="B30" s="194"/>
      <c r="C30" s="194"/>
      <c r="D30" s="194" t="s">
        <v>517</v>
      </c>
      <c r="E30" s="194"/>
      <c r="F30" s="194"/>
      <c r="G30" s="194"/>
      <c r="H30" s="104"/>
      <c r="I30" s="194"/>
      <c r="J30" s="194"/>
      <c r="K30" s="194"/>
      <c r="L30" s="194"/>
    </row>
    <row r="31" spans="2:12" ht="12" customHeight="1" x14ac:dyDescent="0.2">
      <c r="B31" s="194"/>
      <c r="C31" s="194"/>
      <c r="D31" s="194"/>
      <c r="E31" s="194" t="s">
        <v>518</v>
      </c>
      <c r="F31" s="194"/>
      <c r="G31" s="194"/>
      <c r="H31" s="104"/>
      <c r="I31" s="194"/>
      <c r="J31" s="194"/>
      <c r="K31" s="194"/>
      <c r="L31" s="194"/>
    </row>
    <row r="32" spans="2:12" ht="12" customHeight="1" x14ac:dyDescent="0.2">
      <c r="B32" s="194"/>
      <c r="C32" s="194"/>
      <c r="D32" s="194"/>
      <c r="E32" s="194"/>
      <c r="F32" s="194" t="s">
        <v>519</v>
      </c>
      <c r="G32" s="194"/>
      <c r="H32" s="104"/>
      <c r="I32" s="194"/>
      <c r="J32" s="194"/>
      <c r="K32" s="194"/>
      <c r="L32" s="194"/>
    </row>
    <row r="33" spans="2:12" ht="12" customHeight="1" x14ac:dyDescent="0.2">
      <c r="B33" s="194"/>
      <c r="C33" s="194"/>
      <c r="D33" s="194"/>
      <c r="E33" s="194"/>
      <c r="F33" s="194" t="s">
        <v>520</v>
      </c>
      <c r="G33" s="194"/>
      <c r="H33" s="104"/>
      <c r="I33" s="194"/>
      <c r="J33" s="194"/>
      <c r="K33" s="194"/>
      <c r="L33" s="194"/>
    </row>
    <row r="34" spans="2:12" ht="12" customHeight="1" x14ac:dyDescent="0.2">
      <c r="B34" s="194"/>
      <c r="C34" s="194"/>
      <c r="D34" s="194"/>
      <c r="E34" s="194"/>
      <c r="F34" s="194" t="s">
        <v>521</v>
      </c>
      <c r="G34" s="194"/>
      <c r="H34" s="104"/>
      <c r="I34" s="194"/>
      <c r="J34" s="194"/>
      <c r="K34" s="194"/>
      <c r="L34" s="194"/>
    </row>
    <row r="35" spans="2:12" ht="12" customHeight="1" x14ac:dyDescent="0.2">
      <c r="B35" s="194"/>
      <c r="C35" s="194"/>
      <c r="D35" s="194"/>
      <c r="E35" s="194"/>
      <c r="F35" s="194" t="s">
        <v>522</v>
      </c>
      <c r="G35" s="194"/>
      <c r="H35" s="104"/>
      <c r="I35" s="194"/>
      <c r="J35" s="194"/>
      <c r="K35" s="194"/>
      <c r="L35" s="194"/>
    </row>
    <row r="36" spans="2:12" ht="12" customHeight="1" x14ac:dyDescent="0.2">
      <c r="B36" s="194"/>
      <c r="C36" s="194"/>
      <c r="D36" s="194"/>
      <c r="E36" s="194"/>
      <c r="F36" s="1119" t="s">
        <v>1362</v>
      </c>
      <c r="G36" s="1119"/>
      <c r="H36" s="1120"/>
      <c r="I36" s="1119"/>
      <c r="J36" s="194"/>
      <c r="K36" s="194"/>
      <c r="L36" s="194"/>
    </row>
    <row r="37" spans="2:12" ht="12" customHeight="1" x14ac:dyDescent="0.2">
      <c r="B37" s="194"/>
      <c r="C37" s="194"/>
      <c r="D37" s="194"/>
      <c r="E37" s="194"/>
      <c r="F37" s="194" t="s">
        <v>523</v>
      </c>
      <c r="G37" s="194"/>
      <c r="H37" s="104"/>
      <c r="I37" s="194"/>
      <c r="J37" s="194"/>
      <c r="K37" s="194"/>
      <c r="L37" s="194"/>
    </row>
    <row r="38" spans="2:12" ht="12" customHeight="1" x14ac:dyDescent="0.2">
      <c r="B38" s="194"/>
      <c r="C38" s="194"/>
      <c r="D38" s="194"/>
      <c r="E38" s="194" t="s">
        <v>524</v>
      </c>
      <c r="F38" s="194"/>
      <c r="G38" s="194"/>
      <c r="H38" s="104"/>
      <c r="I38" s="194"/>
      <c r="J38" s="194"/>
      <c r="K38" s="194"/>
      <c r="L38" s="194"/>
    </row>
    <row r="39" spans="2:12" ht="12" customHeight="1" x14ac:dyDescent="0.2">
      <c r="B39" s="194"/>
      <c r="C39" s="194"/>
      <c r="D39" s="194"/>
      <c r="E39" s="194" t="s">
        <v>525</v>
      </c>
      <c r="F39" s="194"/>
      <c r="G39" s="194"/>
      <c r="H39" s="104"/>
      <c r="I39" s="194"/>
      <c r="J39" s="194"/>
      <c r="K39" s="194"/>
      <c r="L39" s="194"/>
    </row>
    <row r="40" spans="2:12" ht="12" customHeight="1" x14ac:dyDescent="0.2">
      <c r="B40" s="194"/>
      <c r="C40" s="194"/>
      <c r="D40" s="194"/>
      <c r="E40" s="194" t="s">
        <v>526</v>
      </c>
      <c r="F40" s="194"/>
      <c r="G40" s="194"/>
      <c r="H40" s="104"/>
      <c r="I40" s="194"/>
      <c r="J40" s="194"/>
      <c r="K40" s="194"/>
      <c r="L40" s="194"/>
    </row>
    <row r="41" spans="2:12" ht="12" customHeight="1" x14ac:dyDescent="0.2">
      <c r="B41" s="194"/>
      <c r="C41" s="194"/>
      <c r="D41" s="194"/>
      <c r="E41" s="194"/>
      <c r="F41" s="194" t="s">
        <v>527</v>
      </c>
      <c r="G41" s="194"/>
      <c r="H41" s="104"/>
      <c r="I41" s="194"/>
      <c r="J41" s="194"/>
      <c r="K41" s="194"/>
      <c r="L41" s="194"/>
    </row>
    <row r="42" spans="2:12" ht="12" customHeight="1" x14ac:dyDescent="0.2">
      <c r="B42" s="194"/>
      <c r="C42" s="194"/>
      <c r="D42" s="194"/>
      <c r="E42" s="194"/>
      <c r="F42" s="194" t="s">
        <v>528</v>
      </c>
      <c r="G42" s="194"/>
      <c r="H42" s="104"/>
      <c r="I42" s="194"/>
      <c r="J42" s="194"/>
      <c r="K42" s="194"/>
      <c r="L42" s="194"/>
    </row>
    <row r="43" spans="2:12" ht="12" customHeight="1" x14ac:dyDescent="0.2">
      <c r="B43" s="194"/>
      <c r="C43" s="194"/>
      <c r="D43" s="194"/>
      <c r="E43" s="194"/>
      <c r="F43" s="194" t="s">
        <v>529</v>
      </c>
      <c r="G43" s="194"/>
      <c r="H43" s="104"/>
      <c r="I43" s="194"/>
      <c r="J43" s="194"/>
      <c r="K43" s="194"/>
      <c r="L43" s="194"/>
    </row>
    <row r="44" spans="2:12" ht="12" customHeight="1" x14ac:dyDescent="0.2">
      <c r="B44" s="194"/>
      <c r="C44" s="194"/>
      <c r="D44" s="194"/>
      <c r="E44" s="194"/>
      <c r="F44" s="194" t="s">
        <v>530</v>
      </c>
      <c r="G44" s="194"/>
      <c r="H44" s="104"/>
      <c r="I44" s="194"/>
      <c r="J44" s="194"/>
      <c r="K44" s="194"/>
      <c r="L44" s="194"/>
    </row>
    <row r="45" spans="2:12" ht="12" customHeight="1" x14ac:dyDescent="0.2">
      <c r="B45" s="194"/>
      <c r="C45" s="194"/>
      <c r="D45" s="194"/>
      <c r="E45" s="194"/>
      <c r="F45" s="194" t="s">
        <v>661</v>
      </c>
      <c r="G45" s="194"/>
      <c r="H45" s="104"/>
      <c r="I45" s="194"/>
      <c r="J45" s="194"/>
      <c r="K45" s="194"/>
      <c r="L45" s="194"/>
    </row>
    <row r="46" spans="2:12" ht="12" customHeight="1" x14ac:dyDescent="0.2">
      <c r="B46" s="194"/>
      <c r="C46" s="194"/>
      <c r="D46" s="194"/>
      <c r="E46" s="194"/>
      <c r="F46" s="141" t="s">
        <v>531</v>
      </c>
      <c r="G46" s="141"/>
      <c r="H46" s="104"/>
      <c r="I46" s="194"/>
      <c r="J46" s="194"/>
      <c r="K46" s="194"/>
      <c r="L46" s="194"/>
    </row>
    <row r="47" spans="2:12" ht="12" customHeight="1" x14ac:dyDescent="0.2">
      <c r="B47" s="194"/>
      <c r="C47" s="194"/>
      <c r="D47" s="194"/>
      <c r="E47" s="194" t="s">
        <v>532</v>
      </c>
      <c r="F47" s="194"/>
      <c r="G47" s="194"/>
      <c r="H47" s="104"/>
      <c r="I47" s="194"/>
      <c r="J47" s="194"/>
      <c r="K47" s="194"/>
      <c r="L47" s="194"/>
    </row>
    <row r="48" spans="2:12" ht="12" customHeight="1" x14ac:dyDescent="0.2">
      <c r="B48" s="194"/>
      <c r="C48" s="194"/>
      <c r="D48" s="194"/>
      <c r="E48" s="194" t="s">
        <v>533</v>
      </c>
      <c r="F48" s="194"/>
      <c r="G48" s="194"/>
      <c r="H48" s="104"/>
      <c r="I48" s="194"/>
      <c r="J48" s="194"/>
      <c r="K48" s="194"/>
      <c r="L48" s="194"/>
    </row>
    <row r="49" spans="2:12" ht="12" customHeight="1" x14ac:dyDescent="0.2">
      <c r="B49" s="194"/>
      <c r="C49" s="194"/>
      <c r="D49" s="194"/>
      <c r="E49" s="194"/>
      <c r="F49" s="194" t="s">
        <v>534</v>
      </c>
      <c r="G49" s="194"/>
      <c r="H49" s="104"/>
      <c r="I49" s="194"/>
      <c r="J49" s="194"/>
      <c r="K49" s="194"/>
      <c r="L49" s="194"/>
    </row>
    <row r="50" spans="2:12" ht="12" customHeight="1" x14ac:dyDescent="0.2">
      <c r="B50" s="194"/>
      <c r="C50" s="194"/>
      <c r="D50" s="194"/>
      <c r="E50" s="194"/>
      <c r="F50" s="194" t="s">
        <v>535</v>
      </c>
      <c r="G50" s="194"/>
      <c r="H50" s="104"/>
      <c r="I50" s="194"/>
      <c r="J50" s="194"/>
      <c r="K50" s="194"/>
      <c r="L50" s="194"/>
    </row>
    <row r="51" spans="2:12" ht="12" customHeight="1" x14ac:dyDescent="0.2">
      <c r="B51" s="194"/>
      <c r="C51" s="194"/>
      <c r="D51" s="194"/>
      <c r="E51" s="194"/>
      <c r="F51" s="194" t="s">
        <v>536</v>
      </c>
      <c r="G51" s="194"/>
      <c r="H51" s="104"/>
      <c r="I51" s="194"/>
      <c r="J51" s="194"/>
      <c r="K51" s="194"/>
      <c r="L51" s="194"/>
    </row>
    <row r="52" spans="2:12" ht="12" customHeight="1" x14ac:dyDescent="0.2">
      <c r="B52" s="194"/>
      <c r="C52" s="194"/>
      <c r="D52" s="194"/>
      <c r="E52" s="194"/>
      <c r="F52" s="194" t="s">
        <v>537</v>
      </c>
      <c r="G52" s="194"/>
      <c r="I52" s="194"/>
      <c r="J52" s="194"/>
      <c r="K52" s="194"/>
      <c r="L52" s="194"/>
    </row>
    <row r="53" spans="2:12" ht="12" customHeight="1" x14ac:dyDescent="0.2">
      <c r="B53" s="194"/>
      <c r="C53" s="194"/>
      <c r="D53" s="194"/>
      <c r="E53" s="194"/>
      <c r="F53" s="194" t="s">
        <v>538</v>
      </c>
      <c r="G53" s="194"/>
      <c r="H53" s="104"/>
      <c r="I53" s="194"/>
      <c r="J53" s="194"/>
      <c r="K53" s="194"/>
      <c r="L53" s="194"/>
    </row>
    <row r="54" spans="2:12" ht="12" customHeight="1" x14ac:dyDescent="0.2">
      <c r="B54" s="194"/>
      <c r="C54" s="194"/>
      <c r="D54" s="194"/>
      <c r="E54" s="194"/>
      <c r="F54" s="194" t="s">
        <v>539</v>
      </c>
      <c r="G54" s="194"/>
      <c r="H54" s="104"/>
      <c r="I54" s="194"/>
      <c r="J54" s="194"/>
      <c r="K54" s="194"/>
      <c r="L54" s="194"/>
    </row>
    <row r="55" spans="2:12" ht="12" customHeight="1" x14ac:dyDescent="0.2">
      <c r="B55" s="194"/>
      <c r="C55" s="194"/>
      <c r="D55" s="194"/>
      <c r="E55" s="194"/>
      <c r="F55" s="194" t="s">
        <v>540</v>
      </c>
      <c r="G55" s="194"/>
      <c r="H55" s="104"/>
      <c r="I55" s="194"/>
      <c r="J55" s="194"/>
      <c r="K55" s="194"/>
      <c r="L55" s="194"/>
    </row>
    <row r="56" spans="2:12" ht="12" customHeight="1" x14ac:dyDescent="0.2">
      <c r="B56" s="194"/>
      <c r="C56" s="194"/>
      <c r="D56" s="194"/>
      <c r="E56" s="194"/>
      <c r="F56" s="194" t="s">
        <v>541</v>
      </c>
      <c r="G56" s="194"/>
      <c r="H56" s="104"/>
      <c r="I56" s="194"/>
      <c r="J56" s="194"/>
      <c r="K56" s="194"/>
      <c r="L56" s="194"/>
    </row>
    <row r="57" spans="2:12" ht="12" customHeight="1" x14ac:dyDescent="0.2">
      <c r="B57" s="194"/>
      <c r="C57" s="194"/>
      <c r="D57" s="194"/>
      <c r="E57" s="194"/>
      <c r="F57" s="194" t="s">
        <v>542</v>
      </c>
      <c r="G57" s="194"/>
      <c r="H57" s="104"/>
      <c r="I57" s="194"/>
      <c r="J57" s="194"/>
      <c r="K57" s="194"/>
      <c r="L57" s="194"/>
    </row>
    <row r="58" spans="2:12" ht="12" customHeight="1" x14ac:dyDescent="0.2">
      <c r="B58" s="194"/>
      <c r="C58" s="194"/>
      <c r="D58" s="194"/>
      <c r="E58" s="194"/>
      <c r="F58" s="194" t="s">
        <v>543</v>
      </c>
      <c r="G58" s="194"/>
      <c r="H58" s="104"/>
      <c r="I58" s="194"/>
      <c r="J58" s="194"/>
      <c r="K58" s="194"/>
      <c r="L58" s="194"/>
    </row>
    <row r="59" spans="2:12" ht="12" customHeight="1" x14ac:dyDescent="0.2">
      <c r="B59" s="194"/>
      <c r="C59" s="194"/>
      <c r="D59" s="194"/>
      <c r="E59" s="194"/>
      <c r="F59" s="194" t="s">
        <v>544</v>
      </c>
      <c r="G59" s="194"/>
      <c r="H59" s="104"/>
      <c r="I59" s="194"/>
      <c r="J59" s="194"/>
      <c r="K59" s="194"/>
      <c r="L59" s="194"/>
    </row>
    <row r="60" spans="2:12" ht="12" customHeight="1" x14ac:dyDescent="0.2">
      <c r="B60" s="194"/>
      <c r="C60" s="194"/>
      <c r="D60" s="194"/>
      <c r="E60" s="194"/>
      <c r="F60" s="194" t="s">
        <v>545</v>
      </c>
      <c r="G60" s="194"/>
      <c r="H60" s="104"/>
      <c r="I60" s="194"/>
      <c r="J60" s="194"/>
      <c r="K60" s="194"/>
      <c r="L60" s="194"/>
    </row>
    <row r="61" spans="2:12" ht="12" customHeight="1" x14ac:dyDescent="0.2">
      <c r="B61" s="194"/>
      <c r="C61" s="194"/>
      <c r="D61" s="194"/>
      <c r="E61" s="194"/>
      <c r="F61" s="194" t="s">
        <v>546</v>
      </c>
      <c r="G61" s="194"/>
      <c r="H61" s="104"/>
      <c r="I61" s="194"/>
      <c r="J61" s="194"/>
      <c r="K61" s="194"/>
      <c r="L61" s="194"/>
    </row>
    <row r="62" spans="2:12" ht="12" customHeight="1" x14ac:dyDescent="0.2">
      <c r="B62" s="194"/>
      <c r="C62" s="194"/>
      <c r="D62" s="194"/>
      <c r="E62" s="194"/>
      <c r="F62" s="194" t="s">
        <v>547</v>
      </c>
      <c r="G62" s="194"/>
      <c r="H62" s="104"/>
      <c r="I62" s="194"/>
      <c r="J62" s="194"/>
      <c r="K62" s="194"/>
      <c r="L62" s="194"/>
    </row>
    <row r="63" spans="2:12" ht="12" customHeight="1" x14ac:dyDescent="0.2">
      <c r="B63" s="194"/>
      <c r="C63" s="194"/>
      <c r="D63" s="194"/>
      <c r="E63" s="194"/>
      <c r="F63" s="194" t="s">
        <v>548</v>
      </c>
      <c r="G63" s="194"/>
      <c r="H63" s="104"/>
      <c r="I63" s="194"/>
      <c r="J63" s="194"/>
      <c r="K63" s="194"/>
      <c r="L63" s="194"/>
    </row>
    <row r="64" spans="2:12" ht="12" customHeight="1" x14ac:dyDescent="0.2">
      <c r="B64" s="194"/>
      <c r="C64" s="194"/>
      <c r="D64" s="194"/>
      <c r="E64" s="194" t="s">
        <v>549</v>
      </c>
      <c r="F64" s="194"/>
      <c r="G64" s="194"/>
      <c r="H64" s="104"/>
      <c r="I64" s="194"/>
      <c r="J64" s="194"/>
      <c r="K64" s="194"/>
      <c r="L64" s="194"/>
    </row>
    <row r="65" spans="2:12" ht="12" customHeight="1" x14ac:dyDescent="0.2">
      <c r="B65" s="194"/>
      <c r="C65" s="194"/>
      <c r="D65" s="194"/>
      <c r="E65" s="194" t="s">
        <v>550</v>
      </c>
      <c r="F65" s="194"/>
      <c r="G65" s="194"/>
      <c r="H65" s="104"/>
      <c r="I65" s="194"/>
      <c r="J65" s="194"/>
      <c r="K65" s="194"/>
      <c r="L65" s="194"/>
    </row>
    <row r="66" spans="2:12" ht="12" customHeight="1" x14ac:dyDescent="0.2">
      <c r="B66" s="194"/>
      <c r="C66" s="194"/>
      <c r="D66" s="194"/>
      <c r="E66" s="194"/>
      <c r="F66" s="194" t="s">
        <v>551</v>
      </c>
      <c r="G66" s="194"/>
      <c r="H66" s="104"/>
      <c r="I66" s="194"/>
      <c r="J66" s="194"/>
      <c r="K66" s="194"/>
      <c r="L66" s="194"/>
    </row>
    <row r="67" spans="2:12" ht="12" customHeight="1" x14ac:dyDescent="0.2">
      <c r="B67" s="194"/>
      <c r="C67" s="194"/>
      <c r="D67" s="194"/>
      <c r="E67" s="194"/>
      <c r="F67" s="194" t="s">
        <v>552</v>
      </c>
      <c r="G67" s="194"/>
      <c r="H67" s="104"/>
      <c r="I67" s="194"/>
      <c r="J67" s="194"/>
      <c r="K67" s="194"/>
      <c r="L67" s="194"/>
    </row>
    <row r="68" spans="2:12" ht="12" customHeight="1" x14ac:dyDescent="0.2">
      <c r="B68" s="194"/>
      <c r="C68" s="194"/>
      <c r="D68" s="194"/>
      <c r="E68" s="194" t="s">
        <v>553</v>
      </c>
      <c r="F68" s="194"/>
      <c r="G68" s="194"/>
      <c r="H68" s="104"/>
      <c r="I68" s="194"/>
      <c r="J68" s="194"/>
      <c r="K68" s="194"/>
      <c r="L68" s="194"/>
    </row>
    <row r="69" spans="2:12" ht="12" customHeight="1" x14ac:dyDescent="0.2">
      <c r="B69" s="194"/>
      <c r="C69" s="194"/>
      <c r="D69" s="194"/>
      <c r="E69" s="194" t="s">
        <v>554</v>
      </c>
      <c r="F69" s="194"/>
      <c r="G69" s="194"/>
      <c r="H69" s="104"/>
      <c r="I69" s="194"/>
      <c r="J69" s="194"/>
      <c r="K69" s="194"/>
      <c r="L69" s="194"/>
    </row>
    <row r="70" spans="2:12" ht="12" customHeight="1" x14ac:dyDescent="0.2">
      <c r="B70" s="194"/>
      <c r="C70" s="194"/>
      <c r="D70" s="194"/>
      <c r="E70" s="194"/>
      <c r="F70" s="194" t="s">
        <v>555</v>
      </c>
      <c r="G70" s="194"/>
      <c r="H70" s="104"/>
      <c r="I70" s="194"/>
      <c r="J70" s="194"/>
      <c r="K70" s="194"/>
      <c r="L70" s="194"/>
    </row>
    <row r="71" spans="2:12" ht="12" customHeight="1" x14ac:dyDescent="0.2">
      <c r="B71" s="194"/>
      <c r="C71" s="194"/>
      <c r="D71" s="194"/>
      <c r="E71" s="194"/>
      <c r="F71" s="194" t="s">
        <v>556</v>
      </c>
      <c r="G71" s="194"/>
      <c r="H71" s="104"/>
      <c r="I71" s="194"/>
      <c r="J71" s="194"/>
      <c r="K71" s="194"/>
      <c r="L71" s="194"/>
    </row>
    <row r="72" spans="2:12" ht="12" customHeight="1" x14ac:dyDescent="0.2">
      <c r="B72" s="194"/>
      <c r="C72" s="194"/>
      <c r="D72" s="194"/>
      <c r="E72" s="194" t="s">
        <v>557</v>
      </c>
      <c r="F72" s="194"/>
      <c r="G72" s="194"/>
      <c r="H72" s="104"/>
      <c r="I72" s="194"/>
      <c r="J72" s="194"/>
      <c r="K72" s="194"/>
      <c r="L72" s="194"/>
    </row>
    <row r="73" spans="2:12" ht="12" customHeight="1" x14ac:dyDescent="0.2">
      <c r="B73" s="194"/>
      <c r="C73" s="194"/>
      <c r="D73" s="194"/>
      <c r="E73" s="194" t="s">
        <v>558</v>
      </c>
      <c r="F73" s="194"/>
      <c r="G73" s="194"/>
      <c r="H73" s="104"/>
      <c r="I73" s="194"/>
      <c r="J73" s="194"/>
      <c r="K73" s="194"/>
      <c r="L73" s="194"/>
    </row>
    <row r="74" spans="2:12" ht="12" customHeight="1" x14ac:dyDescent="0.2">
      <c r="B74" s="194"/>
      <c r="C74" s="194"/>
      <c r="D74" s="194"/>
      <c r="E74" s="194"/>
      <c r="F74" s="194" t="s">
        <v>559</v>
      </c>
      <c r="G74" s="194"/>
      <c r="H74" s="104"/>
      <c r="I74" s="194"/>
      <c r="J74" s="194"/>
      <c r="K74" s="194"/>
      <c r="L74" s="194"/>
    </row>
    <row r="75" spans="2:12" ht="12" customHeight="1" x14ac:dyDescent="0.2">
      <c r="B75" s="194"/>
      <c r="C75" s="194"/>
      <c r="D75" s="194"/>
      <c r="E75" s="194"/>
      <c r="F75" s="194" t="s">
        <v>560</v>
      </c>
      <c r="G75" s="194"/>
      <c r="H75" s="104"/>
      <c r="I75" s="194"/>
      <c r="J75" s="194"/>
      <c r="K75" s="194"/>
      <c r="L75" s="194"/>
    </row>
    <row r="76" spans="2:12" ht="12" customHeight="1" x14ac:dyDescent="0.2">
      <c r="B76" s="194"/>
      <c r="C76" s="194"/>
      <c r="D76" s="194"/>
      <c r="E76" s="194"/>
      <c r="F76" s="194" t="s">
        <v>561</v>
      </c>
      <c r="G76" s="194"/>
      <c r="H76" s="104"/>
      <c r="I76" s="194"/>
      <c r="J76" s="194"/>
      <c r="K76" s="194"/>
      <c r="L76" s="194"/>
    </row>
    <row r="77" spans="2:12" ht="12" customHeight="1" x14ac:dyDescent="0.2">
      <c r="B77" s="194"/>
      <c r="C77" s="194"/>
      <c r="D77" s="194"/>
      <c r="E77" s="194"/>
      <c r="F77" s="194" t="s">
        <v>562</v>
      </c>
      <c r="G77" s="194"/>
      <c r="H77" s="104"/>
      <c r="I77" s="194"/>
      <c r="J77" s="194"/>
      <c r="K77" s="194"/>
      <c r="L77" s="194"/>
    </row>
    <row r="78" spans="2:12" ht="12" customHeight="1" x14ac:dyDescent="0.2">
      <c r="B78" s="194"/>
      <c r="C78" s="194"/>
      <c r="D78" s="194"/>
      <c r="E78" s="194"/>
      <c r="F78" s="194" t="s">
        <v>563</v>
      </c>
      <c r="G78" s="194"/>
      <c r="H78" s="104"/>
      <c r="I78" s="194"/>
      <c r="J78" s="194"/>
      <c r="K78" s="194"/>
      <c r="L78" s="194"/>
    </row>
    <row r="79" spans="2:12" ht="12" customHeight="1" x14ac:dyDescent="0.2">
      <c r="B79" s="194"/>
      <c r="C79" s="194"/>
      <c r="D79" s="194"/>
      <c r="E79" s="194"/>
      <c r="F79" s="194" t="s">
        <v>564</v>
      </c>
      <c r="G79" s="194"/>
      <c r="H79" s="104"/>
      <c r="I79" s="194"/>
      <c r="J79" s="194"/>
      <c r="K79" s="194"/>
      <c r="L79" s="194"/>
    </row>
    <row r="80" spans="2:12" ht="12" customHeight="1" x14ac:dyDescent="0.2">
      <c r="B80" s="194"/>
      <c r="C80" s="194"/>
      <c r="D80" s="194"/>
      <c r="E80" s="194"/>
      <c r="F80" s="194" t="s">
        <v>565</v>
      </c>
      <c r="G80" s="194"/>
      <c r="H80" s="104"/>
      <c r="I80" s="194"/>
      <c r="J80" s="194"/>
      <c r="K80" s="194"/>
      <c r="L80" s="194"/>
    </row>
    <row r="81" spans="2:12" ht="12" customHeight="1" x14ac:dyDescent="0.2">
      <c r="B81" s="194"/>
      <c r="C81" s="194"/>
      <c r="D81" s="194"/>
      <c r="E81" s="194"/>
      <c r="F81" s="194" t="s">
        <v>566</v>
      </c>
      <c r="G81" s="194"/>
      <c r="H81" s="104"/>
      <c r="I81" s="194"/>
      <c r="J81" s="194"/>
      <c r="K81" s="194"/>
      <c r="L81" s="194"/>
    </row>
    <row r="82" spans="2:12" ht="12" customHeight="1" x14ac:dyDescent="0.2">
      <c r="B82" s="194"/>
      <c r="C82" s="194"/>
      <c r="D82" s="194"/>
      <c r="E82" s="194"/>
      <c r="F82" s="194" t="s">
        <v>567</v>
      </c>
      <c r="G82" s="194"/>
      <c r="H82" s="104"/>
      <c r="I82" s="194"/>
      <c r="J82" s="194"/>
      <c r="K82" s="194"/>
      <c r="L82" s="194"/>
    </row>
    <row r="83" spans="2:12" ht="12" customHeight="1" x14ac:dyDescent="0.2">
      <c r="B83" s="194"/>
      <c r="C83" s="194"/>
      <c r="D83" s="194"/>
      <c r="E83" s="194"/>
      <c r="F83" s="194" t="s">
        <v>568</v>
      </c>
      <c r="G83" s="194"/>
      <c r="H83" s="104"/>
      <c r="I83" s="194"/>
      <c r="J83" s="194"/>
      <c r="K83" s="194"/>
      <c r="L83" s="194"/>
    </row>
    <row r="84" spans="2:12" ht="12" customHeight="1" x14ac:dyDescent="0.2">
      <c r="B84" s="194"/>
      <c r="C84" s="194"/>
      <c r="D84" s="194"/>
      <c r="E84" s="194"/>
      <c r="F84" s="194" t="s">
        <v>569</v>
      </c>
      <c r="G84" s="194"/>
      <c r="H84" s="104"/>
      <c r="I84" s="194"/>
      <c r="J84" s="194"/>
      <c r="K84" s="194"/>
      <c r="L84" s="194"/>
    </row>
    <row r="85" spans="2:12" ht="12" customHeight="1" x14ac:dyDescent="0.2">
      <c r="B85" s="194"/>
      <c r="C85" s="194"/>
      <c r="D85" s="194"/>
      <c r="E85" s="194"/>
      <c r="F85" s="194" t="s">
        <v>570</v>
      </c>
      <c r="G85" s="194"/>
      <c r="H85" s="104"/>
      <c r="I85" s="194"/>
      <c r="J85" s="194"/>
      <c r="K85" s="194"/>
      <c r="L85" s="194"/>
    </row>
    <row r="86" spans="2:12" ht="12" customHeight="1" x14ac:dyDescent="0.2">
      <c r="B86" s="194"/>
      <c r="C86" s="194"/>
      <c r="D86" s="194"/>
      <c r="E86" s="194"/>
      <c r="F86" s="194" t="s">
        <v>571</v>
      </c>
      <c r="G86" s="194"/>
      <c r="H86" s="104"/>
      <c r="I86" s="194"/>
      <c r="J86" s="194"/>
      <c r="K86" s="194"/>
      <c r="L86" s="194"/>
    </row>
    <row r="87" spans="2:12" ht="12" customHeight="1" x14ac:dyDescent="0.2">
      <c r="B87" s="194"/>
      <c r="C87" s="194"/>
      <c r="D87" s="194"/>
      <c r="E87" s="194"/>
      <c r="F87" s="194" t="s">
        <v>572</v>
      </c>
      <c r="G87" s="194"/>
      <c r="H87" s="104"/>
      <c r="I87" s="194"/>
      <c r="J87" s="194"/>
      <c r="K87" s="194"/>
      <c r="L87" s="194"/>
    </row>
    <row r="88" spans="2:12" ht="12" customHeight="1" x14ac:dyDescent="0.2">
      <c r="B88" s="194"/>
      <c r="C88" s="194"/>
      <c r="D88" s="194"/>
      <c r="E88" s="194"/>
      <c r="F88" s="194" t="s">
        <v>573</v>
      </c>
      <c r="G88" s="194"/>
      <c r="H88" s="104"/>
      <c r="I88" s="194"/>
      <c r="J88" s="194"/>
      <c r="K88" s="194"/>
      <c r="L88" s="194"/>
    </row>
    <row r="89" spans="2:12" ht="12" customHeight="1" x14ac:dyDescent="0.2">
      <c r="B89" s="194"/>
      <c r="C89" s="194"/>
      <c r="D89" s="194"/>
      <c r="E89" s="194"/>
      <c r="F89" s="194" t="s">
        <v>574</v>
      </c>
      <c r="G89" s="194"/>
      <c r="H89" s="104"/>
      <c r="I89" s="194"/>
      <c r="J89" s="194"/>
      <c r="K89" s="194"/>
      <c r="L89" s="194"/>
    </row>
    <row r="90" spans="2:12" ht="12" customHeight="1" x14ac:dyDescent="0.2">
      <c r="B90" s="194"/>
      <c r="C90" s="194"/>
      <c r="D90" s="194"/>
      <c r="E90" s="194"/>
      <c r="F90" s="194" t="s">
        <v>575</v>
      </c>
      <c r="G90" s="194"/>
      <c r="H90" s="104"/>
      <c r="I90" s="194"/>
      <c r="J90" s="194"/>
      <c r="K90" s="194"/>
      <c r="L90" s="194"/>
    </row>
    <row r="91" spans="2:12" ht="12" customHeight="1" x14ac:dyDescent="0.2">
      <c r="B91" s="194"/>
      <c r="C91" s="194"/>
      <c r="D91" s="194"/>
      <c r="E91" s="194" t="s">
        <v>576</v>
      </c>
      <c r="F91" s="194"/>
      <c r="G91" s="194"/>
      <c r="H91" s="104"/>
      <c r="I91" s="194"/>
      <c r="J91" s="194"/>
      <c r="K91" s="194"/>
      <c r="L91" s="194"/>
    </row>
    <row r="92" spans="2:12" ht="12" customHeight="1" x14ac:dyDescent="0.2">
      <c r="B92" s="194"/>
      <c r="C92" s="194"/>
      <c r="D92" s="194"/>
      <c r="E92" s="194" t="s">
        <v>577</v>
      </c>
      <c r="F92" s="194"/>
      <c r="G92" s="194"/>
      <c r="H92" s="104"/>
      <c r="I92" s="194"/>
      <c r="J92" s="194"/>
      <c r="K92" s="194"/>
      <c r="L92" s="194"/>
    </row>
    <row r="93" spans="2:12" ht="12" customHeight="1" x14ac:dyDescent="0.2">
      <c r="B93" s="194"/>
      <c r="C93" s="194"/>
      <c r="D93" s="194"/>
      <c r="E93" s="194"/>
      <c r="F93" s="194" t="s">
        <v>578</v>
      </c>
      <c r="G93" s="194"/>
      <c r="H93" s="104"/>
      <c r="I93" s="194"/>
      <c r="J93" s="194"/>
      <c r="K93" s="194"/>
      <c r="L93" s="194"/>
    </row>
    <row r="94" spans="2:12" ht="12" customHeight="1" x14ac:dyDescent="0.2">
      <c r="B94" s="194"/>
      <c r="C94" s="194"/>
      <c r="D94" s="194"/>
      <c r="E94" s="194"/>
      <c r="F94" s="194" t="s">
        <v>579</v>
      </c>
      <c r="G94" s="194"/>
      <c r="H94" s="104"/>
      <c r="I94" s="194"/>
      <c r="J94" s="194"/>
      <c r="K94" s="194"/>
      <c r="L94" s="194"/>
    </row>
    <row r="95" spans="2:12" ht="12" customHeight="1" x14ac:dyDescent="0.2">
      <c r="B95" s="194"/>
      <c r="C95" s="194"/>
      <c r="D95" s="194"/>
      <c r="E95" s="194"/>
      <c r="F95" s="194" t="s">
        <v>580</v>
      </c>
      <c r="G95" s="194"/>
      <c r="H95" s="104"/>
      <c r="I95" s="194"/>
      <c r="J95" s="194"/>
      <c r="K95" s="194"/>
      <c r="L95" s="194"/>
    </row>
    <row r="96" spans="2:12" ht="12" customHeight="1" x14ac:dyDescent="0.2">
      <c r="B96" s="194"/>
      <c r="C96" s="194"/>
      <c r="D96" s="194"/>
      <c r="E96" s="194"/>
      <c r="F96" s="194" t="s">
        <v>581</v>
      </c>
      <c r="G96" s="194"/>
      <c r="H96" s="104"/>
      <c r="I96" s="194"/>
      <c r="J96" s="194"/>
      <c r="K96" s="194"/>
      <c r="L96" s="194"/>
    </row>
    <row r="97" spans="2:12" ht="12" customHeight="1" x14ac:dyDescent="0.2">
      <c r="B97" s="194"/>
      <c r="C97" s="194"/>
      <c r="D97" s="194"/>
      <c r="E97" s="194"/>
      <c r="F97" s="194" t="s">
        <v>582</v>
      </c>
      <c r="G97" s="194"/>
      <c r="H97" s="104"/>
      <c r="I97" s="194"/>
      <c r="J97" s="194"/>
      <c r="K97" s="194"/>
      <c r="L97" s="194"/>
    </row>
    <row r="98" spans="2:12" ht="12" customHeight="1" x14ac:dyDescent="0.2">
      <c r="B98" s="194"/>
      <c r="C98" s="194"/>
      <c r="D98" s="194"/>
      <c r="E98" s="194"/>
      <c r="F98" s="194" t="s">
        <v>583</v>
      </c>
      <c r="G98" s="194"/>
      <c r="H98" s="104"/>
      <c r="I98" s="194"/>
      <c r="J98" s="194"/>
      <c r="K98" s="194"/>
      <c r="L98" s="194"/>
    </row>
    <row r="99" spans="2:12" ht="12" customHeight="1" x14ac:dyDescent="0.2">
      <c r="B99" s="194"/>
      <c r="C99" s="194"/>
      <c r="D99" s="194"/>
      <c r="E99" s="194"/>
      <c r="F99" s="194" t="s">
        <v>584</v>
      </c>
      <c r="G99" s="194"/>
      <c r="H99" s="104"/>
      <c r="I99" s="194"/>
      <c r="J99" s="194"/>
      <c r="K99" s="194"/>
      <c r="L99" s="194"/>
    </row>
    <row r="100" spans="2:12" ht="12" customHeight="1" x14ac:dyDescent="0.2">
      <c r="B100" s="194"/>
      <c r="C100" s="194"/>
      <c r="D100" s="194"/>
      <c r="E100" s="194"/>
      <c r="F100" s="194" t="s">
        <v>585</v>
      </c>
      <c r="G100" s="194"/>
      <c r="H100" s="104"/>
      <c r="I100" s="194"/>
      <c r="J100" s="194"/>
      <c r="K100" s="194"/>
      <c r="L100" s="194"/>
    </row>
    <row r="101" spans="2:12" ht="12" customHeight="1" x14ac:dyDescent="0.2">
      <c r="B101" s="194"/>
      <c r="C101" s="194"/>
      <c r="D101" s="194"/>
      <c r="E101" s="194"/>
      <c r="F101" s="194" t="s">
        <v>586</v>
      </c>
      <c r="G101" s="194"/>
      <c r="H101" s="104"/>
      <c r="I101" s="194"/>
      <c r="J101" s="194"/>
      <c r="K101" s="194"/>
      <c r="L101" s="194"/>
    </row>
    <row r="102" spans="2:12" ht="12" customHeight="1" x14ac:dyDescent="0.2">
      <c r="B102" s="104"/>
      <c r="C102" s="194"/>
      <c r="D102" s="194"/>
      <c r="E102" s="194"/>
      <c r="F102" s="194" t="s">
        <v>662</v>
      </c>
      <c r="G102" s="194"/>
      <c r="I102" s="194"/>
      <c r="J102" s="194"/>
      <c r="K102" s="194"/>
      <c r="L102" s="194"/>
    </row>
    <row r="103" spans="2:12" ht="12" customHeight="1" x14ac:dyDescent="0.2">
      <c r="B103" s="104"/>
      <c r="C103" s="194"/>
      <c r="D103" s="194"/>
      <c r="E103" s="194"/>
      <c r="F103" s="194" t="s">
        <v>663</v>
      </c>
      <c r="G103" s="194"/>
      <c r="I103" s="194"/>
      <c r="J103" s="194"/>
      <c r="K103" s="194"/>
      <c r="L103" s="194"/>
    </row>
    <row r="104" spans="2:12" ht="12" customHeight="1" x14ac:dyDescent="0.2">
      <c r="B104" s="194"/>
      <c r="C104" s="194"/>
      <c r="D104" s="194"/>
      <c r="E104" s="194" t="s">
        <v>587</v>
      </c>
      <c r="F104" s="194"/>
      <c r="G104" s="194"/>
      <c r="H104" s="104"/>
      <c r="I104" s="194"/>
      <c r="J104" s="194"/>
      <c r="K104" s="194"/>
      <c r="L104" s="194"/>
    </row>
    <row r="105" spans="2:12" ht="12" customHeight="1" x14ac:dyDescent="0.2">
      <c r="B105" s="194"/>
      <c r="C105" s="194"/>
      <c r="D105" s="194"/>
      <c r="E105" s="194" t="s">
        <v>588</v>
      </c>
      <c r="F105" s="194"/>
      <c r="G105" s="194"/>
      <c r="H105" s="104"/>
      <c r="I105" s="194"/>
      <c r="J105" s="194"/>
      <c r="K105" s="194"/>
      <c r="L105" s="194"/>
    </row>
    <row r="106" spans="2:12" ht="12" customHeight="1" x14ac:dyDescent="0.2">
      <c r="B106" s="194"/>
      <c r="C106" s="194"/>
      <c r="D106" s="194"/>
      <c r="E106" s="194"/>
      <c r="F106" s="194" t="s">
        <v>589</v>
      </c>
      <c r="G106" s="194"/>
      <c r="H106" s="104"/>
      <c r="I106" s="194"/>
      <c r="J106" s="194"/>
      <c r="K106" s="194"/>
      <c r="L106" s="194"/>
    </row>
    <row r="107" spans="2:12" ht="12" customHeight="1" x14ac:dyDescent="0.2">
      <c r="B107" s="194"/>
      <c r="C107" s="194"/>
      <c r="D107" s="194"/>
      <c r="E107" s="194"/>
      <c r="F107" s="194" t="s">
        <v>590</v>
      </c>
      <c r="G107" s="194"/>
      <c r="H107" s="104"/>
      <c r="I107" s="194"/>
      <c r="J107" s="194"/>
      <c r="K107" s="194"/>
      <c r="L107" s="194"/>
    </row>
    <row r="108" spans="2:12" ht="12" customHeight="1" x14ac:dyDescent="0.2">
      <c r="B108" s="194"/>
      <c r="C108" s="194"/>
      <c r="D108" s="194"/>
      <c r="E108" s="194" t="s">
        <v>591</v>
      </c>
      <c r="F108" s="194"/>
      <c r="G108" s="194"/>
      <c r="H108" s="104"/>
      <c r="I108" s="194"/>
      <c r="J108" s="194"/>
      <c r="K108" s="194"/>
      <c r="L108" s="194"/>
    </row>
    <row r="109" spans="2:12" ht="12" customHeight="1" x14ac:dyDescent="0.2">
      <c r="B109" s="194"/>
      <c r="C109" s="194"/>
      <c r="D109" s="194"/>
      <c r="E109" s="194" t="s">
        <v>592</v>
      </c>
      <c r="F109" s="194"/>
      <c r="G109" s="194"/>
      <c r="H109" s="104"/>
      <c r="I109" s="194"/>
      <c r="J109" s="194"/>
      <c r="K109" s="194"/>
      <c r="L109" s="194"/>
    </row>
    <row r="110" spans="2:12" ht="12" customHeight="1" x14ac:dyDescent="0.2">
      <c r="B110" s="194"/>
      <c r="C110" s="194"/>
      <c r="D110" s="194"/>
      <c r="E110" s="194"/>
      <c r="F110" s="194" t="s">
        <v>593</v>
      </c>
      <c r="G110" s="194"/>
      <c r="H110" s="104"/>
      <c r="I110" s="194"/>
      <c r="J110" s="194"/>
      <c r="K110" s="194"/>
      <c r="L110" s="194"/>
    </row>
    <row r="111" spans="2:12" ht="12" customHeight="1" x14ac:dyDescent="0.2">
      <c r="B111" s="194"/>
      <c r="C111" s="194"/>
      <c r="D111" s="194"/>
      <c r="E111" s="194"/>
      <c r="F111" s="194" t="s">
        <v>594</v>
      </c>
      <c r="G111" s="194"/>
      <c r="I111" s="194"/>
      <c r="J111" s="194"/>
      <c r="K111" s="194"/>
      <c r="L111" s="194"/>
    </row>
    <row r="112" spans="2:12" ht="12" customHeight="1" x14ac:dyDescent="0.2">
      <c r="B112" s="194"/>
      <c r="C112" s="194"/>
      <c r="D112" s="194"/>
      <c r="E112" s="194"/>
      <c r="F112" s="194" t="s">
        <v>595</v>
      </c>
      <c r="G112" s="194"/>
      <c r="H112" s="104"/>
      <c r="I112" s="194"/>
      <c r="J112" s="194"/>
      <c r="K112" s="194"/>
      <c r="L112" s="194"/>
    </row>
    <row r="113" spans="2:12" ht="12" customHeight="1" x14ac:dyDescent="0.2">
      <c r="B113" s="194"/>
      <c r="C113" s="194"/>
      <c r="D113" s="194"/>
      <c r="E113" s="194"/>
      <c r="F113" s="194" t="s">
        <v>596</v>
      </c>
      <c r="G113" s="194"/>
      <c r="H113" s="104"/>
      <c r="I113" s="194"/>
      <c r="J113" s="194"/>
      <c r="K113" s="194"/>
      <c r="L113" s="194"/>
    </row>
    <row r="114" spans="2:12" ht="12" customHeight="1" x14ac:dyDescent="0.2">
      <c r="B114" s="194"/>
      <c r="C114" s="194"/>
      <c r="D114" s="194"/>
      <c r="E114" s="194"/>
      <c r="F114" s="194" t="s">
        <v>597</v>
      </c>
      <c r="G114" s="194"/>
      <c r="H114" s="104"/>
      <c r="I114" s="194"/>
      <c r="J114" s="194"/>
      <c r="K114" s="194"/>
      <c r="L114" s="194"/>
    </row>
    <row r="115" spans="2:12" ht="12" customHeight="1" x14ac:dyDescent="0.2">
      <c r="B115" s="194"/>
      <c r="C115" s="194"/>
      <c r="D115" s="194"/>
      <c r="E115" s="194" t="s">
        <v>598</v>
      </c>
      <c r="F115" s="194"/>
      <c r="G115" s="194"/>
      <c r="H115" s="104"/>
      <c r="I115" s="194"/>
      <c r="J115" s="194"/>
      <c r="K115" s="194"/>
      <c r="L115" s="194"/>
    </row>
    <row r="116" spans="2:12" ht="12" customHeight="1" x14ac:dyDescent="0.2">
      <c r="B116" s="194"/>
      <c r="C116" s="194"/>
      <c r="D116" s="194"/>
      <c r="E116" s="194" t="s">
        <v>599</v>
      </c>
      <c r="F116" s="194"/>
      <c r="G116" s="194"/>
      <c r="H116" s="104"/>
      <c r="I116" s="194"/>
      <c r="J116" s="194"/>
      <c r="K116" s="194"/>
      <c r="L116" s="194"/>
    </row>
    <row r="117" spans="2:12" ht="12" customHeight="1" x14ac:dyDescent="0.2">
      <c r="B117" s="194"/>
      <c r="C117" s="194"/>
      <c r="D117" s="194"/>
      <c r="E117" s="194"/>
      <c r="F117" s="194" t="s">
        <v>600</v>
      </c>
      <c r="G117" s="194"/>
      <c r="H117" s="104"/>
      <c r="I117" s="194"/>
      <c r="J117" s="194"/>
      <c r="K117" s="194"/>
      <c r="L117" s="194"/>
    </row>
    <row r="118" spans="2:12" ht="12" customHeight="1" x14ac:dyDescent="0.2">
      <c r="B118" s="194"/>
      <c r="C118" s="194"/>
      <c r="D118" s="194"/>
      <c r="E118" s="194"/>
      <c r="F118" s="194" t="s">
        <v>601</v>
      </c>
      <c r="G118" s="194"/>
      <c r="H118" s="104"/>
      <c r="I118" s="194"/>
      <c r="J118" s="194"/>
      <c r="K118" s="194"/>
      <c r="L118" s="194"/>
    </row>
    <row r="119" spans="2:12" ht="12" customHeight="1" x14ac:dyDescent="0.2">
      <c r="B119" s="194"/>
      <c r="C119" s="194"/>
      <c r="D119" s="194"/>
      <c r="E119" s="194"/>
      <c r="F119" s="194" t="s">
        <v>602</v>
      </c>
      <c r="G119" s="194"/>
      <c r="H119" s="104"/>
      <c r="I119" s="194"/>
      <c r="J119" s="194"/>
      <c r="K119" s="194"/>
      <c r="L119" s="194"/>
    </row>
    <row r="120" spans="2:12" ht="12" customHeight="1" x14ac:dyDescent="0.2">
      <c r="B120" s="194"/>
      <c r="C120" s="194"/>
      <c r="D120" s="194"/>
      <c r="E120" s="194"/>
      <c r="F120" s="194" t="s">
        <v>603</v>
      </c>
      <c r="G120" s="194"/>
      <c r="H120" s="104"/>
      <c r="I120" s="194"/>
      <c r="J120" s="194"/>
      <c r="K120" s="194"/>
      <c r="L120" s="194"/>
    </row>
    <row r="121" spans="2:12" ht="12" customHeight="1" x14ac:dyDescent="0.2">
      <c r="B121" s="194"/>
      <c r="C121" s="194"/>
      <c r="D121" s="194"/>
      <c r="E121" s="194"/>
      <c r="F121" s="194" t="s">
        <v>604</v>
      </c>
      <c r="G121" s="194"/>
      <c r="H121" s="104"/>
      <c r="I121" s="194"/>
      <c r="J121" s="194"/>
      <c r="K121" s="194"/>
      <c r="L121" s="194"/>
    </row>
    <row r="122" spans="2:12" ht="12" customHeight="1" x14ac:dyDescent="0.2">
      <c r="B122" s="194"/>
      <c r="C122" s="194"/>
      <c r="D122" s="194"/>
      <c r="E122" s="194"/>
      <c r="F122" s="194" t="s">
        <v>605</v>
      </c>
      <c r="G122" s="194"/>
      <c r="H122" s="104"/>
      <c r="I122" s="194"/>
      <c r="J122" s="194"/>
      <c r="K122" s="194"/>
      <c r="L122" s="194"/>
    </row>
    <row r="123" spans="2:12" ht="12" customHeight="1" x14ac:dyDescent="0.2">
      <c r="B123" s="194"/>
      <c r="C123" s="194"/>
      <c r="D123" s="194"/>
      <c r="E123" s="194"/>
      <c r="F123" s="194" t="s">
        <v>606</v>
      </c>
      <c r="G123" s="194"/>
      <c r="H123" s="104"/>
      <c r="I123" s="194"/>
      <c r="J123" s="194"/>
      <c r="K123" s="194"/>
      <c r="L123" s="194"/>
    </row>
    <row r="124" spans="2:12" ht="12" customHeight="1" x14ac:dyDescent="0.2">
      <c r="B124" s="194"/>
      <c r="C124" s="194"/>
      <c r="D124" s="194"/>
      <c r="E124" s="194"/>
      <c r="F124" s="194" t="s">
        <v>607</v>
      </c>
      <c r="G124" s="194"/>
      <c r="H124" s="104"/>
      <c r="I124" s="194"/>
      <c r="J124" s="194"/>
      <c r="K124" s="194"/>
      <c r="L124" s="194"/>
    </row>
    <row r="125" spans="2:12" ht="12" customHeight="1" x14ac:dyDescent="0.2">
      <c r="B125" s="194"/>
      <c r="C125" s="194"/>
      <c r="D125" s="194"/>
      <c r="E125" s="194" t="s">
        <v>608</v>
      </c>
      <c r="F125" s="194"/>
      <c r="G125" s="194"/>
      <c r="H125" s="104"/>
      <c r="I125" s="194"/>
      <c r="J125" s="194"/>
      <c r="K125" s="194"/>
      <c r="L125" s="194"/>
    </row>
    <row r="126" spans="2:12" ht="12" customHeight="1" x14ac:dyDescent="0.2">
      <c r="B126" s="194"/>
      <c r="C126" s="194"/>
      <c r="D126" s="194"/>
      <c r="E126" s="194" t="s">
        <v>609</v>
      </c>
      <c r="F126" s="194"/>
      <c r="G126" s="194"/>
      <c r="H126" s="104"/>
      <c r="I126" s="194"/>
      <c r="J126" s="194"/>
      <c r="K126" s="194"/>
      <c r="L126" s="194"/>
    </row>
    <row r="127" spans="2:12" ht="12" customHeight="1" x14ac:dyDescent="0.2">
      <c r="B127" s="194"/>
      <c r="C127" s="194"/>
      <c r="D127" s="194"/>
      <c r="E127" s="194"/>
      <c r="F127" s="194" t="s">
        <v>610</v>
      </c>
      <c r="G127" s="194"/>
      <c r="H127" s="104"/>
      <c r="I127" s="194"/>
      <c r="J127" s="194"/>
      <c r="K127" s="194"/>
      <c r="L127" s="194"/>
    </row>
    <row r="128" spans="2:12" ht="12" customHeight="1" x14ac:dyDescent="0.2">
      <c r="B128" s="194"/>
      <c r="C128" s="194"/>
      <c r="D128" s="194"/>
      <c r="E128" s="194"/>
      <c r="F128" s="194" t="s">
        <v>611</v>
      </c>
      <c r="G128" s="194"/>
      <c r="H128" s="104"/>
      <c r="I128" s="194"/>
      <c r="J128" s="194"/>
      <c r="K128" s="194"/>
      <c r="L128" s="194"/>
    </row>
    <row r="129" spans="2:12" ht="12" customHeight="1" x14ac:dyDescent="0.2">
      <c r="B129" s="194"/>
      <c r="C129" s="194"/>
      <c r="D129" s="194"/>
      <c r="E129" s="194"/>
      <c r="F129" s="194" t="s">
        <v>612</v>
      </c>
      <c r="G129" s="194"/>
      <c r="H129" s="104"/>
      <c r="I129" s="194"/>
      <c r="J129" s="194"/>
      <c r="K129" s="194"/>
      <c r="L129" s="194"/>
    </row>
    <row r="130" spans="2:12" ht="12" customHeight="1" x14ac:dyDescent="0.2">
      <c r="B130" s="194"/>
      <c r="C130" s="194"/>
      <c r="D130" s="194"/>
      <c r="E130" s="194"/>
      <c r="F130" s="194" t="s">
        <v>613</v>
      </c>
      <c r="G130" s="194"/>
      <c r="H130" s="104"/>
      <c r="I130" s="194"/>
      <c r="J130" s="194"/>
      <c r="K130" s="194"/>
      <c r="L130" s="194"/>
    </row>
    <row r="131" spans="2:12" ht="12" customHeight="1" x14ac:dyDescent="0.2">
      <c r="B131" s="194"/>
      <c r="C131" s="194"/>
      <c r="D131" s="194"/>
      <c r="E131" s="194"/>
      <c r="F131" s="194" t="s">
        <v>614</v>
      </c>
      <c r="G131" s="194"/>
      <c r="H131" s="104"/>
      <c r="I131" s="194"/>
      <c r="J131" s="194"/>
      <c r="K131" s="194"/>
      <c r="L131" s="194"/>
    </row>
    <row r="132" spans="2:12" ht="12" customHeight="1" x14ac:dyDescent="0.2">
      <c r="B132" s="194"/>
      <c r="C132" s="194"/>
      <c r="D132" s="194"/>
      <c r="E132" s="194"/>
      <c r="F132" s="194" t="s">
        <v>615</v>
      </c>
      <c r="G132" s="194"/>
      <c r="H132" s="104"/>
      <c r="I132" s="194"/>
      <c r="J132" s="194"/>
      <c r="K132" s="194"/>
      <c r="L132" s="194"/>
    </row>
    <row r="133" spans="2:12" ht="12" customHeight="1" x14ac:dyDescent="0.2">
      <c r="B133" s="194"/>
      <c r="C133" s="194"/>
      <c r="D133" s="194"/>
      <c r="E133" s="194"/>
      <c r="F133" s="194" t="s">
        <v>616</v>
      </c>
      <c r="G133" s="194"/>
      <c r="H133" s="104"/>
      <c r="I133" s="194"/>
      <c r="J133" s="194"/>
      <c r="K133" s="194"/>
      <c r="L133" s="194"/>
    </row>
    <row r="134" spans="2:12" ht="12" customHeight="1" x14ac:dyDescent="0.2">
      <c r="B134" s="194"/>
      <c r="C134" s="194"/>
      <c r="D134" s="194"/>
      <c r="E134" s="194"/>
      <c r="F134" s="194" t="s">
        <v>617</v>
      </c>
      <c r="G134" s="194"/>
      <c r="H134" s="104"/>
      <c r="I134" s="194"/>
      <c r="J134" s="194"/>
      <c r="K134" s="194"/>
      <c r="L134" s="194"/>
    </row>
    <row r="135" spans="2:12" ht="12" customHeight="1" x14ac:dyDescent="0.2">
      <c r="B135" s="194"/>
      <c r="C135" s="194"/>
      <c r="D135" s="194"/>
      <c r="E135" s="194" t="s">
        <v>618</v>
      </c>
      <c r="F135" s="194"/>
      <c r="G135" s="194"/>
      <c r="H135" s="104"/>
      <c r="I135" s="194"/>
      <c r="J135" s="194"/>
      <c r="K135" s="194"/>
      <c r="L135" s="194"/>
    </row>
    <row r="136" spans="2:12" ht="12" customHeight="1" x14ac:dyDescent="0.2">
      <c r="B136" s="194"/>
      <c r="C136" s="194"/>
      <c r="D136" s="194"/>
      <c r="E136" s="194" t="s">
        <v>619</v>
      </c>
      <c r="F136" s="194"/>
      <c r="G136" s="194"/>
      <c r="H136" s="104"/>
      <c r="I136" s="194"/>
      <c r="J136" s="194"/>
      <c r="K136" s="194"/>
      <c r="L136" s="194"/>
    </row>
    <row r="137" spans="2:12" ht="12" customHeight="1" x14ac:dyDescent="0.2">
      <c r="B137" s="194"/>
      <c r="C137" s="194"/>
      <c r="D137" s="194"/>
      <c r="E137" s="194"/>
      <c r="F137" s="194" t="s">
        <v>620</v>
      </c>
      <c r="G137" s="194"/>
      <c r="H137" s="104"/>
      <c r="I137" s="194"/>
      <c r="J137" s="194"/>
      <c r="K137" s="194"/>
      <c r="L137" s="194"/>
    </row>
    <row r="138" spans="2:12" ht="12" customHeight="1" x14ac:dyDescent="0.2">
      <c r="B138" s="194"/>
      <c r="C138" s="194"/>
      <c r="D138" s="194"/>
      <c r="E138" s="194"/>
      <c r="F138" s="194" t="s">
        <v>621</v>
      </c>
      <c r="G138" s="194"/>
      <c r="H138" s="104"/>
      <c r="I138" s="194"/>
      <c r="J138" s="194"/>
      <c r="K138" s="194"/>
      <c r="L138" s="194"/>
    </row>
    <row r="139" spans="2:12" ht="12" customHeight="1" x14ac:dyDescent="0.2">
      <c r="B139" s="194"/>
      <c r="C139" s="194"/>
      <c r="D139" s="194"/>
      <c r="E139" s="194"/>
      <c r="F139" s="194" t="s">
        <v>622</v>
      </c>
      <c r="G139" s="194"/>
      <c r="H139" s="104"/>
      <c r="I139" s="194"/>
      <c r="J139" s="194"/>
      <c r="K139" s="194"/>
      <c r="L139" s="194"/>
    </row>
    <row r="140" spans="2:12" ht="12" customHeight="1" x14ac:dyDescent="0.2">
      <c r="B140" s="194"/>
      <c r="C140" s="194"/>
      <c r="D140" s="194"/>
      <c r="E140" s="194"/>
      <c r="F140" s="194" t="s">
        <v>623</v>
      </c>
      <c r="G140" s="194"/>
      <c r="H140" s="104"/>
      <c r="I140" s="194"/>
      <c r="J140" s="194"/>
      <c r="K140" s="194"/>
      <c r="L140" s="194"/>
    </row>
    <row r="141" spans="2:12" ht="12" customHeight="1" x14ac:dyDescent="0.2">
      <c r="B141" s="194"/>
      <c r="C141" s="194"/>
      <c r="D141" s="194"/>
      <c r="E141" s="194"/>
      <c r="F141" s="194" t="s">
        <v>624</v>
      </c>
      <c r="G141" s="194"/>
      <c r="H141" s="104"/>
      <c r="I141" s="194"/>
      <c r="J141" s="194"/>
      <c r="K141" s="194"/>
      <c r="L141" s="194"/>
    </row>
    <row r="142" spans="2:12" ht="12" customHeight="1" x14ac:dyDescent="0.2">
      <c r="B142" s="194"/>
      <c r="C142" s="194"/>
      <c r="D142" s="194"/>
      <c r="E142" s="194"/>
      <c r="F142" s="194" t="s">
        <v>625</v>
      </c>
      <c r="G142" s="194"/>
      <c r="H142" s="104"/>
      <c r="I142" s="194"/>
      <c r="J142" s="194"/>
      <c r="K142" s="194"/>
      <c r="L142" s="194"/>
    </row>
    <row r="143" spans="2:12" ht="12" customHeight="1" x14ac:dyDescent="0.2">
      <c r="B143" s="194"/>
      <c r="C143" s="194"/>
      <c r="D143" s="194"/>
      <c r="E143" s="194"/>
      <c r="F143" s="194" t="s">
        <v>626</v>
      </c>
      <c r="G143" s="194"/>
      <c r="H143" s="104"/>
      <c r="I143" s="194"/>
      <c r="J143" s="194"/>
      <c r="K143" s="194"/>
      <c r="L143" s="194"/>
    </row>
    <row r="144" spans="2:12" ht="12" customHeight="1" x14ac:dyDescent="0.2">
      <c r="B144" s="194"/>
      <c r="C144" s="194"/>
      <c r="D144" s="194"/>
      <c r="E144" s="194"/>
      <c r="F144" s="194" t="s">
        <v>627</v>
      </c>
      <c r="G144" s="194"/>
      <c r="H144" s="104"/>
      <c r="I144" s="194"/>
      <c r="J144" s="194"/>
      <c r="K144" s="194"/>
      <c r="L144" s="194"/>
    </row>
    <row r="145" spans="2:12" ht="12" customHeight="1" x14ac:dyDescent="0.2">
      <c r="B145" s="194"/>
      <c r="C145" s="194"/>
      <c r="D145" s="194"/>
      <c r="E145" s="194" t="s">
        <v>628</v>
      </c>
      <c r="F145" s="194"/>
      <c r="G145" s="194"/>
      <c r="H145" s="104"/>
      <c r="I145" s="194"/>
      <c r="J145" s="194"/>
      <c r="K145" s="194"/>
      <c r="L145" s="194"/>
    </row>
    <row r="146" spans="2:12" ht="12" customHeight="1" x14ac:dyDescent="0.2">
      <c r="B146" s="194"/>
      <c r="C146" s="194"/>
      <c r="D146" s="194"/>
      <c r="E146" s="194" t="s">
        <v>629</v>
      </c>
      <c r="F146" s="194"/>
      <c r="G146" s="194"/>
      <c r="H146" s="104"/>
      <c r="I146" s="194"/>
      <c r="J146" s="194"/>
      <c r="K146" s="194"/>
      <c r="L146" s="194"/>
    </row>
    <row r="147" spans="2:12" ht="12" customHeight="1" x14ac:dyDescent="0.2">
      <c r="B147" s="194"/>
      <c r="C147" s="194"/>
      <c r="D147" s="194"/>
      <c r="E147" s="194"/>
      <c r="F147" s="194" t="s">
        <v>630</v>
      </c>
      <c r="G147" s="194"/>
      <c r="H147" s="104"/>
      <c r="I147" s="194"/>
      <c r="J147" s="194"/>
      <c r="K147" s="194"/>
      <c r="L147" s="194"/>
    </row>
    <row r="148" spans="2:12" ht="12" customHeight="1" x14ac:dyDescent="0.2">
      <c r="B148" s="194"/>
      <c r="C148" s="194"/>
      <c r="D148" s="194"/>
      <c r="E148" s="194"/>
      <c r="F148" s="194" t="s">
        <v>631</v>
      </c>
      <c r="G148" s="194"/>
      <c r="H148" s="104"/>
      <c r="I148" s="194"/>
      <c r="J148" s="194"/>
      <c r="K148" s="194"/>
      <c r="L148" s="194"/>
    </row>
    <row r="149" spans="2:12" ht="12" customHeight="1" x14ac:dyDescent="0.2">
      <c r="B149" s="194"/>
      <c r="C149" s="194"/>
      <c r="D149" s="194"/>
      <c r="E149" s="194"/>
      <c r="F149" s="194" t="s">
        <v>632</v>
      </c>
      <c r="G149" s="194"/>
      <c r="H149" s="104"/>
      <c r="I149" s="194"/>
      <c r="J149" s="194"/>
      <c r="K149" s="194"/>
      <c r="L149" s="194"/>
    </row>
    <row r="150" spans="2:12" ht="12" customHeight="1" x14ac:dyDescent="0.2">
      <c r="B150" s="194"/>
      <c r="C150" s="194"/>
      <c r="D150" s="194"/>
      <c r="E150" s="194"/>
      <c r="F150" s="194" t="s">
        <v>633</v>
      </c>
      <c r="G150" s="194"/>
      <c r="H150" s="104"/>
      <c r="I150" s="194"/>
      <c r="J150" s="194"/>
      <c r="K150" s="194"/>
      <c r="L150" s="194"/>
    </row>
    <row r="151" spans="2:12" ht="12" customHeight="1" x14ac:dyDescent="0.2">
      <c r="B151" s="104"/>
      <c r="C151" s="104"/>
      <c r="D151" s="104"/>
      <c r="E151" s="104"/>
      <c r="F151" s="193" t="s">
        <v>634</v>
      </c>
      <c r="G151" s="104"/>
      <c r="H151" s="104"/>
    </row>
    <row r="152" spans="2:12" ht="12" customHeight="1" x14ac:dyDescent="0.2">
      <c r="B152" s="104"/>
      <c r="C152" s="104"/>
      <c r="D152" s="104"/>
      <c r="E152" s="104"/>
      <c r="F152" s="193" t="s">
        <v>635</v>
      </c>
      <c r="G152" s="104"/>
      <c r="H152" s="104"/>
    </row>
    <row r="153" spans="2:12" ht="12" customHeight="1" x14ac:dyDescent="0.2">
      <c r="B153" s="104"/>
      <c r="C153" s="104"/>
      <c r="D153" s="104"/>
      <c r="E153" s="104"/>
      <c r="F153" s="193" t="s">
        <v>636</v>
      </c>
      <c r="G153" s="104"/>
      <c r="H153" s="104"/>
    </row>
    <row r="154" spans="2:12" ht="12" customHeight="1" x14ac:dyDescent="0.2">
      <c r="B154" s="104"/>
      <c r="C154" s="104"/>
      <c r="D154" s="104"/>
      <c r="E154" s="104"/>
      <c r="F154" s="193" t="s">
        <v>637</v>
      </c>
      <c r="G154" s="104"/>
      <c r="H154" s="104"/>
    </row>
    <row r="155" spans="2:12" ht="12" customHeight="1" x14ac:dyDescent="0.2">
      <c r="B155" s="104"/>
      <c r="C155" s="104"/>
      <c r="D155" s="104"/>
      <c r="E155" s="193" t="s">
        <v>638</v>
      </c>
      <c r="F155" s="104"/>
      <c r="G155" s="104"/>
      <c r="H155" s="104"/>
    </row>
    <row r="156" spans="2:12" ht="12" customHeight="1" x14ac:dyDescent="0.2">
      <c r="B156" s="104"/>
      <c r="C156" s="104"/>
      <c r="D156" s="104"/>
      <c r="E156" s="193" t="s">
        <v>639</v>
      </c>
      <c r="F156" s="104"/>
      <c r="G156" s="104"/>
      <c r="H156" s="104"/>
    </row>
    <row r="157" spans="2:12" ht="12" customHeight="1" x14ac:dyDescent="0.2">
      <c r="B157" s="104"/>
      <c r="C157" s="104"/>
      <c r="D157" s="104"/>
      <c r="E157" s="193" t="s">
        <v>640</v>
      </c>
      <c r="F157" s="104"/>
      <c r="G157" s="104"/>
      <c r="H157" s="104"/>
    </row>
    <row r="158" spans="2:12" ht="12" customHeight="1" x14ac:dyDescent="0.2">
      <c r="B158" s="104"/>
      <c r="C158" s="104"/>
      <c r="D158" s="104"/>
      <c r="E158" s="104"/>
      <c r="F158" s="193" t="s">
        <v>641</v>
      </c>
      <c r="G158" s="104"/>
      <c r="H158" s="104"/>
    </row>
    <row r="159" spans="2:12" ht="12" customHeight="1" x14ac:dyDescent="0.2">
      <c r="B159" s="104"/>
      <c r="C159" s="104"/>
      <c r="D159" s="104"/>
      <c r="E159" s="104"/>
      <c r="F159" s="193" t="s">
        <v>642</v>
      </c>
      <c r="G159" s="104"/>
      <c r="H159" s="104"/>
    </row>
    <row r="160" spans="2:12" ht="12" customHeight="1" x14ac:dyDescent="0.2">
      <c r="B160" s="104"/>
      <c r="C160" s="104"/>
      <c r="D160" s="104"/>
      <c r="E160" s="104"/>
      <c r="F160" s="193" t="s">
        <v>643</v>
      </c>
      <c r="G160" s="104"/>
      <c r="H160" s="104"/>
    </row>
    <row r="161" spans="2:8" ht="12" customHeight="1" x14ac:dyDescent="0.2">
      <c r="B161" s="104"/>
      <c r="C161" s="104"/>
      <c r="D161" s="104"/>
      <c r="E161" s="104"/>
      <c r="F161" s="193" t="s">
        <v>644</v>
      </c>
      <c r="G161" s="104"/>
      <c r="H161" s="104"/>
    </row>
    <row r="162" spans="2:8" ht="12" customHeight="1" x14ac:dyDescent="0.2">
      <c r="E162" s="104"/>
      <c r="F162" s="193" t="s">
        <v>645</v>
      </c>
    </row>
    <row r="163" spans="2:8" ht="12" customHeight="1" x14ac:dyDescent="0.2">
      <c r="E163" s="104"/>
      <c r="F163" s="193" t="s">
        <v>646</v>
      </c>
    </row>
    <row r="164" spans="2:8" ht="12" customHeight="1" x14ac:dyDescent="0.2">
      <c r="E164" s="104"/>
      <c r="F164" s="193" t="s">
        <v>647</v>
      </c>
    </row>
    <row r="165" spans="2:8" ht="12" customHeight="1" x14ac:dyDescent="0.2">
      <c r="E165" s="193" t="s">
        <v>648</v>
      </c>
      <c r="F165" s="104"/>
    </row>
    <row r="166" spans="2:8" ht="12" customHeight="1" x14ac:dyDescent="0.2">
      <c r="E166" s="193" t="s">
        <v>649</v>
      </c>
      <c r="F166" s="104"/>
    </row>
    <row r="167" spans="2:8" ht="12" customHeight="1" x14ac:dyDescent="0.2">
      <c r="E167" s="104"/>
      <c r="F167" s="193" t="s">
        <v>650</v>
      </c>
    </row>
    <row r="168" spans="2:8" ht="12" customHeight="1" x14ac:dyDescent="0.2">
      <c r="E168" s="104"/>
      <c r="F168" s="193" t="s">
        <v>970</v>
      </c>
    </row>
    <row r="169" spans="2:8" ht="12" customHeight="1" x14ac:dyDescent="0.2">
      <c r="E169" s="104"/>
      <c r="F169" s="193" t="s">
        <v>971</v>
      </c>
    </row>
    <row r="170" spans="2:8" ht="12" customHeight="1" x14ac:dyDescent="0.2">
      <c r="E170" s="104"/>
      <c r="F170" s="193" t="s">
        <v>972</v>
      </c>
    </row>
    <row r="171" spans="2:8" ht="12" customHeight="1" x14ac:dyDescent="0.2">
      <c r="E171" s="104"/>
      <c r="F171" s="193" t="s">
        <v>973</v>
      </c>
    </row>
    <row r="172" spans="2:8" ht="12" customHeight="1" x14ac:dyDescent="0.2">
      <c r="E172" s="104"/>
      <c r="F172" s="193" t="s">
        <v>655</v>
      </c>
    </row>
    <row r="173" spans="2:8" ht="12" customHeight="1" x14ac:dyDescent="0.2">
      <c r="E173" s="104"/>
      <c r="F173" s="193" t="s">
        <v>656</v>
      </c>
    </row>
    <row r="174" spans="2:8" ht="12" customHeight="1" x14ac:dyDescent="0.2">
      <c r="E174" s="193" t="s">
        <v>657</v>
      </c>
      <c r="F174" s="104"/>
    </row>
    <row r="175" spans="2:8" ht="12" customHeight="1" x14ac:dyDescent="0.2">
      <c r="E175" s="193" t="s">
        <v>649</v>
      </c>
      <c r="F175" s="104"/>
    </row>
    <row r="176" spans="2:8" ht="12" customHeight="1" x14ac:dyDescent="0.2">
      <c r="E176" s="104"/>
      <c r="F176" s="193" t="s">
        <v>664</v>
      </c>
    </row>
    <row r="177" spans="2:8" ht="12" customHeight="1" x14ac:dyDescent="0.2">
      <c r="E177" s="104"/>
      <c r="F177" s="193" t="s">
        <v>651</v>
      </c>
    </row>
    <row r="178" spans="2:8" ht="12" customHeight="1" x14ac:dyDescent="0.2">
      <c r="B178" s="104"/>
      <c r="C178" s="104"/>
      <c r="D178" s="104"/>
      <c r="E178" s="104"/>
      <c r="F178" s="193" t="s">
        <v>652</v>
      </c>
      <c r="G178" s="104"/>
      <c r="H178" s="104"/>
    </row>
    <row r="179" spans="2:8" ht="12" customHeight="1" x14ac:dyDescent="0.2">
      <c r="B179" s="104"/>
      <c r="C179" s="104"/>
      <c r="D179" s="104"/>
      <c r="E179" s="104"/>
      <c r="F179" s="193" t="s">
        <v>665</v>
      </c>
      <c r="G179" s="104"/>
      <c r="H179" s="104"/>
    </row>
    <row r="180" spans="2:8" ht="12" customHeight="1" x14ac:dyDescent="0.2">
      <c r="B180" s="104"/>
      <c r="C180" s="104"/>
      <c r="D180" s="104"/>
      <c r="E180" s="104"/>
      <c r="F180" s="193" t="s">
        <v>654</v>
      </c>
      <c r="G180" s="104"/>
      <c r="H180" s="104"/>
    </row>
    <row r="181" spans="2:8" ht="12" customHeight="1" x14ac:dyDescent="0.2">
      <c r="B181" s="104"/>
      <c r="C181" s="104"/>
      <c r="D181" s="104"/>
      <c r="E181" s="104"/>
      <c r="F181" s="193" t="s">
        <v>655</v>
      </c>
      <c r="G181" s="104"/>
      <c r="H181" s="104"/>
    </row>
    <row r="182" spans="2:8" ht="12" customHeight="1" x14ac:dyDescent="0.2">
      <c r="B182" s="104"/>
      <c r="C182" s="104"/>
      <c r="D182" s="104"/>
      <c r="E182" s="104"/>
      <c r="F182" s="193" t="s">
        <v>656</v>
      </c>
      <c r="G182" s="104"/>
      <c r="H182" s="104"/>
    </row>
    <row r="183" spans="2:8" ht="12" customHeight="1" x14ac:dyDescent="0.2">
      <c r="B183" s="104"/>
      <c r="C183" s="104"/>
      <c r="D183" s="104"/>
      <c r="E183" s="193" t="s">
        <v>657</v>
      </c>
      <c r="F183" s="104"/>
      <c r="G183" s="104"/>
      <c r="H183" s="104"/>
    </row>
    <row r="184" spans="2:8" ht="12" customHeight="1" x14ac:dyDescent="0.2">
      <c r="B184" s="104"/>
      <c r="C184" s="104"/>
      <c r="D184" s="193" t="s">
        <v>658</v>
      </c>
      <c r="E184" s="104"/>
      <c r="F184" s="104"/>
      <c r="G184" s="104"/>
      <c r="H184" s="104"/>
    </row>
    <row r="185" spans="2:8" ht="12" customHeight="1" x14ac:dyDescent="0.2">
      <c r="B185" s="104"/>
      <c r="C185" s="193" t="s">
        <v>659</v>
      </c>
      <c r="D185" s="104"/>
      <c r="E185" s="104"/>
      <c r="F185" s="104"/>
      <c r="G185" s="104"/>
      <c r="H185" s="104"/>
    </row>
    <row r="186" spans="2:8" ht="12" customHeight="1" x14ac:dyDescent="0.2">
      <c r="B186" s="195"/>
      <c r="C186" s="104"/>
      <c r="D186" s="104"/>
      <c r="E186" s="104"/>
      <c r="F186" s="104"/>
      <c r="G186" s="104"/>
      <c r="H186" s="104"/>
    </row>
    <row r="187" spans="2:8" ht="12" customHeight="1" x14ac:dyDescent="0.2">
      <c r="B187" s="104"/>
      <c r="C187" s="194" t="s">
        <v>508</v>
      </c>
      <c r="D187" s="194"/>
      <c r="E187" s="194"/>
      <c r="F187" s="194"/>
      <c r="G187" s="194"/>
      <c r="H187" s="104"/>
    </row>
    <row r="188" spans="2:8" ht="12" customHeight="1" x14ac:dyDescent="0.2">
      <c r="B188" s="104"/>
      <c r="C188" s="195"/>
      <c r="D188" s="195" t="s">
        <v>509</v>
      </c>
      <c r="E188" s="195"/>
      <c r="F188" s="195"/>
      <c r="G188" s="195"/>
      <c r="H188" s="104"/>
    </row>
    <row r="189" spans="2:8" ht="12" customHeight="1" x14ac:dyDescent="0.2">
      <c r="B189" s="104"/>
      <c r="C189" s="195"/>
      <c r="D189" s="195"/>
      <c r="E189" s="1560" t="s">
        <v>723</v>
      </c>
      <c r="F189" s="1560"/>
      <c r="G189" s="195"/>
      <c r="H189" s="104"/>
    </row>
    <row r="190" spans="2:8" ht="12" customHeight="1" x14ac:dyDescent="0.2">
      <c r="B190" s="104"/>
      <c r="C190" s="194"/>
      <c r="D190" s="194"/>
      <c r="E190" s="194" t="s">
        <v>510</v>
      </c>
      <c r="F190" s="194"/>
      <c r="G190" s="194"/>
      <c r="H190" s="104"/>
    </row>
    <row r="191" spans="2:8" ht="12" customHeight="1" x14ac:dyDescent="0.2">
      <c r="B191" s="104"/>
      <c r="C191" s="194"/>
      <c r="D191" s="194"/>
      <c r="E191" s="194" t="s">
        <v>511</v>
      </c>
      <c r="F191" s="194"/>
      <c r="G191" s="194"/>
      <c r="H191" s="104"/>
    </row>
    <row r="192" spans="2:8" ht="12" customHeight="1" x14ac:dyDescent="0.2">
      <c r="B192" s="104"/>
      <c r="C192" s="194"/>
      <c r="D192" s="194"/>
      <c r="E192" s="194" t="s">
        <v>512</v>
      </c>
      <c r="F192" s="194"/>
      <c r="G192" s="194"/>
      <c r="H192" s="104"/>
    </row>
    <row r="193" spans="2:8" ht="12" customHeight="1" x14ac:dyDescent="0.2">
      <c r="B193" s="104"/>
      <c r="C193" s="194"/>
      <c r="D193" s="194"/>
      <c r="E193" s="194" t="s">
        <v>513</v>
      </c>
      <c r="F193" s="194"/>
      <c r="G193" s="194"/>
      <c r="H193" s="104"/>
    </row>
    <row r="194" spans="2:8" ht="12" customHeight="1" x14ac:dyDescent="0.2">
      <c r="C194" s="194"/>
      <c r="D194" s="194"/>
      <c r="E194" s="194" t="s">
        <v>514</v>
      </c>
      <c r="F194" s="194"/>
      <c r="G194" s="194"/>
      <c r="H194" s="104"/>
    </row>
    <row r="195" spans="2:8" ht="12" customHeight="1" x14ac:dyDescent="0.2">
      <c r="C195" s="194"/>
      <c r="D195" s="194"/>
      <c r="E195" s="194" t="s">
        <v>515</v>
      </c>
      <c r="F195" s="194"/>
      <c r="G195" s="194"/>
      <c r="H195" s="104"/>
    </row>
    <row r="196" spans="2:8" ht="12" customHeight="1" x14ac:dyDescent="0.2">
      <c r="C196" s="194"/>
      <c r="D196" s="194" t="s">
        <v>516</v>
      </c>
      <c r="E196" s="194"/>
      <c r="F196" s="194"/>
      <c r="G196" s="194"/>
      <c r="H196" s="104"/>
    </row>
    <row r="197" spans="2:8" ht="12" customHeight="1" x14ac:dyDescent="0.2">
      <c r="C197" s="194"/>
      <c r="D197" s="194" t="s">
        <v>517</v>
      </c>
      <c r="E197" s="194"/>
      <c r="F197" s="194"/>
      <c r="G197" s="194"/>
      <c r="H197" s="104"/>
    </row>
    <row r="198" spans="2:8" ht="12" customHeight="1" x14ac:dyDescent="0.2">
      <c r="C198" s="194"/>
      <c r="D198" s="194"/>
      <c r="E198" s="194" t="s">
        <v>518</v>
      </c>
      <c r="F198" s="194"/>
      <c r="G198" s="194"/>
      <c r="H198" s="104"/>
    </row>
    <row r="199" spans="2:8" ht="12" customHeight="1" x14ac:dyDescent="0.2">
      <c r="C199" s="194"/>
      <c r="D199" s="194"/>
      <c r="E199" s="194"/>
      <c r="F199" s="194" t="s">
        <v>519</v>
      </c>
      <c r="G199" s="194"/>
      <c r="H199" s="104"/>
    </row>
    <row r="200" spans="2:8" ht="12" customHeight="1" x14ac:dyDescent="0.2">
      <c r="C200" s="194"/>
      <c r="D200" s="194"/>
      <c r="E200" s="194"/>
      <c r="F200" s="194" t="s">
        <v>520</v>
      </c>
      <c r="G200" s="194"/>
      <c r="H200" s="104"/>
    </row>
    <row r="201" spans="2:8" ht="12" customHeight="1" x14ac:dyDescent="0.2">
      <c r="C201" s="194"/>
      <c r="D201" s="194"/>
      <c r="E201" s="194"/>
      <c r="F201" s="194" t="s">
        <v>521</v>
      </c>
      <c r="G201" s="194"/>
      <c r="H201" s="104"/>
    </row>
    <row r="202" spans="2:8" ht="12" customHeight="1" x14ac:dyDescent="0.2">
      <c r="C202" s="194"/>
      <c r="D202" s="194"/>
      <c r="E202" s="194"/>
      <c r="F202" s="194" t="s">
        <v>522</v>
      </c>
      <c r="G202" s="194"/>
      <c r="H202" s="104"/>
    </row>
    <row r="203" spans="2:8" ht="12" customHeight="1" x14ac:dyDescent="0.2">
      <c r="C203" s="194"/>
      <c r="D203" s="194"/>
      <c r="E203" s="194"/>
      <c r="F203" s="194" t="s">
        <v>523</v>
      </c>
      <c r="G203" s="194"/>
      <c r="H203" s="104"/>
    </row>
    <row r="204" spans="2:8" ht="12" customHeight="1" x14ac:dyDescent="0.2">
      <c r="C204" s="194"/>
      <c r="D204" s="194"/>
      <c r="E204" s="194" t="s">
        <v>524</v>
      </c>
      <c r="F204" s="194"/>
      <c r="G204" s="194"/>
      <c r="H204" s="104"/>
    </row>
    <row r="205" spans="2:8" ht="12" customHeight="1" x14ac:dyDescent="0.2">
      <c r="C205" s="194"/>
      <c r="D205" s="194"/>
      <c r="E205" s="194" t="s">
        <v>525</v>
      </c>
      <c r="F205" s="194"/>
      <c r="G205" s="194"/>
      <c r="H205" s="104"/>
    </row>
    <row r="206" spans="2:8" ht="12" customHeight="1" x14ac:dyDescent="0.2">
      <c r="C206" s="194"/>
      <c r="D206" s="194"/>
      <c r="E206" s="194" t="s">
        <v>526</v>
      </c>
      <c r="F206" s="194"/>
      <c r="G206" s="194"/>
      <c r="H206" s="104"/>
    </row>
    <row r="207" spans="2:8" ht="12" customHeight="1" x14ac:dyDescent="0.2">
      <c r="C207" s="194"/>
      <c r="D207" s="194"/>
      <c r="E207" s="194"/>
      <c r="F207" s="194" t="s">
        <v>527</v>
      </c>
      <c r="G207" s="194"/>
      <c r="H207" s="104"/>
    </row>
    <row r="208" spans="2:8" ht="12" customHeight="1" x14ac:dyDescent="0.2">
      <c r="C208" s="194"/>
      <c r="D208" s="194"/>
      <c r="E208" s="194"/>
      <c r="F208" s="194" t="s">
        <v>528</v>
      </c>
      <c r="G208" s="194"/>
      <c r="H208" s="104"/>
    </row>
    <row r="209" spans="3:8" ht="12" customHeight="1" x14ac:dyDescent="0.2">
      <c r="C209" s="194"/>
      <c r="D209" s="194"/>
      <c r="E209" s="194"/>
      <c r="F209" s="194" t="s">
        <v>529</v>
      </c>
      <c r="G209" s="194"/>
      <c r="H209" s="104"/>
    </row>
    <row r="210" spans="3:8" ht="12" customHeight="1" x14ac:dyDescent="0.2">
      <c r="C210" s="194"/>
      <c r="D210" s="194"/>
      <c r="E210" s="194"/>
      <c r="F210" s="194" t="s">
        <v>530</v>
      </c>
      <c r="G210" s="194"/>
      <c r="H210" s="104"/>
    </row>
    <row r="211" spans="3:8" ht="12" customHeight="1" x14ac:dyDescent="0.2">
      <c r="C211" s="194"/>
      <c r="D211" s="194"/>
      <c r="E211" s="194"/>
      <c r="F211" s="194" t="s">
        <v>724</v>
      </c>
      <c r="G211" s="194"/>
      <c r="H211" s="104"/>
    </row>
    <row r="212" spans="3:8" ht="12" customHeight="1" x14ac:dyDescent="0.2">
      <c r="C212" s="194"/>
      <c r="D212" s="194"/>
      <c r="E212" s="194"/>
      <c r="F212" s="141" t="s">
        <v>531</v>
      </c>
      <c r="G212" s="141"/>
      <c r="H212" s="104"/>
    </row>
    <row r="213" spans="3:8" ht="12" customHeight="1" x14ac:dyDescent="0.2">
      <c r="C213" s="194"/>
      <c r="D213" s="194"/>
      <c r="E213" s="194" t="s">
        <v>532</v>
      </c>
      <c r="F213" s="194"/>
      <c r="G213" s="194"/>
      <c r="H213" s="104"/>
    </row>
    <row r="214" spans="3:8" ht="12" customHeight="1" x14ac:dyDescent="0.2">
      <c r="C214" s="194"/>
      <c r="D214" s="194"/>
      <c r="E214" s="194" t="s">
        <v>533</v>
      </c>
      <c r="F214" s="194"/>
      <c r="G214" s="194"/>
      <c r="H214" s="104"/>
    </row>
    <row r="215" spans="3:8" ht="12" customHeight="1" x14ac:dyDescent="0.2">
      <c r="C215" s="194"/>
      <c r="D215" s="194"/>
      <c r="E215" s="194"/>
      <c r="F215" s="194" t="s">
        <v>534</v>
      </c>
      <c r="G215" s="194"/>
      <c r="H215" s="104"/>
    </row>
    <row r="216" spans="3:8" ht="12" customHeight="1" x14ac:dyDescent="0.2">
      <c r="C216" s="194"/>
      <c r="D216" s="194"/>
      <c r="E216" s="194"/>
      <c r="F216" s="194" t="s">
        <v>535</v>
      </c>
      <c r="G216" s="194"/>
      <c r="H216" s="104"/>
    </row>
    <row r="217" spans="3:8" ht="12" customHeight="1" x14ac:dyDescent="0.2">
      <c r="C217" s="194"/>
      <c r="D217" s="194"/>
      <c r="E217" s="194"/>
      <c r="F217" s="194" t="s">
        <v>536</v>
      </c>
      <c r="G217" s="194"/>
      <c r="H217" s="104"/>
    </row>
    <row r="218" spans="3:8" ht="12" customHeight="1" x14ac:dyDescent="0.2">
      <c r="C218" s="194"/>
      <c r="D218" s="194"/>
      <c r="E218" s="194"/>
      <c r="F218" s="194" t="s">
        <v>537</v>
      </c>
      <c r="G218" s="194"/>
    </row>
    <row r="219" spans="3:8" ht="12" customHeight="1" x14ac:dyDescent="0.2">
      <c r="C219" s="194"/>
      <c r="D219" s="194"/>
      <c r="E219" s="194"/>
      <c r="F219" s="194" t="s">
        <v>538</v>
      </c>
      <c r="G219" s="194"/>
      <c r="H219" s="104"/>
    </row>
    <row r="220" spans="3:8" ht="12" customHeight="1" x14ac:dyDescent="0.2">
      <c r="C220" s="194"/>
      <c r="D220" s="194"/>
      <c r="E220" s="194"/>
      <c r="F220" s="194" t="s">
        <v>539</v>
      </c>
      <c r="G220" s="194"/>
      <c r="H220" s="104"/>
    </row>
    <row r="221" spans="3:8" ht="12" customHeight="1" x14ac:dyDescent="0.2">
      <c r="C221" s="194"/>
      <c r="D221" s="194"/>
      <c r="E221" s="194"/>
      <c r="F221" s="194" t="s">
        <v>540</v>
      </c>
      <c r="G221" s="194"/>
      <c r="H221" s="104"/>
    </row>
    <row r="222" spans="3:8" ht="12" customHeight="1" x14ac:dyDescent="0.2">
      <c r="C222" s="194"/>
      <c r="D222" s="194"/>
      <c r="E222" s="194"/>
      <c r="F222" s="194" t="s">
        <v>541</v>
      </c>
      <c r="G222" s="194"/>
      <c r="H222" s="104"/>
    </row>
    <row r="223" spans="3:8" ht="12" customHeight="1" x14ac:dyDescent="0.2">
      <c r="C223" s="194"/>
      <c r="D223" s="194"/>
      <c r="E223" s="194"/>
      <c r="F223" s="194" t="s">
        <v>542</v>
      </c>
      <c r="G223" s="194"/>
      <c r="H223" s="104"/>
    </row>
    <row r="224" spans="3:8" ht="12" customHeight="1" x14ac:dyDescent="0.2">
      <c r="C224" s="194"/>
      <c r="D224" s="194"/>
      <c r="E224" s="194"/>
      <c r="F224" s="194" t="s">
        <v>543</v>
      </c>
      <c r="G224" s="194"/>
      <c r="H224" s="104"/>
    </row>
    <row r="225" spans="3:8" ht="12" customHeight="1" x14ac:dyDescent="0.2">
      <c r="C225" s="194"/>
      <c r="D225" s="194"/>
      <c r="E225" s="194"/>
      <c r="F225" s="194" t="s">
        <v>544</v>
      </c>
      <c r="G225" s="194"/>
      <c r="H225" s="104"/>
    </row>
    <row r="226" spans="3:8" ht="12" customHeight="1" x14ac:dyDescent="0.2">
      <c r="C226" s="194"/>
      <c r="D226" s="194"/>
      <c r="E226" s="194"/>
      <c r="F226" s="194" t="s">
        <v>545</v>
      </c>
      <c r="G226" s="194"/>
      <c r="H226" s="104"/>
    </row>
    <row r="227" spans="3:8" ht="12" customHeight="1" x14ac:dyDescent="0.2">
      <c r="C227" s="194"/>
      <c r="D227" s="194"/>
      <c r="E227" s="194"/>
      <c r="F227" s="194" t="s">
        <v>546</v>
      </c>
      <c r="G227" s="194"/>
      <c r="H227" s="104"/>
    </row>
    <row r="228" spans="3:8" ht="12" customHeight="1" x14ac:dyDescent="0.2">
      <c r="C228" s="194"/>
      <c r="D228" s="194"/>
      <c r="E228" s="194"/>
      <c r="F228" s="194" t="s">
        <v>547</v>
      </c>
      <c r="G228" s="194"/>
      <c r="H228" s="104"/>
    </row>
    <row r="229" spans="3:8" ht="12" customHeight="1" x14ac:dyDescent="0.2">
      <c r="C229" s="194"/>
      <c r="D229" s="194"/>
      <c r="E229" s="194"/>
      <c r="F229" s="194" t="s">
        <v>548</v>
      </c>
      <c r="G229" s="194"/>
      <c r="H229" s="104"/>
    </row>
    <row r="230" spans="3:8" ht="12" customHeight="1" x14ac:dyDescent="0.2">
      <c r="C230" s="194"/>
      <c r="D230" s="194"/>
      <c r="E230" s="194" t="s">
        <v>549</v>
      </c>
      <c r="F230" s="194"/>
      <c r="G230" s="194"/>
      <c r="H230" s="104"/>
    </row>
    <row r="231" spans="3:8" ht="12" customHeight="1" x14ac:dyDescent="0.2">
      <c r="C231" s="194"/>
      <c r="D231" s="194"/>
      <c r="E231" s="194" t="s">
        <v>550</v>
      </c>
      <c r="F231" s="194"/>
      <c r="G231" s="194"/>
      <c r="H231" s="104"/>
    </row>
    <row r="232" spans="3:8" ht="12" customHeight="1" x14ac:dyDescent="0.2">
      <c r="C232" s="194"/>
      <c r="D232" s="194"/>
      <c r="E232" s="194"/>
      <c r="F232" s="194" t="s">
        <v>551</v>
      </c>
      <c r="G232" s="194"/>
      <c r="H232" s="104"/>
    </row>
    <row r="233" spans="3:8" ht="12" customHeight="1" x14ac:dyDescent="0.2">
      <c r="C233" s="194"/>
      <c r="D233" s="194"/>
      <c r="E233" s="194"/>
      <c r="F233" s="194" t="s">
        <v>552</v>
      </c>
      <c r="G233" s="194"/>
      <c r="H233" s="104"/>
    </row>
    <row r="234" spans="3:8" ht="12" customHeight="1" x14ac:dyDescent="0.2">
      <c r="C234" s="194"/>
      <c r="D234" s="194"/>
      <c r="E234" s="194" t="s">
        <v>553</v>
      </c>
      <c r="F234" s="194"/>
      <c r="G234" s="194"/>
      <c r="H234" s="104"/>
    </row>
    <row r="235" spans="3:8" ht="12" customHeight="1" x14ac:dyDescent="0.2">
      <c r="C235" s="194"/>
      <c r="D235" s="194"/>
      <c r="E235" s="194" t="s">
        <v>554</v>
      </c>
      <c r="F235" s="194"/>
      <c r="G235" s="194"/>
      <c r="H235" s="104"/>
    </row>
    <row r="236" spans="3:8" ht="12" customHeight="1" x14ac:dyDescent="0.2">
      <c r="C236" s="194"/>
      <c r="D236" s="194"/>
      <c r="E236" s="194"/>
      <c r="F236" s="194" t="s">
        <v>555</v>
      </c>
      <c r="G236" s="194"/>
      <c r="H236" s="104"/>
    </row>
    <row r="237" spans="3:8" ht="12" customHeight="1" x14ac:dyDescent="0.2">
      <c r="C237" s="194"/>
      <c r="D237" s="194"/>
      <c r="E237" s="194"/>
      <c r="F237" s="194" t="s">
        <v>556</v>
      </c>
      <c r="G237" s="194"/>
      <c r="H237" s="104"/>
    </row>
    <row r="238" spans="3:8" ht="12" customHeight="1" x14ac:dyDescent="0.2">
      <c r="C238" s="194"/>
      <c r="D238" s="194"/>
      <c r="E238" s="194" t="s">
        <v>557</v>
      </c>
      <c r="F238" s="194"/>
      <c r="G238" s="194"/>
      <c r="H238" s="104"/>
    </row>
    <row r="239" spans="3:8" ht="12" customHeight="1" x14ac:dyDescent="0.2">
      <c r="C239" s="194"/>
      <c r="D239" s="194"/>
      <c r="E239" s="194" t="s">
        <v>558</v>
      </c>
      <c r="F239" s="194"/>
      <c r="G239" s="194"/>
      <c r="H239" s="104"/>
    </row>
    <row r="240" spans="3:8" ht="12" customHeight="1" x14ac:dyDescent="0.2">
      <c r="C240" s="194"/>
      <c r="D240" s="194"/>
      <c r="E240" s="194"/>
      <c r="F240" s="194" t="s">
        <v>559</v>
      </c>
      <c r="G240" s="194"/>
      <c r="H240" s="104"/>
    </row>
    <row r="241" spans="3:8" ht="12" customHeight="1" x14ac:dyDescent="0.2">
      <c r="C241" s="194"/>
      <c r="D241" s="194"/>
      <c r="E241" s="194"/>
      <c r="F241" s="194" t="s">
        <v>560</v>
      </c>
      <c r="G241" s="194"/>
      <c r="H241" s="104"/>
    </row>
    <row r="242" spans="3:8" ht="12" customHeight="1" x14ac:dyDescent="0.2">
      <c r="C242" s="194"/>
      <c r="D242" s="194"/>
      <c r="E242" s="194"/>
      <c r="F242" s="194" t="s">
        <v>561</v>
      </c>
      <c r="G242" s="194"/>
      <c r="H242" s="104"/>
    </row>
    <row r="243" spans="3:8" ht="12" customHeight="1" x14ac:dyDescent="0.2">
      <c r="C243" s="194"/>
      <c r="D243" s="194"/>
      <c r="E243" s="194"/>
      <c r="F243" s="194" t="s">
        <v>562</v>
      </c>
      <c r="G243" s="194"/>
      <c r="H243" s="104"/>
    </row>
    <row r="244" spans="3:8" ht="12" customHeight="1" x14ac:dyDescent="0.2">
      <c r="C244" s="194"/>
      <c r="D244" s="194"/>
      <c r="E244" s="194"/>
      <c r="F244" s="194" t="s">
        <v>563</v>
      </c>
      <c r="G244" s="194"/>
      <c r="H244" s="104"/>
    </row>
    <row r="245" spans="3:8" ht="12" customHeight="1" x14ac:dyDescent="0.2">
      <c r="C245" s="194"/>
      <c r="D245" s="194"/>
      <c r="E245" s="194"/>
      <c r="F245" s="194" t="s">
        <v>564</v>
      </c>
      <c r="G245" s="194"/>
      <c r="H245" s="104"/>
    </row>
    <row r="246" spans="3:8" ht="12" customHeight="1" x14ac:dyDescent="0.2">
      <c r="C246" s="194"/>
      <c r="D246" s="194"/>
      <c r="E246" s="194"/>
      <c r="F246" s="194" t="s">
        <v>565</v>
      </c>
      <c r="G246" s="194"/>
      <c r="H246" s="104"/>
    </row>
    <row r="247" spans="3:8" ht="12" customHeight="1" x14ac:dyDescent="0.2">
      <c r="C247" s="194"/>
      <c r="D247" s="194"/>
      <c r="E247" s="194"/>
      <c r="F247" s="194" t="s">
        <v>566</v>
      </c>
      <c r="G247" s="194"/>
      <c r="H247" s="104"/>
    </row>
    <row r="248" spans="3:8" ht="12" customHeight="1" x14ac:dyDescent="0.2">
      <c r="C248" s="194"/>
      <c r="D248" s="194"/>
      <c r="E248" s="194"/>
      <c r="F248" s="194" t="s">
        <v>567</v>
      </c>
      <c r="G248" s="194"/>
      <c r="H248" s="104"/>
    </row>
    <row r="249" spans="3:8" ht="12" customHeight="1" x14ac:dyDescent="0.2">
      <c r="C249" s="194"/>
      <c r="D249" s="194"/>
      <c r="E249" s="194"/>
      <c r="F249" s="194" t="s">
        <v>568</v>
      </c>
      <c r="G249" s="194"/>
      <c r="H249" s="104"/>
    </row>
    <row r="250" spans="3:8" ht="12" customHeight="1" x14ac:dyDescent="0.2">
      <c r="C250" s="194"/>
      <c r="D250" s="194"/>
      <c r="E250" s="194"/>
      <c r="F250" s="194" t="s">
        <v>569</v>
      </c>
      <c r="G250" s="194"/>
      <c r="H250" s="104"/>
    </row>
    <row r="251" spans="3:8" ht="12" customHeight="1" x14ac:dyDescent="0.2">
      <c r="C251" s="194"/>
      <c r="D251" s="194"/>
      <c r="E251" s="194"/>
      <c r="F251" s="194" t="s">
        <v>570</v>
      </c>
      <c r="G251" s="194"/>
      <c r="H251" s="104"/>
    </row>
    <row r="252" spans="3:8" ht="12" customHeight="1" x14ac:dyDescent="0.2">
      <c r="C252" s="194"/>
      <c r="D252" s="194"/>
      <c r="E252" s="194"/>
      <c r="F252" s="194" t="s">
        <v>571</v>
      </c>
      <c r="G252" s="194"/>
      <c r="H252" s="104"/>
    </row>
    <row r="253" spans="3:8" ht="12" customHeight="1" x14ac:dyDescent="0.2">
      <c r="C253" s="194"/>
      <c r="D253" s="194"/>
      <c r="E253" s="194"/>
      <c r="F253" s="194" t="s">
        <v>572</v>
      </c>
      <c r="G253" s="194"/>
      <c r="H253" s="104"/>
    </row>
    <row r="254" spans="3:8" ht="12" customHeight="1" x14ac:dyDescent="0.2">
      <c r="C254" s="194"/>
      <c r="D254" s="194"/>
      <c r="E254" s="194"/>
      <c r="F254" s="194" t="s">
        <v>573</v>
      </c>
      <c r="G254" s="194"/>
      <c r="H254" s="104"/>
    </row>
    <row r="255" spans="3:8" ht="12" customHeight="1" x14ac:dyDescent="0.2">
      <c r="C255" s="194"/>
      <c r="D255" s="194"/>
      <c r="E255" s="194"/>
      <c r="F255" s="194" t="s">
        <v>574</v>
      </c>
      <c r="G255" s="194"/>
      <c r="H255" s="104"/>
    </row>
    <row r="256" spans="3:8" ht="12" customHeight="1" x14ac:dyDescent="0.2">
      <c r="C256" s="194"/>
      <c r="D256" s="194"/>
      <c r="E256" s="194"/>
      <c r="F256" s="194" t="s">
        <v>575</v>
      </c>
      <c r="G256" s="194"/>
      <c r="H256" s="104"/>
    </row>
    <row r="257" spans="3:8" ht="12" customHeight="1" x14ac:dyDescent="0.2">
      <c r="C257" s="194"/>
      <c r="D257" s="194"/>
      <c r="E257" s="194" t="s">
        <v>576</v>
      </c>
      <c r="F257" s="194"/>
      <c r="G257" s="194"/>
      <c r="H257" s="104"/>
    </row>
    <row r="258" spans="3:8" ht="12" customHeight="1" x14ac:dyDescent="0.2">
      <c r="C258" s="194"/>
      <c r="D258" s="194"/>
      <c r="E258" s="194" t="s">
        <v>577</v>
      </c>
      <c r="F258" s="194"/>
      <c r="G258" s="194"/>
      <c r="H258" s="104"/>
    </row>
    <row r="259" spans="3:8" ht="12" customHeight="1" x14ac:dyDescent="0.2">
      <c r="C259" s="194"/>
      <c r="D259" s="194"/>
      <c r="E259" s="194"/>
      <c r="F259" s="194" t="s">
        <v>578</v>
      </c>
      <c r="G259" s="194"/>
      <c r="H259" s="104"/>
    </row>
    <row r="260" spans="3:8" ht="12" customHeight="1" x14ac:dyDescent="0.2">
      <c r="C260" s="194"/>
      <c r="D260" s="194"/>
      <c r="E260" s="194"/>
      <c r="F260" s="194" t="s">
        <v>579</v>
      </c>
      <c r="G260" s="194"/>
      <c r="H260" s="104"/>
    </row>
    <row r="261" spans="3:8" ht="12" customHeight="1" x14ac:dyDescent="0.2">
      <c r="C261" s="194"/>
      <c r="D261" s="194"/>
      <c r="E261" s="194"/>
      <c r="F261" s="194" t="s">
        <v>580</v>
      </c>
      <c r="G261" s="194"/>
      <c r="H261" s="104"/>
    </row>
    <row r="262" spans="3:8" ht="12" customHeight="1" x14ac:dyDescent="0.2">
      <c r="C262" s="194"/>
      <c r="D262" s="194"/>
      <c r="E262" s="194"/>
      <c r="F262" s="194" t="s">
        <v>581</v>
      </c>
      <c r="G262" s="194"/>
      <c r="H262" s="104"/>
    </row>
    <row r="263" spans="3:8" ht="12" customHeight="1" x14ac:dyDescent="0.2">
      <c r="C263" s="194"/>
      <c r="D263" s="194"/>
      <c r="E263" s="194"/>
      <c r="F263" s="194" t="s">
        <v>582</v>
      </c>
      <c r="G263" s="194"/>
      <c r="H263" s="104"/>
    </row>
    <row r="264" spans="3:8" ht="12" customHeight="1" x14ac:dyDescent="0.2">
      <c r="C264" s="194"/>
      <c r="D264" s="194"/>
      <c r="E264" s="194"/>
      <c r="F264" s="194" t="s">
        <v>583</v>
      </c>
      <c r="G264" s="194"/>
      <c r="H264" s="104"/>
    </row>
    <row r="265" spans="3:8" ht="12" customHeight="1" x14ac:dyDescent="0.2">
      <c r="C265" s="194"/>
      <c r="D265" s="194"/>
      <c r="E265" s="194"/>
      <c r="F265" s="194" t="s">
        <v>584</v>
      </c>
      <c r="G265" s="194"/>
      <c r="H265" s="104"/>
    </row>
    <row r="266" spans="3:8" ht="12" customHeight="1" x14ac:dyDescent="0.2">
      <c r="C266" s="194"/>
      <c r="D266" s="194"/>
      <c r="E266" s="194"/>
      <c r="F266" s="194" t="s">
        <v>585</v>
      </c>
      <c r="G266" s="194"/>
      <c r="H266" s="104"/>
    </row>
    <row r="267" spans="3:8" ht="12" customHeight="1" x14ac:dyDescent="0.2">
      <c r="C267" s="194"/>
      <c r="D267" s="194"/>
      <c r="E267" s="194"/>
      <c r="F267" s="194" t="s">
        <v>586</v>
      </c>
      <c r="G267" s="194"/>
      <c r="H267" s="104"/>
    </row>
    <row r="268" spans="3:8" ht="12" customHeight="1" x14ac:dyDescent="0.2">
      <c r="C268" s="194"/>
      <c r="D268" s="194"/>
      <c r="E268" s="194"/>
      <c r="F268" s="194" t="s">
        <v>662</v>
      </c>
      <c r="G268" s="194"/>
    </row>
    <row r="269" spans="3:8" ht="12" customHeight="1" x14ac:dyDescent="0.2">
      <c r="C269" s="194"/>
      <c r="D269" s="194"/>
      <c r="E269" s="194"/>
      <c r="F269" s="194" t="s">
        <v>663</v>
      </c>
      <c r="G269" s="194"/>
    </row>
    <row r="270" spans="3:8" ht="12" customHeight="1" x14ac:dyDescent="0.2">
      <c r="C270" s="194"/>
      <c r="D270" s="194"/>
      <c r="E270" s="194" t="s">
        <v>587</v>
      </c>
      <c r="F270" s="194"/>
      <c r="G270" s="194"/>
      <c r="H270" s="104"/>
    </row>
    <row r="271" spans="3:8" ht="12" customHeight="1" x14ac:dyDescent="0.2">
      <c r="C271" s="194"/>
      <c r="D271" s="194"/>
      <c r="E271" s="194" t="s">
        <v>588</v>
      </c>
      <c r="F271" s="194"/>
      <c r="G271" s="194"/>
      <c r="H271" s="104"/>
    </row>
    <row r="272" spans="3:8" ht="12" customHeight="1" x14ac:dyDescent="0.2">
      <c r="C272" s="194"/>
      <c r="D272" s="194"/>
      <c r="E272" s="194"/>
      <c r="F272" s="194" t="s">
        <v>589</v>
      </c>
      <c r="G272" s="194"/>
      <c r="H272" s="104"/>
    </row>
    <row r="273" spans="3:8" ht="12" customHeight="1" x14ac:dyDescent="0.2">
      <c r="C273" s="194"/>
      <c r="D273" s="194"/>
      <c r="E273" s="194"/>
      <c r="F273" s="194" t="s">
        <v>590</v>
      </c>
      <c r="G273" s="194"/>
      <c r="H273" s="104"/>
    </row>
    <row r="274" spans="3:8" ht="12" customHeight="1" x14ac:dyDescent="0.2">
      <c r="C274" s="194"/>
      <c r="D274" s="194"/>
      <c r="E274" s="194" t="s">
        <v>591</v>
      </c>
      <c r="F274" s="194"/>
      <c r="G274" s="194"/>
      <c r="H274" s="104"/>
    </row>
    <row r="275" spans="3:8" ht="12" customHeight="1" x14ac:dyDescent="0.2">
      <c r="C275" s="194"/>
      <c r="D275" s="194"/>
      <c r="E275" s="194" t="s">
        <v>592</v>
      </c>
      <c r="F275" s="194"/>
      <c r="G275" s="194"/>
      <c r="H275" s="104"/>
    </row>
    <row r="276" spans="3:8" ht="12" customHeight="1" x14ac:dyDescent="0.2">
      <c r="C276" s="194"/>
      <c r="D276" s="194"/>
      <c r="E276" s="194"/>
      <c r="F276" s="194" t="s">
        <v>593</v>
      </c>
      <c r="G276" s="194"/>
      <c r="H276" s="104"/>
    </row>
    <row r="277" spans="3:8" ht="12" customHeight="1" x14ac:dyDescent="0.2">
      <c r="C277" s="194"/>
      <c r="D277" s="194"/>
      <c r="E277" s="194"/>
      <c r="F277" s="194" t="s">
        <v>594</v>
      </c>
      <c r="G277" s="194"/>
    </row>
    <row r="278" spans="3:8" ht="12" customHeight="1" x14ac:dyDescent="0.2">
      <c r="C278" s="194"/>
      <c r="D278" s="194"/>
      <c r="E278" s="194"/>
      <c r="F278" s="194" t="s">
        <v>595</v>
      </c>
      <c r="G278" s="194"/>
      <c r="H278" s="104"/>
    </row>
    <row r="279" spans="3:8" ht="12" customHeight="1" x14ac:dyDescent="0.2">
      <c r="C279" s="194"/>
      <c r="D279" s="194"/>
      <c r="E279" s="194"/>
      <c r="F279" s="194" t="s">
        <v>596</v>
      </c>
      <c r="G279" s="194"/>
      <c r="H279" s="104"/>
    </row>
    <row r="280" spans="3:8" ht="12" customHeight="1" x14ac:dyDescent="0.2">
      <c r="C280" s="194"/>
      <c r="D280" s="194"/>
      <c r="E280" s="194"/>
      <c r="F280" s="194" t="s">
        <v>597</v>
      </c>
      <c r="G280" s="194"/>
      <c r="H280" s="104"/>
    </row>
    <row r="281" spans="3:8" ht="12" customHeight="1" x14ac:dyDescent="0.2">
      <c r="C281" s="194"/>
      <c r="D281" s="194"/>
      <c r="E281" s="194" t="s">
        <v>598</v>
      </c>
      <c r="F281" s="194"/>
      <c r="G281" s="194"/>
      <c r="H281" s="104"/>
    </row>
    <row r="282" spans="3:8" ht="12" customHeight="1" x14ac:dyDescent="0.2">
      <c r="C282" s="194"/>
      <c r="D282" s="194"/>
      <c r="E282" s="194" t="s">
        <v>599</v>
      </c>
      <c r="F282" s="194"/>
      <c r="G282" s="194"/>
      <c r="H282" s="104"/>
    </row>
    <row r="283" spans="3:8" ht="12" customHeight="1" x14ac:dyDescent="0.2">
      <c r="C283" s="194"/>
      <c r="D283" s="194"/>
      <c r="E283" s="194"/>
      <c r="F283" s="194" t="s">
        <v>600</v>
      </c>
      <c r="G283" s="194"/>
      <c r="H283" s="104"/>
    </row>
    <row r="284" spans="3:8" ht="12" customHeight="1" x14ac:dyDescent="0.2">
      <c r="C284" s="194"/>
      <c r="D284" s="194"/>
      <c r="E284" s="194"/>
      <c r="F284" s="194" t="s">
        <v>601</v>
      </c>
      <c r="G284" s="194"/>
      <c r="H284" s="104"/>
    </row>
    <row r="285" spans="3:8" ht="12" customHeight="1" x14ac:dyDescent="0.2">
      <c r="C285" s="194"/>
      <c r="D285" s="194"/>
      <c r="E285" s="194"/>
      <c r="F285" s="194" t="s">
        <v>602</v>
      </c>
      <c r="G285" s="194"/>
      <c r="H285" s="104"/>
    </row>
    <row r="286" spans="3:8" ht="12" customHeight="1" x14ac:dyDescent="0.2">
      <c r="C286" s="194"/>
      <c r="D286" s="194"/>
      <c r="E286" s="194"/>
      <c r="F286" s="194" t="s">
        <v>603</v>
      </c>
      <c r="G286" s="194"/>
      <c r="H286" s="104"/>
    </row>
    <row r="287" spans="3:8" ht="12" customHeight="1" x14ac:dyDescent="0.2">
      <c r="C287" s="194"/>
      <c r="D287" s="194"/>
      <c r="E287" s="194"/>
      <c r="F287" s="194" t="s">
        <v>604</v>
      </c>
      <c r="G287" s="194"/>
      <c r="H287" s="104"/>
    </row>
    <row r="288" spans="3:8" ht="12" customHeight="1" x14ac:dyDescent="0.2">
      <c r="C288" s="194"/>
      <c r="D288" s="194"/>
      <c r="E288" s="194"/>
      <c r="F288" s="194" t="s">
        <v>605</v>
      </c>
      <c r="G288" s="194"/>
      <c r="H288" s="104"/>
    </row>
    <row r="289" spans="3:8" ht="12" customHeight="1" x14ac:dyDescent="0.2">
      <c r="C289" s="194"/>
      <c r="D289" s="194"/>
      <c r="E289" s="194"/>
      <c r="F289" s="194" t="s">
        <v>606</v>
      </c>
      <c r="G289" s="194"/>
      <c r="H289" s="104"/>
    </row>
    <row r="290" spans="3:8" ht="12" customHeight="1" x14ac:dyDescent="0.2">
      <c r="C290" s="194"/>
      <c r="D290" s="194"/>
      <c r="E290" s="194"/>
      <c r="F290" s="194" t="s">
        <v>607</v>
      </c>
      <c r="G290" s="194"/>
      <c r="H290" s="104"/>
    </row>
    <row r="291" spans="3:8" ht="12" customHeight="1" x14ac:dyDescent="0.2">
      <c r="C291" s="194"/>
      <c r="D291" s="194"/>
      <c r="E291" s="194" t="s">
        <v>608</v>
      </c>
      <c r="F291" s="194"/>
      <c r="G291" s="194"/>
      <c r="H291" s="104"/>
    </row>
    <row r="292" spans="3:8" ht="12" customHeight="1" x14ac:dyDescent="0.2">
      <c r="C292" s="194"/>
      <c r="D292" s="194"/>
      <c r="E292" s="194" t="s">
        <v>609</v>
      </c>
      <c r="F292" s="194"/>
      <c r="G292" s="194"/>
      <c r="H292" s="104"/>
    </row>
    <row r="293" spans="3:8" ht="12" customHeight="1" x14ac:dyDescent="0.2">
      <c r="C293" s="194"/>
      <c r="D293" s="194"/>
      <c r="E293" s="194"/>
      <c r="F293" s="194" t="s">
        <v>610</v>
      </c>
      <c r="G293" s="194"/>
      <c r="H293" s="104"/>
    </row>
    <row r="294" spans="3:8" ht="12" customHeight="1" x14ac:dyDescent="0.2">
      <c r="C294" s="194"/>
      <c r="D294" s="194"/>
      <c r="E294" s="194"/>
      <c r="F294" s="194" t="s">
        <v>611</v>
      </c>
      <c r="G294" s="194"/>
      <c r="H294" s="104"/>
    </row>
    <row r="295" spans="3:8" ht="12" customHeight="1" x14ac:dyDescent="0.2">
      <c r="C295" s="194"/>
      <c r="D295" s="194"/>
      <c r="E295" s="194"/>
      <c r="F295" s="194" t="s">
        <v>612</v>
      </c>
      <c r="G295" s="194"/>
      <c r="H295" s="104"/>
    </row>
    <row r="296" spans="3:8" ht="12" customHeight="1" x14ac:dyDescent="0.2">
      <c r="C296" s="194"/>
      <c r="D296" s="194"/>
      <c r="E296" s="194"/>
      <c r="F296" s="194" t="s">
        <v>613</v>
      </c>
      <c r="G296" s="194"/>
      <c r="H296" s="104"/>
    </row>
    <row r="297" spans="3:8" ht="12" customHeight="1" x14ac:dyDescent="0.2">
      <c r="C297" s="194"/>
      <c r="D297" s="194"/>
      <c r="E297" s="194"/>
      <c r="F297" s="194" t="s">
        <v>614</v>
      </c>
      <c r="G297" s="194"/>
      <c r="H297" s="104"/>
    </row>
    <row r="298" spans="3:8" ht="12" customHeight="1" x14ac:dyDescent="0.2">
      <c r="C298" s="194"/>
      <c r="D298" s="194"/>
      <c r="E298" s="194"/>
      <c r="F298" s="194" t="s">
        <v>615</v>
      </c>
      <c r="G298" s="194"/>
      <c r="H298" s="104"/>
    </row>
    <row r="299" spans="3:8" ht="12" customHeight="1" x14ac:dyDescent="0.2">
      <c r="C299" s="194"/>
      <c r="D299" s="194"/>
      <c r="E299" s="194"/>
      <c r="F299" s="194" t="s">
        <v>616</v>
      </c>
      <c r="G299" s="194"/>
      <c r="H299" s="104"/>
    </row>
    <row r="300" spans="3:8" ht="12" customHeight="1" x14ac:dyDescent="0.2">
      <c r="C300" s="194"/>
      <c r="D300" s="194"/>
      <c r="E300" s="194"/>
      <c r="F300" s="194" t="s">
        <v>617</v>
      </c>
      <c r="G300" s="194"/>
      <c r="H300" s="104"/>
    </row>
    <row r="301" spans="3:8" ht="12" customHeight="1" x14ac:dyDescent="0.2">
      <c r="C301" s="194"/>
      <c r="D301" s="194"/>
      <c r="E301" s="194" t="s">
        <v>618</v>
      </c>
      <c r="F301" s="194"/>
      <c r="G301" s="194"/>
      <c r="H301" s="104"/>
    </row>
    <row r="302" spans="3:8" ht="12" customHeight="1" x14ac:dyDescent="0.2">
      <c r="C302" s="194"/>
      <c r="D302" s="194"/>
      <c r="E302" s="194" t="s">
        <v>619</v>
      </c>
      <c r="F302" s="194"/>
      <c r="G302" s="194"/>
      <c r="H302" s="104"/>
    </row>
    <row r="303" spans="3:8" ht="12" customHeight="1" x14ac:dyDescent="0.2">
      <c r="C303" s="194"/>
      <c r="D303" s="194"/>
      <c r="E303" s="194"/>
      <c r="F303" s="194" t="s">
        <v>620</v>
      </c>
      <c r="G303" s="194"/>
      <c r="H303" s="104"/>
    </row>
    <row r="304" spans="3:8" ht="12" customHeight="1" x14ac:dyDescent="0.2">
      <c r="C304" s="194"/>
      <c r="D304" s="194"/>
      <c r="E304" s="194"/>
      <c r="F304" s="194" t="s">
        <v>621</v>
      </c>
      <c r="G304" s="194"/>
      <c r="H304" s="104"/>
    </row>
    <row r="305" spans="3:8" ht="12" customHeight="1" x14ac:dyDescent="0.2">
      <c r="C305" s="194"/>
      <c r="D305" s="194"/>
      <c r="E305" s="194"/>
      <c r="F305" s="194" t="s">
        <v>622</v>
      </c>
      <c r="G305" s="194"/>
      <c r="H305" s="104"/>
    </row>
    <row r="306" spans="3:8" ht="12" customHeight="1" x14ac:dyDescent="0.2">
      <c r="C306" s="194"/>
      <c r="D306" s="194"/>
      <c r="E306" s="194"/>
      <c r="F306" s="194" t="s">
        <v>623</v>
      </c>
      <c r="G306" s="194"/>
      <c r="H306" s="104"/>
    </row>
    <row r="307" spans="3:8" ht="12" customHeight="1" x14ac:dyDescent="0.2">
      <c r="C307" s="194"/>
      <c r="D307" s="194"/>
      <c r="E307" s="194"/>
      <c r="F307" s="194" t="s">
        <v>624</v>
      </c>
      <c r="G307" s="194"/>
      <c r="H307" s="104"/>
    </row>
    <row r="308" spans="3:8" ht="12" customHeight="1" x14ac:dyDescent="0.2">
      <c r="C308" s="194"/>
      <c r="D308" s="194"/>
      <c r="E308" s="194"/>
      <c r="F308" s="194" t="s">
        <v>625</v>
      </c>
      <c r="G308" s="194"/>
      <c r="H308" s="104"/>
    </row>
    <row r="309" spans="3:8" ht="12" customHeight="1" x14ac:dyDescent="0.2">
      <c r="C309" s="194"/>
      <c r="D309" s="194"/>
      <c r="E309" s="194"/>
      <c r="F309" s="194" t="s">
        <v>626</v>
      </c>
      <c r="G309" s="194"/>
      <c r="H309" s="104"/>
    </row>
    <row r="310" spans="3:8" ht="12" customHeight="1" x14ac:dyDescent="0.2">
      <c r="C310" s="194"/>
      <c r="D310" s="194"/>
      <c r="E310" s="194"/>
      <c r="F310" s="194" t="s">
        <v>627</v>
      </c>
      <c r="G310" s="194"/>
      <c r="H310" s="104"/>
    </row>
    <row r="311" spans="3:8" ht="12" customHeight="1" x14ac:dyDescent="0.2">
      <c r="C311" s="194"/>
      <c r="D311" s="194"/>
      <c r="E311" s="194" t="s">
        <v>628</v>
      </c>
      <c r="F311" s="194"/>
      <c r="G311" s="194"/>
      <c r="H311" s="104"/>
    </row>
    <row r="312" spans="3:8" ht="12" customHeight="1" x14ac:dyDescent="0.2">
      <c r="C312" s="194"/>
      <c r="D312" s="194"/>
      <c r="E312" s="194" t="s">
        <v>629</v>
      </c>
      <c r="F312" s="194"/>
      <c r="G312" s="194"/>
      <c r="H312" s="104"/>
    </row>
    <row r="313" spans="3:8" ht="12" customHeight="1" x14ac:dyDescent="0.2">
      <c r="C313" s="194"/>
      <c r="D313" s="194"/>
      <c r="E313" s="194"/>
      <c r="F313" s="194" t="s">
        <v>630</v>
      </c>
      <c r="G313" s="194"/>
      <c r="H313" s="104"/>
    </row>
    <row r="314" spans="3:8" ht="12" customHeight="1" x14ac:dyDescent="0.2">
      <c r="C314" s="194"/>
      <c r="D314" s="194"/>
      <c r="E314" s="194"/>
      <c r="F314" s="194" t="s">
        <v>631</v>
      </c>
      <c r="G314" s="194"/>
      <c r="H314" s="104"/>
    </row>
    <row r="315" spans="3:8" ht="12" customHeight="1" x14ac:dyDescent="0.2">
      <c r="C315" s="194"/>
      <c r="D315" s="194"/>
      <c r="E315" s="194"/>
      <c r="F315" s="194" t="s">
        <v>632</v>
      </c>
      <c r="G315" s="194"/>
      <c r="H315" s="104"/>
    </row>
    <row r="316" spans="3:8" ht="12" customHeight="1" x14ac:dyDescent="0.2">
      <c r="C316" s="194"/>
      <c r="D316" s="194"/>
      <c r="E316" s="194"/>
      <c r="F316" s="194" t="s">
        <v>633</v>
      </c>
      <c r="G316" s="194"/>
      <c r="H316" s="104"/>
    </row>
    <row r="317" spans="3:8" ht="12" customHeight="1" x14ac:dyDescent="0.2">
      <c r="C317" s="104"/>
      <c r="D317" s="104"/>
      <c r="E317" s="104"/>
      <c r="F317" s="193" t="s">
        <v>634</v>
      </c>
      <c r="G317" s="104"/>
      <c r="H317" s="104"/>
    </row>
    <row r="318" spans="3:8" ht="12" customHeight="1" x14ac:dyDescent="0.2">
      <c r="C318" s="104"/>
      <c r="D318" s="104"/>
      <c r="E318" s="104"/>
      <c r="F318" s="193" t="s">
        <v>635</v>
      </c>
      <c r="G318" s="104"/>
      <c r="H318" s="104"/>
    </row>
    <row r="319" spans="3:8" ht="12" customHeight="1" x14ac:dyDescent="0.2">
      <c r="C319" s="104"/>
      <c r="D319" s="104"/>
      <c r="E319" s="104"/>
      <c r="F319" s="193" t="s">
        <v>636</v>
      </c>
      <c r="G319" s="104"/>
      <c r="H319" s="104"/>
    </row>
    <row r="320" spans="3:8" ht="12" customHeight="1" x14ac:dyDescent="0.2">
      <c r="C320" s="104"/>
      <c r="D320" s="104"/>
      <c r="E320" s="104"/>
      <c r="F320" s="193" t="s">
        <v>637</v>
      </c>
      <c r="G320" s="104"/>
      <c r="H320" s="104"/>
    </row>
    <row r="321" spans="3:8" ht="12" customHeight="1" x14ac:dyDescent="0.2">
      <c r="C321" s="104"/>
      <c r="D321" s="104"/>
      <c r="E321" s="193" t="s">
        <v>638</v>
      </c>
      <c r="F321" s="104"/>
      <c r="G321" s="104"/>
      <c r="H321" s="104"/>
    </row>
    <row r="322" spans="3:8" ht="12" customHeight="1" x14ac:dyDescent="0.2">
      <c r="E322" s="193" t="s">
        <v>639</v>
      </c>
      <c r="F322" s="104"/>
    </row>
    <row r="323" spans="3:8" ht="12" customHeight="1" x14ac:dyDescent="0.2">
      <c r="E323" s="193" t="s">
        <v>640</v>
      </c>
      <c r="F323" s="104"/>
    </row>
    <row r="324" spans="3:8" ht="12" customHeight="1" x14ac:dyDescent="0.2">
      <c r="E324" s="104"/>
      <c r="F324" s="193" t="s">
        <v>641</v>
      </c>
    </row>
    <row r="325" spans="3:8" ht="12" customHeight="1" x14ac:dyDescent="0.2">
      <c r="E325" s="104"/>
      <c r="F325" s="193" t="s">
        <v>642</v>
      </c>
    </row>
    <row r="326" spans="3:8" ht="12" customHeight="1" x14ac:dyDescent="0.2">
      <c r="E326" s="104"/>
      <c r="F326" s="193" t="s">
        <v>643</v>
      </c>
    </row>
    <row r="327" spans="3:8" ht="12" customHeight="1" x14ac:dyDescent="0.2">
      <c r="E327" s="104"/>
      <c r="F327" s="193" t="s">
        <v>644</v>
      </c>
    </row>
    <row r="328" spans="3:8" ht="12" customHeight="1" x14ac:dyDescent="0.2">
      <c r="E328" s="104"/>
      <c r="F328" s="193" t="s">
        <v>645</v>
      </c>
    </row>
    <row r="329" spans="3:8" ht="12" customHeight="1" x14ac:dyDescent="0.2">
      <c r="E329" s="104"/>
      <c r="F329" s="193" t="s">
        <v>646</v>
      </c>
    </row>
    <row r="330" spans="3:8" ht="12" customHeight="1" x14ac:dyDescent="0.2">
      <c r="E330" s="104"/>
      <c r="F330" s="193" t="s">
        <v>647</v>
      </c>
    </row>
    <row r="331" spans="3:8" ht="12" customHeight="1" x14ac:dyDescent="0.2">
      <c r="E331" s="193" t="s">
        <v>648</v>
      </c>
      <c r="F331" s="104"/>
    </row>
    <row r="332" spans="3:8" ht="12" customHeight="1" x14ac:dyDescent="0.2">
      <c r="E332" s="193" t="s">
        <v>649</v>
      </c>
      <c r="F332" s="104"/>
    </row>
    <row r="333" spans="3:8" ht="12" customHeight="1" x14ac:dyDescent="0.2">
      <c r="E333" s="104"/>
      <c r="F333" s="193" t="s">
        <v>650</v>
      </c>
    </row>
    <row r="334" spans="3:8" ht="12" customHeight="1" x14ac:dyDescent="0.2">
      <c r="E334" s="104"/>
      <c r="F334" s="193" t="s">
        <v>651</v>
      </c>
    </row>
    <row r="335" spans="3:8" ht="12" customHeight="1" x14ac:dyDescent="0.2">
      <c r="E335" s="104"/>
      <c r="F335" s="193" t="s">
        <v>652</v>
      </c>
    </row>
    <row r="336" spans="3:8" ht="12" customHeight="1" x14ac:dyDescent="0.2">
      <c r="E336" s="104"/>
      <c r="F336" s="193" t="s">
        <v>653</v>
      </c>
    </row>
    <row r="337" spans="2:6" ht="12" customHeight="1" x14ac:dyDescent="0.2">
      <c r="E337" s="104"/>
      <c r="F337" s="193" t="s">
        <v>654</v>
      </c>
    </row>
    <row r="338" spans="2:6" ht="12" customHeight="1" x14ac:dyDescent="0.2">
      <c r="B338" s="104"/>
      <c r="C338" s="104"/>
      <c r="D338" s="104"/>
      <c r="E338" s="104"/>
      <c r="F338" s="193" t="s">
        <v>655</v>
      </c>
    </row>
    <row r="339" spans="2:6" ht="12" customHeight="1" x14ac:dyDescent="0.2">
      <c r="B339" s="104"/>
      <c r="C339" s="104"/>
      <c r="D339" s="104"/>
      <c r="E339" s="104"/>
      <c r="F339" s="193" t="s">
        <v>656</v>
      </c>
    </row>
    <row r="340" spans="2:6" ht="12" customHeight="1" x14ac:dyDescent="0.2">
      <c r="B340" s="104"/>
      <c r="C340" s="104"/>
      <c r="D340" s="104"/>
      <c r="E340" s="193" t="s">
        <v>657</v>
      </c>
      <c r="F340" s="104"/>
    </row>
    <row r="341" spans="2:6" ht="12" customHeight="1" x14ac:dyDescent="0.2">
      <c r="B341" s="104"/>
      <c r="C341" s="104"/>
      <c r="D341" s="104"/>
      <c r="E341" s="193" t="s">
        <v>649</v>
      </c>
      <c r="F341" s="104"/>
    </row>
    <row r="342" spans="2:6" ht="12" customHeight="1" x14ac:dyDescent="0.2">
      <c r="B342" s="104"/>
      <c r="C342" s="104"/>
      <c r="D342" s="104"/>
      <c r="E342" s="104"/>
      <c r="F342" s="193" t="s">
        <v>664</v>
      </c>
    </row>
    <row r="343" spans="2:6" ht="12" customHeight="1" x14ac:dyDescent="0.2">
      <c r="B343" s="104"/>
      <c r="C343" s="104"/>
      <c r="D343" s="104"/>
      <c r="E343" s="104"/>
      <c r="F343" s="193" t="s">
        <v>974</v>
      </c>
    </row>
    <row r="344" spans="2:6" ht="12" customHeight="1" x14ac:dyDescent="0.2">
      <c r="B344" s="104"/>
      <c r="C344" s="104"/>
      <c r="D344" s="104"/>
      <c r="E344" s="104"/>
      <c r="F344" s="193" t="s">
        <v>652</v>
      </c>
    </row>
    <row r="345" spans="2:6" ht="12" customHeight="1" x14ac:dyDescent="0.2">
      <c r="B345" s="104"/>
      <c r="C345" s="104"/>
      <c r="D345" s="104"/>
      <c r="E345" s="104"/>
      <c r="F345" s="193" t="s">
        <v>653</v>
      </c>
    </row>
    <row r="346" spans="2:6" ht="12" customHeight="1" x14ac:dyDescent="0.2">
      <c r="B346" s="104"/>
      <c r="C346" s="104"/>
      <c r="D346" s="104"/>
      <c r="E346" s="104"/>
      <c r="F346" s="193" t="s">
        <v>975</v>
      </c>
    </row>
    <row r="347" spans="2:6" ht="12" customHeight="1" x14ac:dyDescent="0.2">
      <c r="B347" s="104"/>
      <c r="C347" s="104"/>
      <c r="D347" s="104"/>
      <c r="E347" s="104"/>
      <c r="F347" s="193" t="s">
        <v>655</v>
      </c>
    </row>
    <row r="348" spans="2:6" ht="12" customHeight="1" x14ac:dyDescent="0.2">
      <c r="B348" s="104"/>
      <c r="C348" s="104"/>
      <c r="D348" s="104"/>
      <c r="E348" s="104"/>
      <c r="F348" s="193" t="s">
        <v>656</v>
      </c>
    </row>
    <row r="349" spans="2:6" ht="12" customHeight="1" x14ac:dyDescent="0.2">
      <c r="B349" s="104"/>
      <c r="C349" s="104"/>
      <c r="D349" s="104"/>
      <c r="E349" s="193" t="s">
        <v>657</v>
      </c>
      <c r="F349" s="104"/>
    </row>
    <row r="350" spans="2:6" ht="12" customHeight="1" x14ac:dyDescent="0.2">
      <c r="B350" s="104"/>
      <c r="C350" s="104"/>
      <c r="D350" s="193" t="s">
        <v>658</v>
      </c>
      <c r="E350" s="104"/>
      <c r="F350" s="104"/>
    </row>
    <row r="351" spans="2:6" ht="12" customHeight="1" x14ac:dyDescent="0.2">
      <c r="B351" s="104"/>
      <c r="C351" s="193" t="s">
        <v>659</v>
      </c>
      <c r="D351" s="104"/>
      <c r="E351" s="104"/>
      <c r="F351" s="104"/>
    </row>
    <row r="352" spans="2:6" ht="12" customHeight="1" x14ac:dyDescent="0.2">
      <c r="B352" s="195" t="s">
        <v>12</v>
      </c>
      <c r="C352" s="104"/>
      <c r="D352" s="104"/>
      <c r="E352" s="104"/>
      <c r="F352" s="104"/>
    </row>
  </sheetData>
  <sheetProtection password="CA09" sheet="1" objects="1" scenarios="1"/>
  <customSheetViews>
    <customSheetView guid="{6425AD40-BB5F-4DDC-B7E5-93EC90B05160}" showGridLines="0" showRuler="0">
      <selection activeCell="L27" sqref="L2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selection activeCell="B9" sqref="B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L27" sqref="L2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22:F22"/>
    <mergeCell ref="E189:F189"/>
    <mergeCell ref="I10:L10"/>
  </mergeCells>
  <phoneticPr fontId="10" type="noConversion"/>
  <hyperlinks>
    <hyperlink ref="I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L53"/>
  <sheetViews>
    <sheetView showGridLines="0" showRuler="0" zoomScaleSheetLayoutView="100" workbookViewId="0">
      <selection activeCell="D4" sqref="D4"/>
    </sheetView>
  </sheetViews>
  <sheetFormatPr baseColWidth="10" defaultColWidth="9" defaultRowHeight="14.25" x14ac:dyDescent="0.2"/>
  <cols>
    <col min="1" max="1" width="2.85546875" style="101" customWidth="1"/>
    <col min="2" max="2" width="60.1406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3"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3036</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ht="25.5" x14ac:dyDescent="0.2">
      <c r="B43" s="284" t="s">
        <v>3413</v>
      </c>
    </row>
    <row r="44" spans="2:6" s="689" customFormat="1" ht="56.25" customHeight="1" x14ac:dyDescent="0.2">
      <c r="B44" s="1210" t="s">
        <v>3395</v>
      </c>
      <c r="C44" s="1210" t="s">
        <v>3396</v>
      </c>
      <c r="D44" s="1210" t="s">
        <v>3397</v>
      </c>
      <c r="E44" s="1210" t="s">
        <v>3398</v>
      </c>
      <c r="F44" s="114" t="s">
        <v>3399</v>
      </c>
    </row>
    <row r="45" spans="2:6" ht="156.75" customHeight="1" x14ac:dyDescent="0.2">
      <c r="B45" s="1496" t="s">
        <v>3163</v>
      </c>
      <c r="C45" s="218"/>
      <c r="D45" s="1521" t="s">
        <v>3044</v>
      </c>
      <c r="E45" s="219">
        <v>1</v>
      </c>
      <c r="F45" s="213"/>
    </row>
    <row r="46" spans="2:6" s="689" customFormat="1" ht="147" customHeight="1" x14ac:dyDescent="0.2">
      <c r="B46" s="1499" t="s">
        <v>3163</v>
      </c>
      <c r="C46" s="1433"/>
      <c r="D46" s="1521" t="s">
        <v>3044</v>
      </c>
      <c r="E46" s="2045"/>
      <c r="F46" s="2043" t="s">
        <v>1577</v>
      </c>
    </row>
    <row r="47" spans="2:6" s="689" customFormat="1" ht="53.25" customHeight="1" x14ac:dyDescent="0.2">
      <c r="B47" s="1500" t="s">
        <v>114</v>
      </c>
      <c r="C47" s="1433"/>
      <c r="D47" s="1433" t="s">
        <v>2892</v>
      </c>
      <c r="E47" s="2046"/>
      <c r="F47" s="2044"/>
    </row>
    <row r="48" spans="2:6" ht="45" x14ac:dyDescent="0.2">
      <c r="B48" s="1495" t="s">
        <v>2608</v>
      </c>
      <c r="C48" s="179"/>
      <c r="D48" s="1462" t="s">
        <v>3019</v>
      </c>
      <c r="E48" s="213" t="s">
        <v>27</v>
      </c>
      <c r="F48" s="213"/>
    </row>
    <row r="49" spans="2:6" ht="14.25" customHeight="1" x14ac:dyDescent="0.2">
      <c r="B49" s="124"/>
      <c r="C49" s="124"/>
      <c r="D49" s="124"/>
      <c r="E49" s="124"/>
      <c r="F49" s="124"/>
    </row>
    <row r="50" spans="2:6" ht="14.25" customHeight="1" x14ac:dyDescent="0.2">
      <c r="B50" s="124"/>
      <c r="C50" s="124"/>
      <c r="D50" s="124"/>
      <c r="E50" s="124"/>
      <c r="F50" s="124"/>
    </row>
    <row r="51" spans="2:6" ht="14.25" customHeight="1" x14ac:dyDescent="0.2">
      <c r="B51" s="124"/>
      <c r="C51" s="124"/>
      <c r="D51" s="124"/>
      <c r="E51" s="124"/>
      <c r="F51" s="124"/>
    </row>
    <row r="52" spans="2:6" s="689" customFormat="1" ht="25.5" x14ac:dyDescent="0.2">
      <c r="B52" s="1412" t="s">
        <v>3404</v>
      </c>
    </row>
    <row r="53" spans="2:6" ht="15" x14ac:dyDescent="0.25">
      <c r="B53" s="2019"/>
      <c r="C53" s="2041"/>
      <c r="D53" s="2042"/>
      <c r="E53" s="2024"/>
      <c r="F53" s="2024"/>
    </row>
  </sheetData>
  <sheetProtection password="CA09"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3:C53"/>
    <mergeCell ref="D53:F53"/>
    <mergeCell ref="F46:F47"/>
    <mergeCell ref="E46:E47"/>
  </mergeCells>
  <dataValidations count="1">
    <dataValidation type="list" allowBlank="1" showInputMessage="1" sqref="B45:B48">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1:L56"/>
  <sheetViews>
    <sheetView showGridLines="0" showRuler="0" zoomScaleSheetLayoutView="100" workbookViewId="0">
      <selection activeCell="D32" sqref="D32"/>
    </sheetView>
  </sheetViews>
  <sheetFormatPr baseColWidth="10" defaultColWidth="9" defaultRowHeight="14.25" x14ac:dyDescent="0.2"/>
  <cols>
    <col min="1" max="1" width="2.85546875" style="101" customWidth="1"/>
    <col min="2" max="2" width="50.8554687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6.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19" t="s">
        <v>3037</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5.75" customHeight="1" x14ac:dyDescent="0.2">
      <c r="B44" s="1210" t="s">
        <v>3395</v>
      </c>
      <c r="C44" s="1210" t="s">
        <v>3396</v>
      </c>
      <c r="D44" s="1210" t="s">
        <v>3397</v>
      </c>
      <c r="E44" s="1210" t="s">
        <v>3398</v>
      </c>
      <c r="F44" s="114" t="s">
        <v>3399</v>
      </c>
    </row>
    <row r="45" spans="2:6" ht="159" customHeight="1" x14ac:dyDescent="0.2">
      <c r="B45" s="1493" t="s">
        <v>3163</v>
      </c>
      <c r="C45" s="168"/>
      <c r="D45" s="1521" t="s">
        <v>3044</v>
      </c>
      <c r="E45" s="221">
        <v>1</v>
      </c>
      <c r="F45" s="220"/>
    </row>
    <row r="46" spans="2:6" ht="78.75" x14ac:dyDescent="0.2">
      <c r="B46" s="1493" t="s">
        <v>3169</v>
      </c>
      <c r="C46" s="184"/>
      <c r="D46" s="184" t="s">
        <v>3038</v>
      </c>
      <c r="E46" s="170" t="s">
        <v>22</v>
      </c>
      <c r="F46" s="15"/>
    </row>
    <row r="47" spans="2:6" ht="78.75" x14ac:dyDescent="0.2">
      <c r="B47" s="184" t="s">
        <v>2608</v>
      </c>
      <c r="C47" s="184"/>
      <c r="D47" s="1463" t="s">
        <v>3039</v>
      </c>
      <c r="E47" s="170" t="s">
        <v>28</v>
      </c>
      <c r="F47" s="15"/>
    </row>
    <row r="48" spans="2:6" x14ac:dyDescent="0.2">
      <c r="B48" s="124"/>
      <c r="C48" s="124"/>
      <c r="D48" s="124"/>
      <c r="E48" s="124"/>
      <c r="F48" s="124"/>
    </row>
    <row r="49" spans="2:6" x14ac:dyDescent="0.2">
      <c r="B49" s="124"/>
      <c r="C49" s="124"/>
      <c r="D49" s="124"/>
      <c r="E49" s="124"/>
      <c r="F49" s="124"/>
    </row>
    <row r="50" spans="2:6" s="689" customFormat="1" ht="27.75" customHeight="1" x14ac:dyDescent="0.2">
      <c r="B50" s="284" t="s">
        <v>3411</v>
      </c>
    </row>
    <row r="51" spans="2:6" ht="78.75" x14ac:dyDescent="0.2">
      <c r="B51" s="1496" t="s">
        <v>2527</v>
      </c>
      <c r="C51" s="180"/>
      <c r="D51" s="1460" t="s">
        <v>3040</v>
      </c>
      <c r="E51" s="180">
        <v>1</v>
      </c>
      <c r="F51" s="15"/>
    </row>
    <row r="52" spans="2:6" x14ac:dyDescent="0.2">
      <c r="B52" s="124"/>
      <c r="C52" s="124"/>
      <c r="D52" s="124" t="s">
        <v>35</v>
      </c>
      <c r="E52" s="124"/>
      <c r="F52" s="124"/>
    </row>
    <row r="53" spans="2:6" x14ac:dyDescent="0.2">
      <c r="B53" s="124"/>
      <c r="C53" s="124"/>
      <c r="D53" s="124"/>
      <c r="E53" s="124"/>
      <c r="F53" s="124"/>
    </row>
    <row r="54" spans="2:6" x14ac:dyDescent="0.2">
      <c r="B54" s="124"/>
      <c r="C54" s="124"/>
      <c r="D54" s="124"/>
      <c r="E54" s="124"/>
      <c r="F54" s="124"/>
    </row>
    <row r="55" spans="2:6" s="689" customFormat="1" ht="25.5" x14ac:dyDescent="0.2">
      <c r="B55" s="1412" t="s">
        <v>3404</v>
      </c>
    </row>
    <row r="56" spans="2:6" ht="48.75" customHeight="1" x14ac:dyDescent="0.2">
      <c r="B56" s="2029" t="s">
        <v>3041</v>
      </c>
      <c r="C56" s="2030"/>
      <c r="D56" s="1983" t="s">
        <v>3042</v>
      </c>
      <c r="E56" s="2031"/>
      <c r="F56" s="2031"/>
    </row>
  </sheetData>
  <sheetProtection password="CA09" sheet="1" objects="1" scenarios="1"/>
  <customSheetViews>
    <customSheetView guid="{6425AD40-BB5F-4DDC-B7E5-93EC90B05160}" showGridLines="0" showRuler="0">
      <selection activeCell="D35" sqref="D3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5" sqref="D3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6:C56"/>
    <mergeCell ref="D56:F56"/>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dimension ref="A1:L56"/>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55" style="101" customWidth="1"/>
    <col min="3" max="4" width="31.85546875" style="101" customWidth="1"/>
    <col min="5" max="6" width="16.7109375" style="101" customWidth="1"/>
    <col min="7" max="16384" width="9" style="101"/>
  </cols>
  <sheetData>
    <row r="1" spans="1:12" x14ac:dyDescent="0.2">
      <c r="A1" s="390"/>
    </row>
    <row r="3" spans="1:12" ht="47.25" customHeight="1" x14ac:dyDescent="0.25">
      <c r="B3" s="1405" t="s">
        <v>3379</v>
      </c>
      <c r="C3" s="85"/>
      <c r="E3" s="85"/>
      <c r="F3" s="85"/>
      <c r="G3" s="85"/>
    </row>
    <row r="4" spans="1:12" ht="32.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3043</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51.75" customHeight="1" x14ac:dyDescent="0.2">
      <c r="B44" s="1210" t="s">
        <v>3395</v>
      </c>
      <c r="C44" s="1210" t="s">
        <v>3396</v>
      </c>
      <c r="D44" s="1210" t="s">
        <v>3397</v>
      </c>
      <c r="E44" s="1210" t="s">
        <v>3398</v>
      </c>
      <c r="F44" s="114" t="s">
        <v>3399</v>
      </c>
    </row>
    <row r="45" spans="2:6" ht="150.75" customHeight="1" x14ac:dyDescent="0.2">
      <c r="B45" s="1496" t="s">
        <v>3163</v>
      </c>
      <c r="C45" s="218"/>
      <c r="D45" s="1521" t="s">
        <v>3044</v>
      </c>
      <c r="E45" s="219">
        <v>1</v>
      </c>
      <c r="F45" s="220"/>
    </row>
    <row r="46" spans="2:6" ht="78.75" x14ac:dyDescent="0.2">
      <c r="B46" s="1496" t="s">
        <v>2614</v>
      </c>
      <c r="C46" s="179"/>
      <c r="D46" s="1461" t="s">
        <v>3045</v>
      </c>
      <c r="E46" s="180" t="s">
        <v>22</v>
      </c>
      <c r="F46" s="15"/>
    </row>
    <row r="47" spans="2:6" ht="78.75" x14ac:dyDescent="0.2">
      <c r="B47" s="1496" t="s">
        <v>2608</v>
      </c>
      <c r="C47" s="179"/>
      <c r="D47" s="1460" t="s">
        <v>3039</v>
      </c>
      <c r="E47" s="180" t="s">
        <v>27</v>
      </c>
      <c r="F47" s="15"/>
    </row>
    <row r="48" spans="2:6" x14ac:dyDescent="0.2">
      <c r="B48" s="124"/>
      <c r="C48" s="124"/>
      <c r="D48" s="124"/>
      <c r="E48" s="124"/>
      <c r="F48" s="124"/>
    </row>
    <row r="49" spans="2:6" x14ac:dyDescent="0.2">
      <c r="B49" s="124"/>
      <c r="C49" s="124"/>
      <c r="D49" s="124"/>
      <c r="E49" s="124"/>
      <c r="F49" s="124"/>
    </row>
    <row r="50" spans="2:6" s="689" customFormat="1" ht="27.75" customHeight="1" x14ac:dyDescent="0.2">
      <c r="B50" s="284" t="s">
        <v>3411</v>
      </c>
    </row>
    <row r="51" spans="2:6" ht="78.75" x14ac:dyDescent="0.2">
      <c r="B51" s="1496" t="s">
        <v>2527</v>
      </c>
      <c r="C51" s="179"/>
      <c r="D51" s="1460" t="s">
        <v>3046</v>
      </c>
      <c r="E51" s="180">
        <v>1</v>
      </c>
      <c r="F51" s="15"/>
    </row>
    <row r="52" spans="2:6" x14ac:dyDescent="0.2">
      <c r="B52" s="124"/>
      <c r="C52" s="124"/>
      <c r="D52" s="124" t="s">
        <v>35</v>
      </c>
      <c r="E52" s="124"/>
      <c r="F52" s="124"/>
    </row>
    <row r="53" spans="2:6" x14ac:dyDescent="0.2">
      <c r="B53" s="124"/>
      <c r="C53" s="124"/>
      <c r="D53" s="124"/>
      <c r="E53" s="124"/>
      <c r="F53" s="124"/>
    </row>
    <row r="54" spans="2:6" x14ac:dyDescent="0.2">
      <c r="B54" s="124"/>
      <c r="C54" s="124"/>
      <c r="D54" s="124"/>
      <c r="E54" s="124"/>
      <c r="F54" s="124"/>
    </row>
    <row r="55" spans="2:6" s="689" customFormat="1" ht="25.5" x14ac:dyDescent="0.2">
      <c r="B55" s="1412" t="s">
        <v>3404</v>
      </c>
    </row>
    <row r="56" spans="2:6" s="689" customFormat="1" ht="48" customHeight="1" x14ac:dyDescent="0.2">
      <c r="B56" s="2029" t="s">
        <v>3047</v>
      </c>
      <c r="C56" s="2030"/>
      <c r="D56" s="1983" t="s">
        <v>3042</v>
      </c>
      <c r="E56" s="2031"/>
      <c r="F56" s="2031"/>
    </row>
  </sheetData>
  <sheetProtection password="CA09" sheet="1" objects="1" scenarios="1"/>
  <customSheetViews>
    <customSheetView guid="{6425AD40-BB5F-4DDC-B7E5-93EC90B05160}" showGridLines="0" showRuler="0">
      <selection activeCell="D38" sqref="D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38" sqref="D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6:C56"/>
    <mergeCell ref="D56:F56"/>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dimension ref="A1:L55"/>
  <sheetViews>
    <sheetView showGridLines="0" showRuler="0" zoomScaleSheetLayoutView="100" workbookViewId="0">
      <selection activeCell="C46" sqref="C46"/>
    </sheetView>
  </sheetViews>
  <sheetFormatPr baseColWidth="10" defaultColWidth="9" defaultRowHeight="14.25" x14ac:dyDescent="0.2"/>
  <cols>
    <col min="1" max="1" width="2.85546875" style="101" customWidth="1"/>
    <col min="2" max="2" width="50"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2.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19" t="s">
        <v>3048</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18" s="689" customFormat="1" x14ac:dyDescent="0.2"/>
    <row r="19" s="689" customFormat="1" x14ac:dyDescent="0.2"/>
    <row r="20" s="689" customFormat="1" x14ac:dyDescent="0.2"/>
    <row r="40" spans="2:6" x14ac:dyDescent="0.2">
      <c r="C40" s="142"/>
    </row>
    <row r="41" spans="2:6" s="689" customFormat="1" ht="31.5" x14ac:dyDescent="0.25">
      <c r="B41" s="1421" t="s">
        <v>3406</v>
      </c>
    </row>
    <row r="43" spans="2:6" s="689" customFormat="1" ht="25.5" x14ac:dyDescent="0.2">
      <c r="B43" s="284" t="s">
        <v>3410</v>
      </c>
    </row>
    <row r="44" spans="2:6" s="689" customFormat="1" ht="51" customHeight="1" x14ac:dyDescent="0.2">
      <c r="B44" s="1210" t="s">
        <v>3395</v>
      </c>
      <c r="C44" s="1210" t="s">
        <v>3396</v>
      </c>
      <c r="D44" s="1210" t="s">
        <v>3397</v>
      </c>
      <c r="E44" s="1210" t="s">
        <v>3398</v>
      </c>
      <c r="F44" s="114" t="s">
        <v>3399</v>
      </c>
    </row>
    <row r="45" spans="2:6" ht="147.75" customHeight="1" x14ac:dyDescent="0.2">
      <c r="B45" s="1496" t="s">
        <v>3170</v>
      </c>
      <c r="C45" s="218"/>
      <c r="D45" s="1521" t="s">
        <v>3044</v>
      </c>
      <c r="E45" s="219">
        <v>1</v>
      </c>
      <c r="F45" s="91"/>
    </row>
    <row r="46" spans="2:6" ht="78.75" x14ac:dyDescent="0.2">
      <c r="B46" s="1496" t="s">
        <v>2614</v>
      </c>
      <c r="C46" s="218"/>
      <c r="D46" s="1461" t="s">
        <v>3045</v>
      </c>
      <c r="E46" s="180" t="s">
        <v>22</v>
      </c>
      <c r="F46" s="91"/>
    </row>
    <row r="47" spans="2:6" x14ac:dyDescent="0.2">
      <c r="B47" s="124"/>
      <c r="C47" s="124"/>
      <c r="D47" s="124"/>
      <c r="E47" s="124"/>
      <c r="F47" s="124"/>
    </row>
    <row r="48" spans="2:6" x14ac:dyDescent="0.2">
      <c r="B48" s="124"/>
      <c r="C48" s="124"/>
      <c r="D48" s="124"/>
      <c r="E48" s="124"/>
      <c r="F48" s="124"/>
    </row>
    <row r="49" spans="2:6" s="689" customFormat="1" ht="27.75" customHeight="1" x14ac:dyDescent="0.2">
      <c r="B49" s="284" t="s">
        <v>3411</v>
      </c>
    </row>
    <row r="50" spans="2:6" ht="101.25" x14ac:dyDescent="0.2">
      <c r="B50" s="1496" t="s">
        <v>3171</v>
      </c>
      <c r="C50" s="218"/>
      <c r="D50" s="1460" t="s">
        <v>3049</v>
      </c>
      <c r="E50" s="187">
        <v>1</v>
      </c>
      <c r="F50" s="91"/>
    </row>
    <row r="51" spans="2:6" x14ac:dyDescent="0.2">
      <c r="B51" s="124"/>
      <c r="C51" s="124"/>
      <c r="D51" s="124" t="s">
        <v>35</v>
      </c>
      <c r="E51" s="124"/>
      <c r="F51" s="124"/>
    </row>
    <row r="52" spans="2:6" x14ac:dyDescent="0.2">
      <c r="B52" s="124"/>
      <c r="C52" s="124"/>
      <c r="D52" s="124"/>
      <c r="E52" s="124"/>
      <c r="F52" s="124"/>
    </row>
    <row r="53" spans="2:6" x14ac:dyDescent="0.2">
      <c r="B53" s="124"/>
      <c r="C53" s="124"/>
      <c r="D53" s="124"/>
      <c r="E53" s="124"/>
      <c r="F53" s="124"/>
    </row>
    <row r="54" spans="2:6" s="689" customFormat="1" ht="25.5" x14ac:dyDescent="0.2">
      <c r="B54" s="1412" t="s">
        <v>3404</v>
      </c>
    </row>
    <row r="55" spans="2:6" ht="36.75" customHeight="1" x14ac:dyDescent="0.2">
      <c r="B55" s="2019" t="s">
        <v>3050</v>
      </c>
      <c r="C55" s="2017"/>
      <c r="D55" s="2047" t="s">
        <v>3051</v>
      </c>
      <c r="E55" s="2048"/>
      <c r="F55" s="2048"/>
    </row>
  </sheetData>
  <sheetProtection password="CA09"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topLeftCell="A5">
      <selection activeCell="A5" sqref="A5"/>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5:C55"/>
    <mergeCell ref="D55:F55"/>
  </mergeCells>
  <dataValidations count="1">
    <dataValidation type="list" allowBlank="1" showInputMessage="1" sqref="B50 B45:B4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dimension ref="A1:L60"/>
  <sheetViews>
    <sheetView showGridLines="0" showRuler="0" zoomScaleSheetLayoutView="100" workbookViewId="0"/>
  </sheetViews>
  <sheetFormatPr baseColWidth="10" defaultColWidth="9" defaultRowHeight="14.25" x14ac:dyDescent="0.2"/>
  <cols>
    <col min="1" max="1" width="2.85546875" style="101" customWidth="1"/>
    <col min="2" max="2" width="66"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4.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3052</v>
      </c>
      <c r="C7" s="8"/>
      <c r="D7" s="8"/>
      <c r="E7" s="371"/>
      <c r="F7" s="8"/>
      <c r="G7" s="119"/>
      <c r="I7" s="8"/>
      <c r="J7" s="115"/>
      <c r="K7" s="115"/>
      <c r="L7" s="115"/>
    </row>
    <row r="8" spans="1:12" ht="25.5" x14ac:dyDescent="0.2">
      <c r="B8" s="1420" t="s">
        <v>3053</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38" spans="2:6" s="689" customFormat="1" x14ac:dyDescent="0.2"/>
    <row r="39" spans="2:6" s="689" customFormat="1" x14ac:dyDescent="0.2"/>
    <row r="41" spans="2:6" s="689" customFormat="1" ht="31.5" x14ac:dyDescent="0.25">
      <c r="B41" s="1421" t="s">
        <v>3406</v>
      </c>
    </row>
    <row r="42" spans="2:6" ht="8.25" customHeight="1" x14ac:dyDescent="0.2"/>
    <row r="43" spans="2:6" s="689" customFormat="1" ht="25.5" x14ac:dyDescent="0.2">
      <c r="B43" s="284" t="s">
        <v>3410</v>
      </c>
    </row>
    <row r="44" spans="2:6" s="689" customFormat="1" ht="52.5" customHeight="1" x14ac:dyDescent="0.2">
      <c r="B44" s="1210" t="s">
        <v>3395</v>
      </c>
      <c r="C44" s="1210" t="s">
        <v>3396</v>
      </c>
      <c r="D44" s="1210" t="s">
        <v>3397</v>
      </c>
      <c r="E44" s="1210" t="s">
        <v>3398</v>
      </c>
      <c r="F44" s="114" t="s">
        <v>3399</v>
      </c>
    </row>
    <row r="45" spans="2:6" ht="160.5" customHeight="1" x14ac:dyDescent="0.2">
      <c r="B45" s="1493" t="s">
        <v>3170</v>
      </c>
      <c r="C45" s="168"/>
      <c r="D45" s="1521" t="s">
        <v>3044</v>
      </c>
      <c r="E45" s="221">
        <v>1</v>
      </c>
      <c r="F45" s="15"/>
    </row>
    <row r="46" spans="2:6" ht="78.75" x14ac:dyDescent="0.2">
      <c r="B46" s="1493" t="s">
        <v>2614</v>
      </c>
      <c r="C46" s="184"/>
      <c r="D46" s="184" t="s">
        <v>3038</v>
      </c>
      <c r="E46" s="188" t="s">
        <v>22</v>
      </c>
      <c r="F46" s="15"/>
    </row>
    <row r="47" spans="2:6" ht="45" x14ac:dyDescent="0.2">
      <c r="B47" s="1493" t="s">
        <v>2608</v>
      </c>
      <c r="C47" s="184"/>
      <c r="D47" s="1460" t="s">
        <v>3019</v>
      </c>
      <c r="E47" s="170" t="s">
        <v>28</v>
      </c>
      <c r="F47" s="15"/>
    </row>
    <row r="48" spans="2:6" ht="78.75" x14ac:dyDescent="0.2">
      <c r="B48" s="217" t="s">
        <v>3172</v>
      </c>
      <c r="C48" s="185"/>
      <c r="D48" s="1464" t="s">
        <v>3054</v>
      </c>
      <c r="E48" s="229">
        <v>1</v>
      </c>
      <c r="F48" s="204"/>
    </row>
    <row r="49" spans="2:6" x14ac:dyDescent="0.2">
      <c r="B49" s="214"/>
      <c r="C49" s="214"/>
      <c r="D49" s="199"/>
      <c r="E49" s="161"/>
      <c r="F49" s="232"/>
    </row>
    <row r="50" spans="2:6" s="689" customFormat="1" ht="27.75" customHeight="1" x14ac:dyDescent="0.2">
      <c r="B50" s="284" t="s">
        <v>3411</v>
      </c>
    </row>
    <row r="51" spans="2:6" ht="78.75" x14ac:dyDescent="0.2">
      <c r="B51" s="1494" t="s">
        <v>3173</v>
      </c>
      <c r="C51" s="180"/>
      <c r="D51" s="1464" t="s">
        <v>3055</v>
      </c>
      <c r="E51" s="187">
        <v>1</v>
      </c>
      <c r="F51" s="15"/>
    </row>
    <row r="52" spans="2:6" ht="146.25" x14ac:dyDescent="0.2">
      <c r="B52" s="1496" t="s">
        <v>3174</v>
      </c>
      <c r="C52" s="457"/>
      <c r="D52" s="1459" t="s">
        <v>3056</v>
      </c>
      <c r="E52" s="219" t="s">
        <v>56</v>
      </c>
      <c r="F52" s="220"/>
    </row>
    <row r="53" spans="2:6" x14ac:dyDescent="0.2">
      <c r="B53" s="124"/>
      <c r="C53" s="124"/>
      <c r="D53" s="124"/>
      <c r="E53" s="124"/>
      <c r="F53" s="124"/>
    </row>
    <row r="56" spans="2:6" s="689" customFormat="1" ht="25.5" x14ac:dyDescent="0.2">
      <c r="B56" s="1412" t="s">
        <v>3404</v>
      </c>
    </row>
    <row r="57" spans="2:6" ht="89.25" customHeight="1" x14ac:dyDescent="0.2">
      <c r="B57" s="2000" t="s">
        <v>3057</v>
      </c>
      <c r="C57" s="2040"/>
      <c r="D57" s="1721" t="s">
        <v>3058</v>
      </c>
      <c r="E57" s="2002"/>
      <c r="F57" s="2003"/>
    </row>
    <row r="58" spans="2:6" s="689" customFormat="1" ht="51.75" customHeight="1" x14ac:dyDescent="0.2">
      <c r="B58" s="2019" t="s">
        <v>3050</v>
      </c>
      <c r="C58" s="2017"/>
      <c r="D58" s="2047" t="s">
        <v>3051</v>
      </c>
      <c r="E58" s="2048"/>
      <c r="F58" s="2048"/>
    </row>
    <row r="59" spans="2:6" s="689" customFormat="1" ht="44.25" customHeight="1" x14ac:dyDescent="0.2">
      <c r="B59" s="2019" t="s">
        <v>3059</v>
      </c>
      <c r="C59" s="2017"/>
      <c r="D59" s="2047" t="s">
        <v>3060</v>
      </c>
      <c r="E59" s="2048"/>
      <c r="F59" s="2048"/>
    </row>
    <row r="60" spans="2:6" s="689" customFormat="1" ht="30" customHeight="1" x14ac:dyDescent="0.2">
      <c r="B60" s="2019" t="s">
        <v>3061</v>
      </c>
      <c r="C60" s="2017"/>
      <c r="D60" s="2047" t="s">
        <v>3062</v>
      </c>
      <c r="E60" s="2048"/>
      <c r="F60" s="2048"/>
    </row>
  </sheetData>
  <sheetProtection password="CA09"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9:C59"/>
    <mergeCell ref="D59:F59"/>
    <mergeCell ref="B60:C60"/>
    <mergeCell ref="D60:F60"/>
    <mergeCell ref="E11:F11"/>
    <mergeCell ref="B57:C57"/>
    <mergeCell ref="D57:F57"/>
    <mergeCell ref="B58:C58"/>
    <mergeCell ref="D58:F58"/>
  </mergeCells>
  <dataValidations count="2">
    <dataValidation type="list" allowBlank="1" showInputMessage="1" showErrorMessage="1" sqref="B49">
      <formula1>Felder</formula1>
    </dataValidation>
    <dataValidation type="list" allowBlank="1" showInputMessage="1" sqref="B45:B48 B51:B52">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dimension ref="A1:L63"/>
  <sheetViews>
    <sheetView showGridLines="0" showRuler="0" zoomScaleSheetLayoutView="100" workbookViewId="0"/>
  </sheetViews>
  <sheetFormatPr baseColWidth="10" defaultColWidth="9" defaultRowHeight="14.25" x14ac:dyDescent="0.2"/>
  <cols>
    <col min="1" max="1" width="2.85546875" style="101" customWidth="1"/>
    <col min="2" max="2" width="62.1406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29.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338" t="s">
        <v>3063</v>
      </c>
      <c r="C7" s="296"/>
      <c r="D7" s="296"/>
      <c r="E7" s="371"/>
      <c r="F7" s="8"/>
      <c r="G7" s="119"/>
      <c r="I7" s="8"/>
      <c r="J7" s="115"/>
      <c r="K7" s="115"/>
      <c r="L7" s="115"/>
    </row>
    <row r="8" spans="1:12" ht="25.5" x14ac:dyDescent="0.2">
      <c r="B8" s="1469" t="s">
        <v>3064</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29" s="689" customFormat="1" x14ac:dyDescent="0.2"/>
    <row r="30" s="689" customFormat="1" x14ac:dyDescent="0.2"/>
    <row r="31" s="689" customFormat="1" x14ac:dyDescent="0.2"/>
    <row r="34" spans="2:3" s="689" customFormat="1" x14ac:dyDescent="0.2"/>
    <row r="35" spans="2:3" s="689" customFormat="1" x14ac:dyDescent="0.2"/>
    <row r="45" spans="2:3" x14ac:dyDescent="0.2">
      <c r="C45" s="142"/>
    </row>
    <row r="46" spans="2:3" s="689" customFormat="1" ht="31.5" x14ac:dyDescent="0.25">
      <c r="B46" s="1421" t="s">
        <v>3406</v>
      </c>
    </row>
    <row r="48" spans="2:3" s="689" customFormat="1" ht="25.5" x14ac:dyDescent="0.2">
      <c r="B48" s="284" t="s">
        <v>3410</v>
      </c>
    </row>
    <row r="49" spans="2:6" s="689" customFormat="1" ht="50.25" customHeight="1" x14ac:dyDescent="0.2">
      <c r="B49" s="1210" t="s">
        <v>3395</v>
      </c>
      <c r="C49" s="1210" t="s">
        <v>3396</v>
      </c>
      <c r="D49" s="1210" t="s">
        <v>3397</v>
      </c>
      <c r="E49" s="1210" t="s">
        <v>3398</v>
      </c>
      <c r="F49" s="114" t="s">
        <v>3399</v>
      </c>
    </row>
    <row r="50" spans="2:6" ht="171" customHeight="1" x14ac:dyDescent="0.2">
      <c r="B50" s="1493" t="s">
        <v>3170</v>
      </c>
      <c r="C50" s="168"/>
      <c r="D50" s="1521" t="s">
        <v>3044</v>
      </c>
      <c r="E50" s="219">
        <v>1</v>
      </c>
      <c r="F50" s="15"/>
    </row>
    <row r="51" spans="2:6" ht="78.75" x14ac:dyDescent="0.2">
      <c r="B51" s="1493" t="s">
        <v>2614</v>
      </c>
      <c r="C51" s="184"/>
      <c r="D51" s="1461" t="s">
        <v>3038</v>
      </c>
      <c r="E51" s="187" t="s">
        <v>22</v>
      </c>
      <c r="F51" s="15"/>
    </row>
    <row r="52" spans="2:6" ht="78.75" x14ac:dyDescent="0.2">
      <c r="B52" s="1493" t="s">
        <v>2608</v>
      </c>
      <c r="C52" s="184"/>
      <c r="D52" s="1460" t="s">
        <v>3039</v>
      </c>
      <c r="E52" s="180" t="s">
        <v>27</v>
      </c>
      <c r="F52" s="15"/>
    </row>
    <row r="53" spans="2:6" ht="78.75" x14ac:dyDescent="0.2">
      <c r="B53" s="217" t="s">
        <v>3172</v>
      </c>
      <c r="C53" s="217"/>
      <c r="D53" s="1459" t="s">
        <v>3054</v>
      </c>
      <c r="E53" s="219">
        <v>1</v>
      </c>
      <c r="F53" s="204"/>
    </row>
    <row r="54" spans="2:6" x14ac:dyDescent="0.2">
      <c r="B54" s="381"/>
      <c r="C54" s="381"/>
      <c r="D54" s="381"/>
      <c r="E54" s="381"/>
      <c r="F54" s="124"/>
    </row>
    <row r="55" spans="2:6" s="689" customFormat="1" ht="27.75" customHeight="1" x14ac:dyDescent="0.2">
      <c r="B55" s="284" t="s">
        <v>3411</v>
      </c>
    </row>
    <row r="56" spans="2:6" ht="78.75" x14ac:dyDescent="0.2">
      <c r="B56" s="1493" t="s">
        <v>3175</v>
      </c>
      <c r="C56" s="458"/>
      <c r="D56" s="1459" t="s">
        <v>3055</v>
      </c>
      <c r="E56" s="219">
        <v>1</v>
      </c>
      <c r="F56" s="15"/>
    </row>
    <row r="57" spans="2:6" ht="146.25" x14ac:dyDescent="0.2">
      <c r="B57" s="1493" t="s">
        <v>2525</v>
      </c>
      <c r="C57" s="458"/>
      <c r="D57" s="1459" t="s">
        <v>3056</v>
      </c>
      <c r="E57" s="219" t="s">
        <v>771</v>
      </c>
      <c r="F57" s="15"/>
    </row>
    <row r="58" spans="2:6" x14ac:dyDescent="0.2">
      <c r="B58" s="124"/>
      <c r="C58" s="124"/>
      <c r="D58" s="124"/>
      <c r="E58" s="124"/>
      <c r="F58" s="124"/>
    </row>
    <row r="59" spans="2:6" x14ac:dyDescent="0.2">
      <c r="B59" s="211"/>
      <c r="C59" s="211"/>
      <c r="D59" s="211"/>
      <c r="E59" s="14"/>
      <c r="F59" s="14"/>
    </row>
    <row r="60" spans="2:6" s="689" customFormat="1" ht="25.5" x14ac:dyDescent="0.2">
      <c r="B60" s="1412" t="s">
        <v>3404</v>
      </c>
    </row>
    <row r="61" spans="2:6" ht="84.75" customHeight="1" x14ac:dyDescent="0.2">
      <c r="B61" s="2000" t="s">
        <v>3057</v>
      </c>
      <c r="C61" s="2040"/>
      <c r="D61" s="1721" t="s">
        <v>3065</v>
      </c>
      <c r="E61" s="2002"/>
      <c r="F61" s="2003"/>
    </row>
    <row r="62" spans="2:6" s="689" customFormat="1" ht="33" customHeight="1" x14ac:dyDescent="0.2">
      <c r="B62" s="2019" t="s">
        <v>3061</v>
      </c>
      <c r="C62" s="2017"/>
      <c r="D62" s="2047" t="s">
        <v>3062</v>
      </c>
      <c r="E62" s="2048"/>
      <c r="F62" s="2048"/>
    </row>
    <row r="63" spans="2:6" s="689" customFormat="1" ht="25.5" customHeight="1" x14ac:dyDescent="0.2">
      <c r="B63" s="1732" t="s">
        <v>1514</v>
      </c>
      <c r="C63" s="1734"/>
      <c r="D63" s="2049" t="s">
        <v>725</v>
      </c>
      <c r="E63" s="2049"/>
      <c r="F63" s="2049"/>
    </row>
  </sheetData>
  <sheetProtection password="CA09" sheet="1" objects="1" scenarios="1"/>
  <customSheetViews>
    <customSheetView guid="{6425AD40-BB5F-4DDC-B7E5-93EC90B05160}" showGridLines="0" showRuler="0">
      <selection activeCell="E40" sqref="E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40" sqref="E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1:C61"/>
    <mergeCell ref="D61:F61"/>
    <mergeCell ref="B63:C63"/>
    <mergeCell ref="D63:F63"/>
    <mergeCell ref="B62:C62"/>
    <mergeCell ref="D62:F62"/>
  </mergeCells>
  <dataValidations count="2">
    <dataValidation type="list" allowBlank="1" showInputMessage="1" showErrorMessage="1" sqref="B59">
      <formula1>Felder</formula1>
    </dataValidation>
    <dataValidation type="list" allowBlank="1" showInputMessage="1" sqref="B50:B53 B56:B5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L57"/>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55.425781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27.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3075</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8" customHeight="1" x14ac:dyDescent="0.2">
      <c r="B44" s="1210" t="s">
        <v>3395</v>
      </c>
      <c r="C44" s="1210" t="s">
        <v>3396</v>
      </c>
      <c r="D44" s="1210" t="s">
        <v>3397</v>
      </c>
      <c r="E44" s="1210" t="s">
        <v>3398</v>
      </c>
      <c r="F44" s="114" t="s">
        <v>3399</v>
      </c>
    </row>
    <row r="45" spans="2:6" ht="170.25" customHeight="1" x14ac:dyDescent="0.2">
      <c r="B45" s="184" t="s">
        <v>3163</v>
      </c>
      <c r="C45" s="184"/>
      <c r="D45" s="1521" t="s">
        <v>3044</v>
      </c>
      <c r="E45" s="188">
        <v>1</v>
      </c>
      <c r="F45" s="91"/>
    </row>
    <row r="46" spans="2:6" ht="78.75" x14ac:dyDescent="0.2">
      <c r="B46" s="1496" t="s">
        <v>2614</v>
      </c>
      <c r="C46" s="179"/>
      <c r="D46" s="1478" t="s">
        <v>3045</v>
      </c>
      <c r="E46" s="180" t="s">
        <v>22</v>
      </c>
      <c r="F46" s="91"/>
    </row>
    <row r="47" spans="2:6" x14ac:dyDescent="0.2">
      <c r="B47" s="124"/>
      <c r="C47" s="124"/>
      <c r="D47" s="124"/>
      <c r="E47" s="124"/>
      <c r="F47" s="124"/>
    </row>
    <row r="48" spans="2:6" x14ac:dyDescent="0.2">
      <c r="B48" s="124"/>
      <c r="C48" s="124"/>
      <c r="D48" s="124"/>
      <c r="E48" s="124"/>
      <c r="F48" s="124"/>
    </row>
    <row r="49" spans="2:6" s="689" customFormat="1" ht="27.75" customHeight="1" x14ac:dyDescent="0.2">
      <c r="B49" s="284" t="s">
        <v>3411</v>
      </c>
    </row>
    <row r="50" spans="2:6" ht="45" x14ac:dyDescent="0.2">
      <c r="B50" s="1493" t="s">
        <v>2602</v>
      </c>
      <c r="C50" s="168"/>
      <c r="D50" s="170" t="s">
        <v>117</v>
      </c>
      <c r="E50" s="221"/>
      <c r="F50" s="1479" t="s">
        <v>3077</v>
      </c>
    </row>
    <row r="51" spans="2:6" ht="78.75" x14ac:dyDescent="0.2">
      <c r="B51" s="184" t="s">
        <v>3176</v>
      </c>
      <c r="C51" s="184"/>
      <c r="D51" s="184" t="s">
        <v>206</v>
      </c>
      <c r="E51" s="188"/>
      <c r="F51" s="1478" t="s">
        <v>3078</v>
      </c>
    </row>
    <row r="52" spans="2:6" ht="123.75" x14ac:dyDescent="0.2">
      <c r="B52" s="1495" t="s">
        <v>3177</v>
      </c>
      <c r="C52" s="179"/>
      <c r="D52" s="1478" t="s">
        <v>3076</v>
      </c>
      <c r="E52" s="230" t="s">
        <v>1</v>
      </c>
      <c r="F52" s="1478" t="s">
        <v>3078</v>
      </c>
    </row>
    <row r="53" spans="2:6" x14ac:dyDescent="0.2">
      <c r="B53" s="11"/>
      <c r="C53" s="11"/>
      <c r="D53" s="11"/>
      <c r="E53" s="233"/>
      <c r="F53" s="11"/>
    </row>
    <row r="54" spans="2:6" x14ac:dyDescent="0.2">
      <c r="B54" s="11"/>
      <c r="C54" s="11"/>
      <c r="D54" s="11"/>
      <c r="E54" s="233"/>
      <c r="F54" s="11"/>
    </row>
    <row r="55" spans="2:6" s="124" customFormat="1" x14ac:dyDescent="0.2"/>
    <row r="56" spans="2:6" s="689" customFormat="1" ht="25.5" x14ac:dyDescent="0.2">
      <c r="B56" s="1412" t="s">
        <v>3404</v>
      </c>
    </row>
    <row r="57" spans="2:6" ht="32.25" customHeight="1" x14ac:dyDescent="0.2">
      <c r="B57" s="2019" t="s">
        <v>3079</v>
      </c>
      <c r="C57" s="2017"/>
      <c r="D57" s="2047" t="s">
        <v>3080</v>
      </c>
      <c r="E57" s="2048"/>
      <c r="F57" s="2048"/>
    </row>
  </sheetData>
  <sheetProtection password="CA09" sheet="1" objects="1" scenarios="1"/>
  <customSheetViews>
    <customSheetView guid="{6425AD40-BB5F-4DDC-B7E5-93EC90B05160}" showGridLines="0" showRuler="0">
      <selection activeCell="E37" sqref="E37"/>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7" sqref="E37"/>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7:C57"/>
    <mergeCell ref="D57:F57"/>
  </mergeCells>
  <dataValidations count="2">
    <dataValidation type="list" allowBlank="1" showInputMessage="1" showErrorMessage="1" sqref="B53:B54">
      <formula1>Felder</formula1>
    </dataValidation>
    <dataValidation type="list" allowBlank="1" showInputMessage="1" sqref="B45:B46 B50:B52">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dimension ref="A1:L57"/>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55" style="101" customWidth="1"/>
    <col min="3" max="4" width="31.85546875" style="101" customWidth="1"/>
    <col min="5" max="5" width="21.85546875" style="101" customWidth="1"/>
    <col min="6" max="6" width="16.7109375" style="101" customWidth="1"/>
    <col min="7" max="16384" width="9" style="101"/>
  </cols>
  <sheetData>
    <row r="1" spans="1:12" x14ac:dyDescent="0.2">
      <c r="A1" s="390"/>
    </row>
    <row r="3" spans="1:12" ht="36" x14ac:dyDescent="0.25">
      <c r="B3" s="1405" t="s">
        <v>3379</v>
      </c>
      <c r="C3" s="85"/>
      <c r="E3" s="85"/>
      <c r="F3" s="85"/>
      <c r="G3" s="85"/>
    </row>
    <row r="4" spans="1:12" ht="31.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3081</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0.5" customHeight="1" x14ac:dyDescent="0.2">
      <c r="B44" s="1210" t="s">
        <v>3395</v>
      </c>
      <c r="C44" s="1210" t="s">
        <v>3396</v>
      </c>
      <c r="D44" s="1210" t="s">
        <v>3397</v>
      </c>
      <c r="E44" s="1210" t="s">
        <v>3398</v>
      </c>
      <c r="F44" s="114" t="s">
        <v>3399</v>
      </c>
    </row>
    <row r="45" spans="2:6" ht="156" customHeight="1" x14ac:dyDescent="0.2">
      <c r="B45" s="184" t="s">
        <v>3163</v>
      </c>
      <c r="C45" s="184"/>
      <c r="D45" s="1521" t="s">
        <v>3044</v>
      </c>
      <c r="E45" s="188">
        <v>1</v>
      </c>
      <c r="F45" s="91"/>
    </row>
    <row r="46" spans="2:6" ht="78.75" x14ac:dyDescent="0.2">
      <c r="B46" s="1493" t="s">
        <v>2614</v>
      </c>
      <c r="C46" s="184"/>
      <c r="D46" s="184" t="s">
        <v>3045</v>
      </c>
      <c r="E46" s="170" t="s">
        <v>22</v>
      </c>
      <c r="F46" s="91"/>
    </row>
    <row r="47" spans="2:6" ht="78.75" x14ac:dyDescent="0.2">
      <c r="B47" s="184" t="s">
        <v>2608</v>
      </c>
      <c r="C47" s="184"/>
      <c r="D47" s="1483" t="s">
        <v>3082</v>
      </c>
      <c r="E47" s="170" t="s">
        <v>28</v>
      </c>
      <c r="F47" s="91"/>
    </row>
    <row r="48" spans="2:6" x14ac:dyDescent="0.2">
      <c r="B48" s="124"/>
      <c r="C48" s="124"/>
      <c r="D48" s="124"/>
      <c r="E48" s="124"/>
      <c r="F48" s="124"/>
    </row>
    <row r="49" spans="2:6" x14ac:dyDescent="0.2">
      <c r="B49" s="124"/>
      <c r="C49" s="124"/>
      <c r="D49" s="124"/>
      <c r="E49" s="124"/>
      <c r="F49" s="124"/>
    </row>
    <row r="50" spans="2:6" s="689" customFormat="1" ht="27.75" customHeight="1" x14ac:dyDescent="0.2">
      <c r="B50" s="284" t="s">
        <v>3411</v>
      </c>
    </row>
    <row r="51" spans="2:6" ht="168.75" x14ac:dyDescent="0.2">
      <c r="B51" s="217" t="s">
        <v>2536</v>
      </c>
      <c r="C51" s="179"/>
      <c r="D51" s="1483" t="s">
        <v>3083</v>
      </c>
      <c r="E51" s="1204" t="s">
        <v>1515</v>
      </c>
      <c r="F51" s="91"/>
    </row>
    <row r="52" spans="2:6" x14ac:dyDescent="0.2">
      <c r="B52" s="124"/>
      <c r="C52" s="124"/>
      <c r="D52" s="124"/>
      <c r="E52" s="124"/>
      <c r="F52" s="124"/>
    </row>
    <row r="53" spans="2:6" x14ac:dyDescent="0.2">
      <c r="B53" s="124"/>
      <c r="C53" s="124"/>
      <c r="D53" s="124"/>
      <c r="E53" s="124"/>
      <c r="F53" s="124"/>
    </row>
    <row r="55" spans="2:6" s="689" customFormat="1" ht="25.5" x14ac:dyDescent="0.2">
      <c r="B55" s="1412" t="s">
        <v>3404</v>
      </c>
    </row>
    <row r="56" spans="2:6" s="689" customFormat="1" ht="36" customHeight="1" x14ac:dyDescent="0.2">
      <c r="B56" s="2019" t="s">
        <v>3079</v>
      </c>
      <c r="C56" s="2017"/>
      <c r="D56" s="2047" t="s">
        <v>3080</v>
      </c>
      <c r="E56" s="2048"/>
      <c r="F56" s="2048"/>
    </row>
    <row r="57" spans="2:6" s="689" customFormat="1" ht="48" customHeight="1" x14ac:dyDescent="0.2">
      <c r="B57" s="2019" t="s">
        <v>3084</v>
      </c>
      <c r="C57" s="2017"/>
      <c r="D57" s="2047" t="s">
        <v>3085</v>
      </c>
      <c r="E57" s="2048"/>
      <c r="F57" s="2048"/>
    </row>
  </sheetData>
  <sheetProtection password="CA09" sheet="1" objects="1" scenarios="1"/>
  <customSheetViews>
    <customSheetView guid="{6425AD40-BB5F-4DDC-B7E5-93EC90B05160}" showGridLines="0" showRuler="0" topLeftCell="A24">
      <selection activeCell="D49" sqref="D4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24">
      <selection activeCell="D49" sqref="D4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dimension ref="A1:L57"/>
  <sheetViews>
    <sheetView showGridLines="0" showRuler="0" zoomScaleSheetLayoutView="100" workbookViewId="0"/>
  </sheetViews>
  <sheetFormatPr baseColWidth="10" defaultColWidth="9" defaultRowHeight="14.25" x14ac:dyDescent="0.2"/>
  <cols>
    <col min="1" max="1" width="2.85546875" style="101" customWidth="1"/>
    <col min="2" max="2" width="54.42578125" style="101" customWidth="1"/>
    <col min="3" max="4" width="31.85546875" style="101" customWidth="1"/>
    <col min="5" max="6" width="16.7109375" style="101" customWidth="1"/>
    <col min="7" max="16384" width="9" style="101"/>
  </cols>
  <sheetData>
    <row r="1" spans="1:12" x14ac:dyDescent="0.2">
      <c r="A1" s="390"/>
    </row>
    <row r="3" spans="1:12" ht="54" x14ac:dyDescent="0.25">
      <c r="B3" s="1405" t="s">
        <v>3379</v>
      </c>
      <c r="C3" s="85"/>
      <c r="E3" s="85"/>
      <c r="F3" s="85"/>
      <c r="G3" s="85"/>
    </row>
    <row r="4" spans="1:12" ht="36"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3086</v>
      </c>
      <c r="C7" s="8"/>
      <c r="D7" s="8"/>
      <c r="E7" s="371"/>
      <c r="F7" s="8"/>
      <c r="G7" s="119"/>
      <c r="I7" s="8"/>
      <c r="J7" s="115"/>
      <c r="K7" s="115"/>
      <c r="L7" s="115"/>
    </row>
    <row r="8" spans="1:12" ht="15.75" x14ac:dyDescent="0.2">
      <c r="B8" s="205"/>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51" customHeight="1" x14ac:dyDescent="0.2">
      <c r="B44" s="1210" t="s">
        <v>3395</v>
      </c>
      <c r="C44" s="1210" t="s">
        <v>3396</v>
      </c>
      <c r="D44" s="1210" t="s">
        <v>3397</v>
      </c>
      <c r="E44" s="1210" t="s">
        <v>3398</v>
      </c>
      <c r="F44" s="114" t="s">
        <v>3399</v>
      </c>
    </row>
    <row r="45" spans="2:6" ht="165.75" customHeight="1" x14ac:dyDescent="0.2">
      <c r="B45" s="184" t="s">
        <v>3163</v>
      </c>
      <c r="C45" s="184"/>
      <c r="D45" s="1521" t="s">
        <v>3044</v>
      </c>
      <c r="E45" s="188">
        <v>1</v>
      </c>
      <c r="F45" s="91"/>
    </row>
    <row r="46" spans="2:6" ht="78.75" x14ac:dyDescent="0.2">
      <c r="B46" s="1493" t="s">
        <v>2614</v>
      </c>
      <c r="C46" s="184"/>
      <c r="D46" s="184" t="s">
        <v>3045</v>
      </c>
      <c r="E46" s="170" t="s">
        <v>22</v>
      </c>
      <c r="F46" s="91"/>
    </row>
    <row r="47" spans="2:6" ht="78.75" x14ac:dyDescent="0.2">
      <c r="B47" s="184" t="s">
        <v>2608</v>
      </c>
      <c r="C47" s="184"/>
      <c r="D47" s="1481" t="s">
        <v>3039</v>
      </c>
      <c r="E47" s="170" t="s">
        <v>27</v>
      </c>
      <c r="F47" s="91"/>
    </row>
    <row r="48" spans="2:6" x14ac:dyDescent="0.2">
      <c r="B48" s="124"/>
      <c r="C48" s="124"/>
      <c r="D48" s="124"/>
      <c r="E48" s="124"/>
      <c r="F48" s="124"/>
    </row>
    <row r="49" spans="2:6" x14ac:dyDescent="0.2">
      <c r="B49" s="124"/>
      <c r="C49" s="124"/>
      <c r="D49" s="124"/>
      <c r="E49" s="124"/>
      <c r="F49" s="124"/>
    </row>
    <row r="50" spans="2:6" s="689" customFormat="1" ht="27.75" customHeight="1" x14ac:dyDescent="0.2">
      <c r="B50" s="284" t="s">
        <v>3411</v>
      </c>
    </row>
    <row r="51" spans="2:6" ht="168.75" x14ac:dyDescent="0.2">
      <c r="B51" s="1492" t="s">
        <v>2536</v>
      </c>
      <c r="C51" s="179"/>
      <c r="D51" s="1483" t="s">
        <v>3083</v>
      </c>
      <c r="E51" s="1204" t="s">
        <v>1515</v>
      </c>
      <c r="F51" s="91"/>
    </row>
    <row r="52" spans="2:6" s="124" customFormat="1" x14ac:dyDescent="0.2">
      <c r="D52" s="124" t="s">
        <v>35</v>
      </c>
    </row>
    <row r="53" spans="2:6" s="124" customFormat="1" x14ac:dyDescent="0.2"/>
    <row r="54" spans="2:6" s="124" customFormat="1" x14ac:dyDescent="0.2"/>
    <row r="55" spans="2:6" s="689" customFormat="1" ht="25.5" x14ac:dyDescent="0.2">
      <c r="B55" s="1412" t="s">
        <v>3404</v>
      </c>
    </row>
    <row r="56" spans="2:6" s="689" customFormat="1" ht="37.5" customHeight="1" x14ac:dyDescent="0.2">
      <c r="B56" s="2019" t="s">
        <v>3079</v>
      </c>
      <c r="C56" s="2017"/>
      <c r="D56" s="2047" t="s">
        <v>3080</v>
      </c>
      <c r="E56" s="2048"/>
      <c r="F56" s="2048"/>
    </row>
    <row r="57" spans="2:6" s="689" customFormat="1" ht="48" customHeight="1" x14ac:dyDescent="0.2">
      <c r="B57" s="2019" t="s">
        <v>3087</v>
      </c>
      <c r="C57" s="2017"/>
      <c r="D57" s="2047" t="s">
        <v>3085</v>
      </c>
      <c r="E57" s="2048"/>
      <c r="F57" s="2048"/>
    </row>
  </sheetData>
  <sheetProtection password="CA09" sheet="1" objects="1" scenarios="1"/>
  <customSheetViews>
    <customSheetView guid="{6425AD40-BB5F-4DDC-B7E5-93EC90B05160}" showGridLines="0" showRuler="0" topLeftCell="A9">
      <selection activeCell="F46" sqref="F4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topLeftCell="A9">
      <selection activeCell="F46" sqref="F4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E11:F11"/>
    <mergeCell ref="B56:C56"/>
    <mergeCell ref="D56:F56"/>
    <mergeCell ref="B57:C57"/>
    <mergeCell ref="D57:F57"/>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dimension ref="A1:J62"/>
  <sheetViews>
    <sheetView showGridLines="0" showRuler="0" zoomScaleSheetLayoutView="100" workbookViewId="0"/>
  </sheetViews>
  <sheetFormatPr baseColWidth="10" defaultColWidth="9" defaultRowHeight="14.25" x14ac:dyDescent="0.2"/>
  <cols>
    <col min="1" max="1" width="2.85546875" style="101" customWidth="1"/>
    <col min="2" max="2" width="63.85546875" style="101" customWidth="1"/>
    <col min="3" max="4" width="31.85546875" style="101" customWidth="1"/>
    <col min="5" max="6" width="16.7109375" style="101" customWidth="1"/>
    <col min="7" max="16384" width="9" style="101"/>
  </cols>
  <sheetData>
    <row r="1" spans="1:10" x14ac:dyDescent="0.2">
      <c r="A1" s="390"/>
    </row>
    <row r="3" spans="1:10" ht="36" x14ac:dyDescent="0.25">
      <c r="B3" s="1405" t="s">
        <v>3379</v>
      </c>
      <c r="C3" s="85"/>
      <c r="E3" s="85"/>
      <c r="F3" s="85"/>
    </row>
    <row r="4" spans="1:10" ht="34.5" customHeight="1" x14ac:dyDescent="0.25">
      <c r="B4" s="1406" t="s">
        <v>3389</v>
      </c>
      <c r="C4" s="85"/>
      <c r="D4" s="85"/>
      <c r="E4" s="117"/>
    </row>
    <row r="5" spans="1:10" ht="14.25" customHeight="1" x14ac:dyDescent="0.2">
      <c r="B5" s="8"/>
      <c r="C5" s="8"/>
      <c r="D5" s="8"/>
      <c r="E5" s="117"/>
      <c r="G5" s="115"/>
      <c r="H5" s="115"/>
      <c r="I5" s="115"/>
      <c r="J5" s="115"/>
    </row>
    <row r="6" spans="1:10" ht="14.25" customHeight="1" x14ac:dyDescent="0.2">
      <c r="B6" s="142"/>
      <c r="C6" s="8"/>
      <c r="D6" s="8"/>
      <c r="E6" s="64"/>
      <c r="G6" s="115"/>
      <c r="H6" s="115"/>
      <c r="I6" s="115"/>
      <c r="J6" s="115"/>
    </row>
    <row r="7" spans="1:10" s="116" customFormat="1" ht="31.5" x14ac:dyDescent="0.2">
      <c r="B7" s="1423" t="s">
        <v>3088</v>
      </c>
      <c r="C7" s="276"/>
      <c r="D7" s="276"/>
      <c r="E7" s="371"/>
      <c r="F7" s="8"/>
      <c r="G7" s="8"/>
      <c r="H7" s="115"/>
      <c r="I7" s="115"/>
      <c r="J7" s="115"/>
    </row>
    <row r="8" spans="1:10" ht="25.5" x14ac:dyDescent="0.2">
      <c r="B8" s="1420" t="s">
        <v>3089</v>
      </c>
      <c r="C8" s="8"/>
      <c r="D8" s="8"/>
      <c r="E8" s="371" t="str">
        <f>Inhalt!$C$7</f>
        <v>V. OncoBox: G3.1.1 (170209)</v>
      </c>
      <c r="G8" s="8"/>
      <c r="H8" s="115"/>
      <c r="I8" s="115"/>
      <c r="J8" s="115"/>
    </row>
    <row r="9" spans="1:10" ht="15.75" x14ac:dyDescent="0.2">
      <c r="E9" s="371" t="str">
        <f>Inhalt!$C$8</f>
        <v>V. Spezifikation: G3.1.1 (170209)</v>
      </c>
      <c r="G9" s="8"/>
    </row>
    <row r="10" spans="1:10" x14ac:dyDescent="0.2">
      <c r="C10" s="689"/>
      <c r="E10" s="208"/>
    </row>
    <row r="11" spans="1:10" s="689" customFormat="1" ht="27" customHeight="1" x14ac:dyDescent="0.25">
      <c r="E11" s="1735" t="s">
        <v>2346</v>
      </c>
      <c r="F11" s="1562"/>
    </row>
    <row r="32" s="689" customFormat="1" x14ac:dyDescent="0.2"/>
    <row r="33" spans="2:6" s="689" customFormat="1" x14ac:dyDescent="0.2"/>
    <row r="34" spans="2:6" s="689" customFormat="1" x14ac:dyDescent="0.2"/>
    <row r="35" spans="2:6" s="689" customFormat="1" x14ac:dyDescent="0.2"/>
    <row r="41" spans="2:6" s="689" customFormat="1" x14ac:dyDescent="0.2"/>
    <row r="42" spans="2:6" x14ac:dyDescent="0.2">
      <c r="C42" s="142"/>
    </row>
    <row r="43" spans="2:6" s="689" customFormat="1" ht="31.5" x14ac:dyDescent="0.25">
      <c r="B43" s="1421" t="s">
        <v>3406</v>
      </c>
    </row>
    <row r="45" spans="2:6" s="689" customFormat="1" ht="25.5" x14ac:dyDescent="0.2">
      <c r="B45" s="284" t="s">
        <v>3410</v>
      </c>
    </row>
    <row r="46" spans="2:6" s="689" customFormat="1" ht="54" customHeight="1" x14ac:dyDescent="0.2">
      <c r="B46" s="1210" t="s">
        <v>3395</v>
      </c>
      <c r="C46" s="1210" t="s">
        <v>3396</v>
      </c>
      <c r="D46" s="1210" t="s">
        <v>3397</v>
      </c>
      <c r="E46" s="1210" t="s">
        <v>3398</v>
      </c>
      <c r="F46" s="114" t="s">
        <v>3399</v>
      </c>
    </row>
    <row r="47" spans="2:6" ht="180" x14ac:dyDescent="0.2">
      <c r="B47" s="1493" t="s">
        <v>3163</v>
      </c>
      <c r="C47" s="168"/>
      <c r="D47" s="1521" t="s">
        <v>3044</v>
      </c>
      <c r="E47" s="221">
        <v>1</v>
      </c>
      <c r="F47" s="91"/>
    </row>
    <row r="48" spans="2:6" ht="78.75" x14ac:dyDescent="0.2">
      <c r="B48" s="1493" t="s">
        <v>2614</v>
      </c>
      <c r="C48" s="184"/>
      <c r="D48" s="184" t="s">
        <v>3038</v>
      </c>
      <c r="E48" s="170" t="s">
        <v>22</v>
      </c>
      <c r="F48" s="91"/>
    </row>
    <row r="49" spans="2:6" ht="78.75" x14ac:dyDescent="0.2">
      <c r="B49" s="184" t="s">
        <v>2608</v>
      </c>
      <c r="C49" s="184"/>
      <c r="D49" s="1481" t="s">
        <v>3082</v>
      </c>
      <c r="E49" s="458" t="s">
        <v>27</v>
      </c>
      <c r="F49" s="91"/>
    </row>
    <row r="50" spans="2:6" ht="33.75" x14ac:dyDescent="0.2">
      <c r="B50" s="1497" t="s">
        <v>2530</v>
      </c>
      <c r="C50" s="170"/>
      <c r="D50" s="180" t="s">
        <v>332</v>
      </c>
      <c r="E50" s="170">
        <v>1</v>
      </c>
      <c r="F50" s="15"/>
    </row>
    <row r="51" spans="2:6" x14ac:dyDescent="0.2">
      <c r="B51" s="124"/>
      <c r="C51" s="124"/>
      <c r="D51" s="124"/>
      <c r="E51" s="124"/>
      <c r="F51" s="124"/>
    </row>
    <row r="52" spans="2:6" x14ac:dyDescent="0.2">
      <c r="B52" s="124"/>
      <c r="C52" s="124"/>
      <c r="D52" s="124"/>
      <c r="E52" s="124"/>
      <c r="F52" s="124"/>
    </row>
    <row r="53" spans="2:6" s="689" customFormat="1" ht="27.75" customHeight="1" x14ac:dyDescent="0.2">
      <c r="B53" s="284" t="s">
        <v>3411</v>
      </c>
    </row>
    <row r="54" spans="2:6" ht="78.75" x14ac:dyDescent="0.2">
      <c r="B54" s="1494" t="s">
        <v>2531</v>
      </c>
      <c r="C54" s="180"/>
      <c r="D54" s="1481" t="s">
        <v>3090</v>
      </c>
      <c r="E54" s="180">
        <v>1</v>
      </c>
      <c r="F54" s="15"/>
    </row>
    <row r="55" spans="2:6" s="124" customFormat="1" x14ac:dyDescent="0.2">
      <c r="D55" s="124" t="s">
        <v>35</v>
      </c>
    </row>
    <row r="56" spans="2:6" s="124" customFormat="1" x14ac:dyDescent="0.2"/>
    <row r="57" spans="2:6" x14ac:dyDescent="0.2">
      <c r="B57" s="124"/>
      <c r="C57" s="124"/>
      <c r="D57" s="124"/>
      <c r="E57" s="124"/>
      <c r="F57" s="124"/>
    </row>
    <row r="58" spans="2:6" s="689" customFormat="1" ht="25.5" x14ac:dyDescent="0.2">
      <c r="B58" s="1412" t="s">
        <v>3404</v>
      </c>
    </row>
    <row r="59" spans="2:6" ht="56.25" customHeight="1" x14ac:dyDescent="0.2">
      <c r="B59" s="2019" t="s">
        <v>3091</v>
      </c>
      <c r="C59" s="2051"/>
      <c r="D59" s="1997" t="s">
        <v>3095</v>
      </c>
      <c r="E59" s="2039"/>
      <c r="F59" s="1998"/>
    </row>
    <row r="60" spans="2:6" ht="38.25" customHeight="1" x14ac:dyDescent="0.2">
      <c r="B60" s="2019" t="s">
        <v>3092</v>
      </c>
      <c r="C60" s="2051"/>
      <c r="D60" s="1997" t="s">
        <v>3096</v>
      </c>
      <c r="E60" s="2039"/>
      <c r="F60" s="1998"/>
    </row>
    <row r="61" spans="2:6" s="689" customFormat="1" ht="48.75" customHeight="1" x14ac:dyDescent="0.2">
      <c r="B61" s="2019" t="s">
        <v>3093</v>
      </c>
      <c r="C61" s="2021"/>
      <c r="D61" s="1997" t="s">
        <v>3097</v>
      </c>
      <c r="E61" s="2021"/>
      <c r="F61" s="2050"/>
    </row>
    <row r="62" spans="2:6" s="689" customFormat="1" ht="36.75" customHeight="1" x14ac:dyDescent="0.2">
      <c r="B62" s="2019" t="s">
        <v>3094</v>
      </c>
      <c r="C62" s="2021"/>
      <c r="D62" s="1997" t="s">
        <v>3098</v>
      </c>
      <c r="E62" s="2039"/>
      <c r="F62" s="1998"/>
    </row>
  </sheetData>
  <sheetProtection password="CA09"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61:C61"/>
    <mergeCell ref="D61:F61"/>
    <mergeCell ref="B62:C62"/>
    <mergeCell ref="D62:F62"/>
    <mergeCell ref="E11:F11"/>
    <mergeCell ref="B59:C59"/>
    <mergeCell ref="D59:F59"/>
    <mergeCell ref="B60:C60"/>
    <mergeCell ref="D60:F60"/>
  </mergeCells>
  <dataValidations count="1">
    <dataValidation type="list" allowBlank="1" showInputMessage="1" sqref="B54 B47:B5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B1:M662"/>
  <sheetViews>
    <sheetView showGridLines="0" zoomScale="90" zoomScaleNormal="90" zoomScaleSheetLayoutView="100" workbookViewId="0">
      <selection activeCell="I585" sqref="I585:I586"/>
    </sheetView>
  </sheetViews>
  <sheetFormatPr baseColWidth="10" defaultColWidth="9.140625" defaultRowHeight="14.25" x14ac:dyDescent="0.25"/>
  <cols>
    <col min="1" max="4" width="9.140625" style="826" customWidth="1"/>
    <col min="5" max="5" width="31.7109375" style="826" customWidth="1"/>
    <col min="6" max="6" width="67.7109375" style="826" customWidth="1"/>
    <col min="7" max="7" width="41.85546875" style="826" customWidth="1"/>
    <col min="8" max="8" width="36" style="826" customWidth="1"/>
    <col min="9" max="9" width="102" style="826" customWidth="1"/>
    <col min="10" max="16384" width="9.140625" style="826"/>
  </cols>
  <sheetData>
    <row r="1" spans="2:13" x14ac:dyDescent="0.25">
      <c r="B1" s="448"/>
      <c r="C1" s="448"/>
      <c r="D1" s="448"/>
      <c r="E1" s="448"/>
      <c r="F1" s="448"/>
      <c r="G1" s="448"/>
      <c r="H1" s="448"/>
      <c r="I1" s="448"/>
      <c r="J1" s="448"/>
      <c r="K1" s="448"/>
      <c r="L1" s="448"/>
      <c r="M1" s="448"/>
    </row>
    <row r="2" spans="2:13" ht="18" x14ac:dyDescent="0.25">
      <c r="B2" s="448"/>
      <c r="C2" s="448"/>
      <c r="D2" s="448"/>
      <c r="E2" s="448"/>
      <c r="F2" s="827"/>
      <c r="G2" s="827"/>
      <c r="H2" s="827"/>
      <c r="I2" s="827"/>
      <c r="J2" s="448"/>
      <c r="K2" s="448"/>
      <c r="L2" s="448"/>
      <c r="M2" s="448"/>
    </row>
    <row r="3" spans="2:13" ht="24.75" customHeight="1" x14ac:dyDescent="0.25">
      <c r="B3" s="1599" t="s">
        <v>3379</v>
      </c>
      <c r="C3" s="1600"/>
      <c r="D3" s="1600"/>
      <c r="E3" s="1600"/>
      <c r="F3" s="1600"/>
      <c r="G3" s="813"/>
      <c r="H3" s="813"/>
      <c r="I3" s="813"/>
      <c r="J3" s="448"/>
      <c r="K3" s="820"/>
      <c r="L3" s="820"/>
      <c r="M3" s="820"/>
    </row>
    <row r="4" spans="2:13" ht="18" customHeight="1" x14ac:dyDescent="0.25">
      <c r="B4" s="1600"/>
      <c r="C4" s="1600"/>
      <c r="D4" s="1600"/>
      <c r="E4" s="1600"/>
      <c r="F4" s="1600"/>
      <c r="G4" s="813"/>
      <c r="H4" s="813"/>
      <c r="I4" s="813"/>
      <c r="J4" s="448"/>
      <c r="K4" s="820"/>
      <c r="L4" s="820"/>
      <c r="M4" s="820"/>
    </row>
    <row r="5" spans="2:13" ht="38.25" customHeight="1" x14ac:dyDescent="0.25">
      <c r="B5" s="1569" t="s">
        <v>3380</v>
      </c>
      <c r="C5" s="1570"/>
      <c r="D5" s="1056"/>
      <c r="E5" s="1056"/>
      <c r="F5" s="448"/>
      <c r="G5" s="448"/>
      <c r="H5" s="448"/>
      <c r="I5" s="448"/>
      <c r="J5" s="448"/>
      <c r="K5" s="820"/>
      <c r="L5" s="820"/>
      <c r="M5" s="820"/>
    </row>
    <row r="6" spans="2:13" ht="30.75" customHeight="1" x14ac:dyDescent="0.25">
      <c r="B6" s="1571" t="s">
        <v>3381</v>
      </c>
      <c r="C6" s="1572"/>
      <c r="D6" s="1572"/>
      <c r="E6" s="1572"/>
      <c r="F6" s="448"/>
      <c r="G6" s="448"/>
      <c r="H6" s="448"/>
      <c r="I6" s="448"/>
      <c r="J6" s="448"/>
      <c r="K6" s="820"/>
      <c r="L6" s="820"/>
      <c r="M6" s="820"/>
    </row>
    <row r="7" spans="2:13" ht="15" x14ac:dyDescent="0.25">
      <c r="B7" s="828"/>
      <c r="C7" s="468"/>
      <c r="D7" s="468"/>
      <c r="E7" s="468"/>
      <c r="F7" s="448"/>
      <c r="G7" s="829"/>
      <c r="H7" s="448"/>
      <c r="I7" s="448"/>
      <c r="J7" s="448"/>
      <c r="K7" s="820"/>
      <c r="L7" s="820"/>
      <c r="M7" s="820"/>
    </row>
    <row r="8" spans="2:13" x14ac:dyDescent="0.25">
      <c r="B8" s="468"/>
      <c r="C8" s="468"/>
      <c r="D8" s="468"/>
      <c r="E8" s="468"/>
      <c r="F8" s="448"/>
      <c r="G8" s="829" t="str">
        <f>Inhalt!$C$7</f>
        <v>V. OncoBox: G3.1.1 (170209)</v>
      </c>
      <c r="H8" s="830"/>
      <c r="I8" s="448"/>
      <c r="J8" s="448"/>
      <c r="K8" s="820"/>
      <c r="L8" s="820"/>
      <c r="M8" s="820"/>
    </row>
    <row r="9" spans="2:13" x14ac:dyDescent="0.25">
      <c r="G9" s="829" t="str">
        <f>Inhalt!$C$8</f>
        <v>V. Spezifikation: G3.1.1 (170209)</v>
      </c>
      <c r="H9" s="829"/>
    </row>
    <row r="10" spans="2:13" ht="33.75" customHeight="1" x14ac:dyDescent="0.25">
      <c r="G10" s="1603" t="s">
        <v>2346</v>
      </c>
      <c r="H10" s="1604"/>
    </row>
    <row r="11" spans="2:13" ht="18" customHeight="1" x14ac:dyDescent="0.25"/>
    <row r="13" spans="2:13" ht="21.75" customHeight="1" x14ac:dyDescent="0.25"/>
    <row r="14" spans="2:13" ht="24" customHeight="1" x14ac:dyDescent="0.25"/>
    <row r="15" spans="2:13" ht="21" customHeight="1" x14ac:dyDescent="0.25"/>
    <row r="16" spans="2:13" ht="18.75" customHeight="1" x14ac:dyDescent="0.25"/>
    <row r="59" spans="5:9" ht="22.5" x14ac:dyDescent="0.25">
      <c r="E59" s="1369" t="s">
        <v>3372</v>
      </c>
      <c r="F59" s="1369" t="s">
        <v>3373</v>
      </c>
      <c r="G59" s="1369" t="s">
        <v>3375</v>
      </c>
      <c r="H59" s="1369" t="s">
        <v>3374</v>
      </c>
      <c r="I59" s="1369" t="s">
        <v>3376</v>
      </c>
    </row>
    <row r="60" spans="5:9" x14ac:dyDescent="0.25">
      <c r="E60" s="1368"/>
      <c r="F60" s="831"/>
      <c r="G60" s="831"/>
      <c r="H60" s="831"/>
      <c r="I60" s="831"/>
    </row>
    <row r="61" spans="5:9" ht="22.5" x14ac:dyDescent="0.25">
      <c r="E61" s="1370" t="s">
        <v>2353</v>
      </c>
      <c r="F61" s="1352" t="s">
        <v>2354</v>
      </c>
      <c r="G61" s="152"/>
      <c r="H61" s="320" t="s">
        <v>357</v>
      </c>
      <c r="I61" s="1358" t="s">
        <v>2387</v>
      </c>
    </row>
    <row r="62" spans="5:9" ht="22.5" x14ac:dyDescent="0.25">
      <c r="E62" s="1370" t="s">
        <v>2353</v>
      </c>
      <c r="F62" s="1352" t="s">
        <v>2354</v>
      </c>
      <c r="G62" s="152">
        <v>32</v>
      </c>
      <c r="H62" s="320" t="s">
        <v>357</v>
      </c>
      <c r="I62" s="1358" t="s">
        <v>2387</v>
      </c>
    </row>
    <row r="63" spans="5:9" ht="22.5" x14ac:dyDescent="0.25">
      <c r="E63" s="1370" t="s">
        <v>2353</v>
      </c>
      <c r="F63" s="1358" t="s">
        <v>2355</v>
      </c>
      <c r="G63" s="152"/>
      <c r="H63" s="320" t="s">
        <v>356</v>
      </c>
      <c r="I63" s="1358" t="s">
        <v>2387</v>
      </c>
    </row>
    <row r="64" spans="5:9" ht="22.5" x14ac:dyDescent="0.25">
      <c r="E64" s="1370" t="s">
        <v>2353</v>
      </c>
      <c r="F64" s="1358" t="s">
        <v>2355</v>
      </c>
      <c r="G64" s="152">
        <v>13</v>
      </c>
      <c r="H64" s="320" t="s">
        <v>356</v>
      </c>
      <c r="I64" s="1358" t="s">
        <v>2387</v>
      </c>
    </row>
    <row r="65" spans="4:9" ht="22.5" x14ac:dyDescent="0.25">
      <c r="E65" s="1370" t="s">
        <v>2353</v>
      </c>
      <c r="F65" s="1358" t="s">
        <v>2356</v>
      </c>
      <c r="G65" s="152"/>
      <c r="H65" s="320" t="s">
        <v>397</v>
      </c>
      <c r="I65" s="1358" t="s">
        <v>2387</v>
      </c>
    </row>
    <row r="66" spans="4:9" ht="22.5" x14ac:dyDescent="0.25">
      <c r="E66" s="1370" t="s">
        <v>2353</v>
      </c>
      <c r="F66" s="1358" t="s">
        <v>2356</v>
      </c>
      <c r="G66" s="152" t="s">
        <v>358</v>
      </c>
      <c r="H66" s="320" t="s">
        <v>397</v>
      </c>
      <c r="I66" s="1358" t="s">
        <v>2387</v>
      </c>
    </row>
    <row r="67" spans="4:9" ht="24" customHeight="1" x14ac:dyDescent="0.25">
      <c r="D67" s="832"/>
      <c r="E67" s="1370" t="s">
        <v>2353</v>
      </c>
      <c r="F67" s="1358" t="s">
        <v>2357</v>
      </c>
      <c r="G67" s="152"/>
      <c r="H67" s="320" t="s">
        <v>376</v>
      </c>
      <c r="I67" s="1358" t="s">
        <v>2388</v>
      </c>
    </row>
    <row r="68" spans="4:9" ht="22.5" x14ac:dyDescent="0.25">
      <c r="D68" s="832"/>
      <c r="E68" s="1370" t="s">
        <v>2353</v>
      </c>
      <c r="F68" s="1358" t="s">
        <v>2357</v>
      </c>
      <c r="G68" s="152" t="s">
        <v>713</v>
      </c>
      <c r="H68" s="320" t="s">
        <v>376</v>
      </c>
      <c r="I68" s="1358" t="s">
        <v>2389</v>
      </c>
    </row>
    <row r="69" spans="4:9" ht="22.5" x14ac:dyDescent="0.25">
      <c r="E69" s="1370" t="s">
        <v>2353</v>
      </c>
      <c r="F69" s="1358" t="s">
        <v>2358</v>
      </c>
      <c r="G69" s="152"/>
      <c r="H69" s="320" t="s">
        <v>457</v>
      </c>
      <c r="I69" s="1358" t="s">
        <v>2390</v>
      </c>
    </row>
    <row r="70" spans="4:9" ht="22.5" x14ac:dyDescent="0.25">
      <c r="E70" s="1370" t="s">
        <v>2353</v>
      </c>
      <c r="F70" s="1358" t="s">
        <v>2358</v>
      </c>
      <c r="G70" s="152">
        <v>9</v>
      </c>
      <c r="H70" s="320" t="s">
        <v>457</v>
      </c>
      <c r="I70" s="1358" t="s">
        <v>2389</v>
      </c>
    </row>
    <row r="71" spans="4:9" ht="22.5" x14ac:dyDescent="0.25">
      <c r="E71" s="1370" t="s">
        <v>2353</v>
      </c>
      <c r="F71" s="1358" t="s">
        <v>2359</v>
      </c>
      <c r="G71" s="152"/>
      <c r="H71" s="320" t="s">
        <v>370</v>
      </c>
      <c r="I71" s="1358" t="s">
        <v>2391</v>
      </c>
    </row>
    <row r="72" spans="4:9" ht="22.5" x14ac:dyDescent="0.25">
      <c r="E72" s="1370" t="s">
        <v>2353</v>
      </c>
      <c r="F72" s="1358" t="s">
        <v>2359</v>
      </c>
      <c r="G72" s="152">
        <v>2</v>
      </c>
      <c r="H72" s="320" t="s">
        <v>370</v>
      </c>
      <c r="I72" s="1358" t="s">
        <v>2389</v>
      </c>
    </row>
    <row r="73" spans="4:9" ht="22.5" x14ac:dyDescent="0.25">
      <c r="E73" s="1370" t="s">
        <v>2353</v>
      </c>
      <c r="F73" s="1358" t="s">
        <v>2360</v>
      </c>
      <c r="G73" s="152"/>
      <c r="H73" s="316" t="s">
        <v>711</v>
      </c>
      <c r="I73" s="1358" t="s">
        <v>2392</v>
      </c>
    </row>
    <row r="74" spans="4:9" ht="22.5" x14ac:dyDescent="0.25">
      <c r="E74" s="1370" t="s">
        <v>2353</v>
      </c>
      <c r="F74" s="1358" t="s">
        <v>2360</v>
      </c>
      <c r="G74" s="152">
        <v>4444</v>
      </c>
      <c r="H74" s="316" t="s">
        <v>711</v>
      </c>
      <c r="I74" s="1358" t="s">
        <v>2389</v>
      </c>
    </row>
    <row r="75" spans="4:9" ht="22.5" x14ac:dyDescent="0.25">
      <c r="E75" s="1370" t="s">
        <v>2353</v>
      </c>
      <c r="F75" s="1358" t="s">
        <v>2361</v>
      </c>
      <c r="G75" s="833"/>
      <c r="H75" s="152" t="s">
        <v>365</v>
      </c>
      <c r="I75" s="315" t="s">
        <v>2393</v>
      </c>
    </row>
    <row r="76" spans="4:9" ht="30" customHeight="1" x14ac:dyDescent="0.25">
      <c r="E76" s="1370" t="s">
        <v>2353</v>
      </c>
      <c r="F76" s="1358" t="s">
        <v>2361</v>
      </c>
      <c r="G76" s="152" t="s">
        <v>366</v>
      </c>
      <c r="H76" s="152" t="s">
        <v>365</v>
      </c>
      <c r="I76" s="1358" t="s">
        <v>2389</v>
      </c>
    </row>
    <row r="77" spans="4:9" ht="22.5" x14ac:dyDescent="0.25">
      <c r="E77" s="1370" t="s">
        <v>2420</v>
      </c>
      <c r="F77" s="315" t="s">
        <v>2362</v>
      </c>
      <c r="G77" s="833"/>
      <c r="H77" s="152" t="s">
        <v>367</v>
      </c>
      <c r="I77" s="1358" t="s">
        <v>2394</v>
      </c>
    </row>
    <row r="78" spans="4:9" ht="22.5" x14ac:dyDescent="0.25">
      <c r="E78" s="1370" t="s">
        <v>2420</v>
      </c>
      <c r="F78" s="315" t="s">
        <v>2362</v>
      </c>
      <c r="G78" s="152">
        <v>2</v>
      </c>
      <c r="H78" s="152" t="s">
        <v>367</v>
      </c>
      <c r="I78" s="1358" t="s">
        <v>2389</v>
      </c>
    </row>
    <row r="79" spans="4:9" ht="22.5" x14ac:dyDescent="0.25">
      <c r="E79" s="1370" t="s">
        <v>2353</v>
      </c>
      <c r="F79" s="315" t="s">
        <v>2363</v>
      </c>
      <c r="G79" s="152"/>
      <c r="H79" s="320" t="s">
        <v>370</v>
      </c>
      <c r="I79" s="1372" t="s">
        <v>2395</v>
      </c>
    </row>
    <row r="80" spans="4:9" ht="22.5" x14ac:dyDescent="0.25">
      <c r="E80" s="1370" t="s">
        <v>2353</v>
      </c>
      <c r="F80" s="315" t="s">
        <v>2363</v>
      </c>
      <c r="G80" s="152">
        <v>2</v>
      </c>
      <c r="H80" s="320" t="s">
        <v>370</v>
      </c>
      <c r="I80" s="1358" t="s">
        <v>2389</v>
      </c>
    </row>
    <row r="81" spans="5:9" ht="22.5" x14ac:dyDescent="0.25">
      <c r="E81" s="1370" t="s">
        <v>2353</v>
      </c>
      <c r="F81" s="315" t="s">
        <v>2364</v>
      </c>
      <c r="G81" s="152"/>
      <c r="H81" s="833" t="s">
        <v>371</v>
      </c>
      <c r="I81" s="1358" t="s">
        <v>2396</v>
      </c>
    </row>
    <row r="82" spans="5:9" ht="22.5" x14ac:dyDescent="0.25">
      <c r="E82" s="1370" t="s">
        <v>2420</v>
      </c>
      <c r="F82" s="315" t="s">
        <v>2365</v>
      </c>
      <c r="G82" s="152"/>
      <c r="H82" s="152" t="s">
        <v>29</v>
      </c>
      <c r="I82" s="1358" t="s">
        <v>2397</v>
      </c>
    </row>
    <row r="83" spans="5:9" ht="22.5" x14ac:dyDescent="0.25">
      <c r="E83" s="1370" t="s">
        <v>2420</v>
      </c>
      <c r="F83" s="315" t="s">
        <v>2365</v>
      </c>
      <c r="G83" s="152">
        <v>3</v>
      </c>
      <c r="H83" s="152" t="s">
        <v>29</v>
      </c>
      <c r="I83" s="1358" t="s">
        <v>2389</v>
      </c>
    </row>
    <row r="84" spans="5:9" ht="22.5" x14ac:dyDescent="0.25">
      <c r="E84" s="1370" t="s">
        <v>2420</v>
      </c>
      <c r="F84" s="315" t="s">
        <v>2366</v>
      </c>
      <c r="G84" s="834"/>
      <c r="H84" s="152" t="s">
        <v>714</v>
      </c>
      <c r="I84" s="1373" t="s">
        <v>2398</v>
      </c>
    </row>
    <row r="85" spans="5:9" ht="22.5" x14ac:dyDescent="0.25">
      <c r="E85" s="1370" t="s">
        <v>2420</v>
      </c>
      <c r="F85" s="315" t="s">
        <v>2366</v>
      </c>
      <c r="G85" s="152" t="s">
        <v>69</v>
      </c>
      <c r="H85" s="152" t="s">
        <v>714</v>
      </c>
      <c r="I85" s="1358" t="s">
        <v>2389</v>
      </c>
    </row>
    <row r="86" spans="5:9" ht="22.5" x14ac:dyDescent="0.25">
      <c r="E86" s="1581" t="s">
        <v>2420</v>
      </c>
      <c r="F86" s="1359" t="s">
        <v>2367</v>
      </c>
      <c r="G86" s="102">
        <v>1</v>
      </c>
      <c r="H86" s="1601"/>
      <c r="I86" s="1583" t="s">
        <v>2399</v>
      </c>
    </row>
    <row r="87" spans="5:9" ht="22.5" x14ac:dyDescent="0.25">
      <c r="E87" s="1582"/>
      <c r="F87" s="1359" t="s">
        <v>2368</v>
      </c>
      <c r="G87" s="102" t="s">
        <v>1233</v>
      </c>
      <c r="H87" s="1602"/>
      <c r="I87" s="1585"/>
    </row>
    <row r="88" spans="5:9" ht="22.5" x14ac:dyDescent="0.25">
      <c r="E88" s="1566" t="s">
        <v>2420</v>
      </c>
      <c r="F88" s="1359" t="s">
        <v>2368</v>
      </c>
      <c r="G88" s="152">
        <v>1</v>
      </c>
      <c r="H88" s="1605"/>
      <c r="I88" s="1578" t="s">
        <v>2400</v>
      </c>
    </row>
    <row r="89" spans="5:9" ht="22.5" x14ac:dyDescent="0.25">
      <c r="E89" s="1567"/>
      <c r="F89" s="315" t="s">
        <v>2369</v>
      </c>
      <c r="G89" s="152"/>
      <c r="H89" s="1606"/>
      <c r="I89" s="1580"/>
    </row>
    <row r="90" spans="5:9" ht="22.5" x14ac:dyDescent="0.25">
      <c r="E90" s="1566" t="s">
        <v>2420</v>
      </c>
      <c r="F90" s="1359" t="s">
        <v>2368</v>
      </c>
      <c r="G90" s="152">
        <v>2</v>
      </c>
      <c r="H90" s="1605"/>
      <c r="I90" s="1578" t="s">
        <v>2401</v>
      </c>
    </row>
    <row r="91" spans="5:9" ht="33.75" x14ac:dyDescent="0.25">
      <c r="E91" s="1567"/>
      <c r="F91" s="315" t="s">
        <v>2370</v>
      </c>
      <c r="G91" s="152"/>
      <c r="H91" s="1606"/>
      <c r="I91" s="1580"/>
    </row>
    <row r="92" spans="5:9" x14ac:dyDescent="0.25">
      <c r="E92" s="86"/>
      <c r="F92" s="86"/>
      <c r="G92" s="86"/>
      <c r="H92" s="143"/>
      <c r="I92" s="86"/>
    </row>
    <row r="93" spans="5:9" s="834" customFormat="1" ht="33.75" customHeight="1" x14ac:dyDescent="0.25">
      <c r="E93" s="1581" t="s">
        <v>2421</v>
      </c>
      <c r="F93" s="1359" t="s">
        <v>2358</v>
      </c>
      <c r="G93" s="1194" t="s">
        <v>29</v>
      </c>
      <c r="H93" s="1610" t="s">
        <v>3371</v>
      </c>
      <c r="I93" s="1573"/>
    </row>
    <row r="94" spans="5:9" s="834" customFormat="1" ht="28.5" customHeight="1" x14ac:dyDescent="0.25">
      <c r="E94" s="1609"/>
      <c r="F94" s="1391" t="s">
        <v>2347</v>
      </c>
      <c r="G94" s="323" t="s">
        <v>440</v>
      </c>
      <c r="H94" s="1611"/>
      <c r="I94" s="1579"/>
    </row>
    <row r="95" spans="5:9" s="834" customFormat="1" ht="32.25" customHeight="1" x14ac:dyDescent="0.25">
      <c r="E95" s="1609"/>
      <c r="F95" s="1361" t="s">
        <v>2371</v>
      </c>
      <c r="G95" s="323" t="s">
        <v>440</v>
      </c>
      <c r="H95" s="1612"/>
      <c r="I95" s="1579"/>
    </row>
    <row r="96" spans="5:9" s="834" customFormat="1" ht="24.75" customHeight="1" x14ac:dyDescent="0.25">
      <c r="E96" s="1566" t="s">
        <v>2421</v>
      </c>
      <c r="F96" s="1358" t="s">
        <v>2358</v>
      </c>
      <c r="G96" s="152" t="s">
        <v>679</v>
      </c>
      <c r="H96" s="1605"/>
      <c r="I96" s="1579"/>
    </row>
    <row r="97" spans="5:9" s="834" customFormat="1" ht="24" customHeight="1" x14ac:dyDescent="0.25">
      <c r="E97" s="1607"/>
      <c r="F97" s="315" t="s">
        <v>2372</v>
      </c>
      <c r="G97" s="833" t="s">
        <v>437</v>
      </c>
      <c r="H97" s="1608"/>
      <c r="I97" s="1579"/>
    </row>
    <row r="98" spans="5:9" s="834" customFormat="1" ht="22.5" x14ac:dyDescent="0.25">
      <c r="E98" s="1607"/>
      <c r="F98" s="315" t="s">
        <v>2373</v>
      </c>
      <c r="G98" s="833" t="s">
        <v>680</v>
      </c>
      <c r="H98" s="1608"/>
      <c r="I98" s="1579"/>
    </row>
    <row r="99" spans="5:9" s="834" customFormat="1" ht="22.5" x14ac:dyDescent="0.25">
      <c r="E99" s="1607"/>
      <c r="F99" s="315" t="s">
        <v>2374</v>
      </c>
      <c r="G99" s="315" t="s">
        <v>2349</v>
      </c>
      <c r="H99" s="1606"/>
      <c r="I99" s="1580"/>
    </row>
    <row r="100" spans="5:9" s="834" customFormat="1" x14ac:dyDescent="0.25">
      <c r="E100" s="327"/>
      <c r="F100" s="835"/>
      <c r="G100" s="835"/>
      <c r="H100" s="109"/>
      <c r="I100" s="86"/>
    </row>
    <row r="101" spans="5:9" s="834" customFormat="1" ht="22.5" x14ac:dyDescent="0.25">
      <c r="E101" s="1583" t="s">
        <v>2422</v>
      </c>
      <c r="F101" s="1359" t="s">
        <v>2368</v>
      </c>
      <c r="G101" s="102">
        <v>1</v>
      </c>
      <c r="H101" s="140" t="s">
        <v>1255</v>
      </c>
      <c r="I101" s="1583" t="s">
        <v>2402</v>
      </c>
    </row>
    <row r="102" spans="5:9" s="834" customFormat="1" ht="22.5" x14ac:dyDescent="0.25">
      <c r="E102" s="1585"/>
      <c r="F102" s="1361" t="s">
        <v>2369</v>
      </c>
      <c r="G102" s="836">
        <v>41628</v>
      </c>
      <c r="H102" s="323" t="s">
        <v>371</v>
      </c>
      <c r="I102" s="1584"/>
    </row>
    <row r="103" spans="5:9" s="834" customFormat="1" ht="22.5" x14ac:dyDescent="0.25">
      <c r="E103" s="1583" t="s">
        <v>2423</v>
      </c>
      <c r="F103" s="1359" t="s">
        <v>2368</v>
      </c>
      <c r="G103" s="102">
        <v>2</v>
      </c>
      <c r="H103" s="140" t="s">
        <v>457</v>
      </c>
      <c r="I103" s="1584"/>
    </row>
    <row r="104" spans="5:9" s="834" customFormat="1" ht="51" customHeight="1" x14ac:dyDescent="0.25">
      <c r="E104" s="1585"/>
      <c r="F104" s="1361" t="s">
        <v>2375</v>
      </c>
      <c r="G104" s="836">
        <v>41628</v>
      </c>
      <c r="H104" s="323" t="s">
        <v>371</v>
      </c>
      <c r="I104" s="1584"/>
    </row>
    <row r="105" spans="5:9" s="834" customFormat="1" ht="22.5" x14ac:dyDescent="0.25">
      <c r="E105" s="1583" t="s">
        <v>2424</v>
      </c>
      <c r="F105" s="1359" t="s">
        <v>2368</v>
      </c>
      <c r="G105" s="102">
        <v>3</v>
      </c>
      <c r="H105" s="140" t="s">
        <v>1256</v>
      </c>
      <c r="I105" s="1584"/>
    </row>
    <row r="106" spans="5:9" s="834" customFormat="1" ht="22.5" x14ac:dyDescent="0.25">
      <c r="E106" s="1585"/>
      <c r="F106" s="1361" t="s">
        <v>2376</v>
      </c>
      <c r="G106" s="836">
        <v>41628</v>
      </c>
      <c r="H106" s="323" t="s">
        <v>371</v>
      </c>
      <c r="I106" s="1584"/>
    </row>
    <row r="107" spans="5:9" s="834" customFormat="1" ht="22.5" x14ac:dyDescent="0.25">
      <c r="E107" s="1583" t="s">
        <v>2425</v>
      </c>
      <c r="F107" s="1359" t="s">
        <v>2368</v>
      </c>
      <c r="G107" s="102">
        <v>4</v>
      </c>
      <c r="H107" s="140" t="s">
        <v>457</v>
      </c>
      <c r="I107" s="1584"/>
    </row>
    <row r="108" spans="5:9" s="834" customFormat="1" ht="24" customHeight="1" x14ac:dyDescent="0.25">
      <c r="E108" s="1585"/>
      <c r="F108" s="1361" t="s">
        <v>2376</v>
      </c>
      <c r="G108" s="836">
        <v>41628</v>
      </c>
      <c r="H108" s="323" t="s">
        <v>371</v>
      </c>
      <c r="I108" s="1585"/>
    </row>
    <row r="109" spans="5:9" s="834" customFormat="1" ht="13.5" customHeight="1" x14ac:dyDescent="0.25">
      <c r="E109" s="165"/>
      <c r="F109" s="835"/>
      <c r="G109" s="837"/>
      <c r="H109" s="835"/>
      <c r="I109" s="165"/>
    </row>
    <row r="110" spans="5:9" s="834" customFormat="1" ht="33.75" customHeight="1" x14ac:dyDescent="0.25">
      <c r="E110" s="1583" t="s">
        <v>2426</v>
      </c>
      <c r="F110" s="1359" t="s">
        <v>2368</v>
      </c>
      <c r="G110" s="102">
        <v>1</v>
      </c>
      <c r="H110" s="140" t="s">
        <v>457</v>
      </c>
      <c r="I110" s="1583" t="s">
        <v>2403</v>
      </c>
    </row>
    <row r="111" spans="5:9" s="834" customFormat="1" ht="24.75" customHeight="1" x14ac:dyDescent="0.25">
      <c r="E111" s="1585"/>
      <c r="F111" s="1359" t="s">
        <v>2369</v>
      </c>
      <c r="G111" s="836">
        <v>41628</v>
      </c>
      <c r="H111" s="102" t="s">
        <v>371</v>
      </c>
      <c r="I111" s="1584"/>
    </row>
    <row r="112" spans="5:9" s="834" customFormat="1" ht="23.25" customHeight="1" x14ac:dyDescent="0.25">
      <c r="E112" s="1583" t="s">
        <v>2426</v>
      </c>
      <c r="F112" s="1359" t="s">
        <v>2368</v>
      </c>
      <c r="G112" s="102">
        <v>2</v>
      </c>
      <c r="H112" s="140" t="s">
        <v>457</v>
      </c>
      <c r="I112" s="1584"/>
    </row>
    <row r="113" spans="5:9" s="834" customFormat="1" ht="48.75" customHeight="1" x14ac:dyDescent="0.25">
      <c r="E113" s="1585"/>
      <c r="F113" s="1359" t="s">
        <v>2375</v>
      </c>
      <c r="G113" s="836">
        <v>41628</v>
      </c>
      <c r="H113" s="102" t="s">
        <v>371</v>
      </c>
      <c r="I113" s="1584"/>
    </row>
    <row r="114" spans="5:9" s="834" customFormat="1" ht="24" customHeight="1" x14ac:dyDescent="0.25">
      <c r="E114" s="1583" t="s">
        <v>2426</v>
      </c>
      <c r="F114" s="1359" t="s">
        <v>2368</v>
      </c>
      <c r="G114" s="102">
        <v>3</v>
      </c>
      <c r="H114" s="140" t="s">
        <v>457</v>
      </c>
      <c r="I114" s="1584"/>
    </row>
    <row r="115" spans="5:9" s="834" customFormat="1" ht="24.75" customHeight="1" x14ac:dyDescent="0.25">
      <c r="E115" s="1585"/>
      <c r="F115" s="1359" t="s">
        <v>2376</v>
      </c>
      <c r="G115" s="836">
        <v>41628</v>
      </c>
      <c r="H115" s="102" t="s">
        <v>371</v>
      </c>
      <c r="I115" s="1584"/>
    </row>
    <row r="116" spans="5:9" s="834" customFormat="1" ht="23.25" customHeight="1" x14ac:dyDescent="0.25">
      <c r="E116" s="1583" t="s">
        <v>2426</v>
      </c>
      <c r="F116" s="1359" t="s">
        <v>2368</v>
      </c>
      <c r="G116" s="102">
        <v>4</v>
      </c>
      <c r="H116" s="140" t="s">
        <v>457</v>
      </c>
      <c r="I116" s="1584"/>
    </row>
    <row r="117" spans="5:9" s="834" customFormat="1" ht="25.5" customHeight="1" x14ac:dyDescent="0.25">
      <c r="E117" s="1585"/>
      <c r="F117" s="1359" t="s">
        <v>2376</v>
      </c>
      <c r="G117" s="836">
        <v>41628</v>
      </c>
      <c r="H117" s="102" t="s">
        <v>371</v>
      </c>
      <c r="I117" s="1585"/>
    </row>
    <row r="118" spans="5:9" s="834" customFormat="1" ht="45.75" customHeight="1" x14ac:dyDescent="0.25">
      <c r="E118" s="165"/>
      <c r="F118" s="835"/>
      <c r="G118" s="837"/>
      <c r="H118" s="835"/>
      <c r="I118" s="165"/>
    </row>
    <row r="119" spans="5:9" s="834" customFormat="1" ht="27" customHeight="1" x14ac:dyDescent="0.25">
      <c r="E119" s="1578" t="s">
        <v>2427</v>
      </c>
      <c r="F119" s="1358" t="s">
        <v>2368</v>
      </c>
      <c r="G119" s="152">
        <v>1</v>
      </c>
      <c r="H119" s="320" t="s">
        <v>1255</v>
      </c>
      <c r="I119" s="1578" t="s">
        <v>2404</v>
      </c>
    </row>
    <row r="120" spans="5:9" s="834" customFormat="1" ht="25.5" customHeight="1" x14ac:dyDescent="0.25">
      <c r="E120" s="1579"/>
      <c r="F120" s="1361" t="s">
        <v>2377</v>
      </c>
      <c r="G120" s="1374" t="s">
        <v>2413</v>
      </c>
      <c r="H120" s="1361" t="s">
        <v>2419</v>
      </c>
      <c r="I120" s="1579"/>
    </row>
    <row r="121" spans="5:9" s="834" customFormat="1" ht="24" customHeight="1" x14ac:dyDescent="0.25">
      <c r="E121" s="1580"/>
      <c r="F121" s="1361" t="s">
        <v>2378</v>
      </c>
      <c r="G121" s="1374" t="s">
        <v>2413</v>
      </c>
      <c r="H121" s="1361" t="s">
        <v>2419</v>
      </c>
      <c r="I121" s="1579"/>
    </row>
    <row r="122" spans="5:9" s="834" customFormat="1" ht="28.5" customHeight="1" x14ac:dyDescent="0.25">
      <c r="E122" s="1578" t="s">
        <v>2427</v>
      </c>
      <c r="F122" s="1358" t="s">
        <v>2368</v>
      </c>
      <c r="G122" s="152">
        <v>2</v>
      </c>
      <c r="H122" s="320" t="s">
        <v>1255</v>
      </c>
      <c r="I122" s="1579"/>
    </row>
    <row r="123" spans="5:9" s="834" customFormat="1" ht="27.75" customHeight="1" x14ac:dyDescent="0.25">
      <c r="E123" s="1579"/>
      <c r="F123" s="315" t="s">
        <v>2379</v>
      </c>
      <c r="G123" s="1375" t="s">
        <v>2413</v>
      </c>
      <c r="H123" s="833" t="s">
        <v>381</v>
      </c>
      <c r="I123" s="1579"/>
    </row>
    <row r="124" spans="5:9" s="834" customFormat="1" ht="22.5" x14ac:dyDescent="0.25">
      <c r="E124" s="1580"/>
      <c r="F124" s="1358" t="s">
        <v>2368</v>
      </c>
      <c r="G124" s="152">
        <v>3</v>
      </c>
      <c r="H124" s="320" t="s">
        <v>457</v>
      </c>
      <c r="I124" s="1579"/>
    </row>
    <row r="125" spans="5:9" s="834" customFormat="1" ht="22.5" x14ac:dyDescent="0.25">
      <c r="E125" s="1578" t="s">
        <v>2427</v>
      </c>
      <c r="F125" s="315" t="s">
        <v>2379</v>
      </c>
      <c r="G125" s="1375" t="s">
        <v>2413</v>
      </c>
      <c r="H125" s="833" t="s">
        <v>381</v>
      </c>
      <c r="I125" s="1579"/>
    </row>
    <row r="126" spans="5:9" s="834" customFormat="1" ht="22.5" x14ac:dyDescent="0.25">
      <c r="E126" s="1579"/>
      <c r="F126" s="1358" t="s">
        <v>2368</v>
      </c>
      <c r="G126" s="152">
        <v>4</v>
      </c>
      <c r="H126" s="320" t="s">
        <v>457</v>
      </c>
      <c r="I126" s="1579"/>
    </row>
    <row r="127" spans="5:9" s="834" customFormat="1" ht="22.5" x14ac:dyDescent="0.25">
      <c r="E127" s="1580"/>
      <c r="F127" s="315" t="s">
        <v>2379</v>
      </c>
      <c r="G127" s="1375" t="s">
        <v>2413</v>
      </c>
      <c r="H127" s="833" t="s">
        <v>381</v>
      </c>
      <c r="I127" s="1580"/>
    </row>
    <row r="128" spans="5:9" x14ac:dyDescent="0.25">
      <c r="E128" s="838"/>
      <c r="F128" s="838"/>
      <c r="G128" s="838"/>
      <c r="H128" s="838"/>
      <c r="I128" s="838"/>
    </row>
    <row r="129" spans="5:9" ht="22.5" x14ac:dyDescent="0.25">
      <c r="E129" s="1359" t="s">
        <v>2428</v>
      </c>
      <c r="F129" s="1359" t="s">
        <v>2367</v>
      </c>
      <c r="G129" s="102">
        <v>2</v>
      </c>
      <c r="H129" s="102" t="s">
        <v>460</v>
      </c>
      <c r="I129" s="1361" t="s">
        <v>2405</v>
      </c>
    </row>
    <row r="130" spans="5:9" s="834" customFormat="1" x14ac:dyDescent="0.25">
      <c r="E130" s="86"/>
      <c r="F130" s="86"/>
      <c r="G130" s="86"/>
      <c r="H130" s="86"/>
      <c r="I130" s="839"/>
    </row>
    <row r="131" spans="5:9" s="834" customFormat="1" ht="22.5" x14ac:dyDescent="0.25">
      <c r="E131" s="1358" t="s">
        <v>2429</v>
      </c>
      <c r="F131" s="1358" t="s">
        <v>2380</v>
      </c>
      <c r="G131" s="152">
        <v>0</v>
      </c>
      <c r="H131" s="152" t="s">
        <v>370</v>
      </c>
      <c r="I131" s="315" t="s">
        <v>2406</v>
      </c>
    </row>
    <row r="132" spans="5:9" s="834" customFormat="1" x14ac:dyDescent="0.25">
      <c r="E132" s="86"/>
      <c r="F132" s="86"/>
      <c r="G132" s="86"/>
      <c r="H132" s="86"/>
      <c r="I132" s="839"/>
    </row>
    <row r="133" spans="5:9" s="834" customFormat="1" x14ac:dyDescent="0.25">
      <c r="E133" s="86"/>
      <c r="F133" s="86"/>
      <c r="G133" s="86"/>
      <c r="H133" s="86"/>
      <c r="I133" s="839"/>
    </row>
    <row r="134" spans="5:9" s="834" customFormat="1" x14ac:dyDescent="0.25">
      <c r="E134" s="86"/>
      <c r="F134" s="86"/>
      <c r="G134" s="86"/>
      <c r="H134" s="86"/>
      <c r="I134" s="839"/>
    </row>
    <row r="135" spans="5:9" s="834" customFormat="1" x14ac:dyDescent="0.25">
      <c r="E135" s="86"/>
      <c r="F135" s="86"/>
      <c r="G135" s="86"/>
      <c r="H135" s="86"/>
      <c r="I135" s="839"/>
    </row>
    <row r="136" spans="5:9" s="834" customFormat="1" x14ac:dyDescent="0.25">
      <c r="E136" s="86"/>
      <c r="F136" s="86"/>
      <c r="G136" s="86"/>
      <c r="H136" s="86"/>
      <c r="I136" s="839"/>
    </row>
    <row r="137" spans="5:9" s="834" customFormat="1" x14ac:dyDescent="0.25">
      <c r="E137" s="86"/>
      <c r="F137" s="86"/>
      <c r="G137" s="86"/>
      <c r="H137" s="86"/>
      <c r="I137" s="839"/>
    </row>
    <row r="138" spans="5:9" s="834" customFormat="1" x14ac:dyDescent="0.25">
      <c r="E138" s="86"/>
      <c r="F138" s="86"/>
      <c r="G138" s="86"/>
      <c r="H138" s="86"/>
      <c r="I138" s="839"/>
    </row>
    <row r="139" spans="5:9" s="834" customFormat="1" x14ac:dyDescent="0.25">
      <c r="E139" s="86"/>
      <c r="F139" s="86"/>
      <c r="G139" s="86"/>
      <c r="H139" s="86"/>
      <c r="I139" s="839"/>
    </row>
    <row r="140" spans="5:9" s="834" customFormat="1" x14ac:dyDescent="0.25">
      <c r="E140" s="86"/>
      <c r="F140" s="86"/>
      <c r="G140" s="86"/>
      <c r="H140" s="86"/>
      <c r="I140" s="839"/>
    </row>
    <row r="141" spans="5:9" s="834" customFormat="1" x14ac:dyDescent="0.25">
      <c r="E141" s="86"/>
      <c r="F141" s="86"/>
      <c r="G141" s="86"/>
      <c r="H141" s="86"/>
      <c r="I141" s="839"/>
    </row>
    <row r="142" spans="5:9" s="834" customFormat="1" x14ac:dyDescent="0.25">
      <c r="E142" s="86"/>
      <c r="F142" s="86"/>
      <c r="G142" s="86"/>
      <c r="H142" s="86"/>
      <c r="I142" s="839"/>
    </row>
    <row r="143" spans="5:9" s="834" customFormat="1" x14ac:dyDescent="0.25">
      <c r="E143" s="86"/>
      <c r="F143" s="86"/>
      <c r="G143" s="86"/>
      <c r="H143" s="86"/>
      <c r="I143" s="839"/>
    </row>
    <row r="144" spans="5:9" s="834" customFormat="1" ht="33" customHeight="1" x14ac:dyDescent="0.25">
      <c r="E144" s="1581" t="s">
        <v>2430</v>
      </c>
      <c r="F144" s="1392" t="s">
        <v>2418</v>
      </c>
      <c r="G144" s="1581" t="s">
        <v>2414</v>
      </c>
      <c r="H144" s="1581" t="s">
        <v>2407</v>
      </c>
      <c r="I144" s="839"/>
    </row>
    <row r="145" spans="5:9" s="834" customFormat="1" ht="28.5" customHeight="1" x14ac:dyDescent="0.25">
      <c r="E145" s="1582"/>
      <c r="F145" s="380" t="s">
        <v>2381</v>
      </c>
      <c r="G145" s="1582"/>
      <c r="H145" s="1582"/>
      <c r="I145" s="839"/>
    </row>
    <row r="146" spans="5:9" s="834" customFormat="1" ht="30.75" customHeight="1" x14ac:dyDescent="0.25">
      <c r="E146" s="1581" t="s">
        <v>2430</v>
      </c>
      <c r="F146" s="1359" t="s">
        <v>2382</v>
      </c>
      <c r="G146" s="1581" t="s">
        <v>2415</v>
      </c>
      <c r="H146" s="1581" t="s">
        <v>2408</v>
      </c>
      <c r="I146" s="839"/>
    </row>
    <row r="147" spans="5:9" s="834" customFormat="1" ht="35.25" customHeight="1" x14ac:dyDescent="0.25">
      <c r="E147" s="1582"/>
      <c r="F147" s="380" t="s">
        <v>2381</v>
      </c>
      <c r="G147" s="1582"/>
      <c r="H147" s="1582"/>
      <c r="I147" s="839"/>
    </row>
    <row r="148" spans="5:9" s="834" customFormat="1" x14ac:dyDescent="0.25">
      <c r="E148" s="86"/>
      <c r="G148" s="86"/>
      <c r="H148" s="86"/>
      <c r="I148" s="839"/>
    </row>
    <row r="149" spans="5:9" x14ac:dyDescent="0.25">
      <c r="E149" s="840"/>
    </row>
    <row r="150" spans="5:9" ht="15" customHeight="1" x14ac:dyDescent="0.25"/>
    <row r="156" spans="5:9" ht="15.75" customHeight="1" thickBot="1" x14ac:dyDescent="0.3"/>
    <row r="157" spans="5:9" ht="23.25" thickTop="1" x14ac:dyDescent="0.25">
      <c r="E157" s="1630" t="s">
        <v>3383</v>
      </c>
      <c r="F157" s="1376" t="s">
        <v>2383</v>
      </c>
      <c r="G157" s="841" t="s">
        <v>488</v>
      </c>
      <c r="H157" s="1623" t="s">
        <v>2409</v>
      </c>
    </row>
    <row r="158" spans="5:9" ht="29.25" customHeight="1" x14ac:dyDescent="0.25">
      <c r="E158" s="1631"/>
      <c r="F158" s="129" t="s">
        <v>2384</v>
      </c>
      <c r="G158" s="843" t="s">
        <v>680</v>
      </c>
      <c r="H158" s="1634"/>
    </row>
    <row r="159" spans="5:9" ht="29.25" customHeight="1" x14ac:dyDescent="0.25">
      <c r="E159" s="1632"/>
      <c r="F159" s="129" t="s">
        <v>2385</v>
      </c>
      <c r="G159" s="843" t="s">
        <v>1410</v>
      </c>
      <c r="H159" s="1634"/>
    </row>
    <row r="160" spans="5:9" ht="36" customHeight="1" x14ac:dyDescent="0.25">
      <c r="E160" s="1615" t="s">
        <v>3382</v>
      </c>
      <c r="F160" s="1361" t="s">
        <v>2383</v>
      </c>
      <c r="G160" s="323" t="s">
        <v>1409</v>
      </c>
      <c r="H160" s="1634"/>
    </row>
    <row r="161" spans="5:8" ht="29.25" customHeight="1" x14ac:dyDescent="0.25">
      <c r="E161" s="1616"/>
      <c r="F161" s="1361" t="s">
        <v>2372</v>
      </c>
      <c r="G161" s="323" t="s">
        <v>672</v>
      </c>
      <c r="H161" s="1634"/>
    </row>
    <row r="162" spans="5:8" ht="30.75" customHeight="1" x14ac:dyDescent="0.25">
      <c r="E162" s="1616"/>
      <c r="F162" s="1361" t="s">
        <v>2384</v>
      </c>
      <c r="G162" s="323" t="s">
        <v>680</v>
      </c>
      <c r="H162" s="1634"/>
    </row>
    <row r="163" spans="5:8" ht="28.5" customHeight="1" x14ac:dyDescent="0.25">
      <c r="E163" s="1616"/>
      <c r="F163" s="1361" t="s">
        <v>2385</v>
      </c>
      <c r="G163" s="323" t="s">
        <v>1410</v>
      </c>
      <c r="H163" s="1634"/>
    </row>
    <row r="164" spans="5:8" ht="26.25" customHeight="1" x14ac:dyDescent="0.25">
      <c r="E164" s="1633" t="s">
        <v>2431</v>
      </c>
      <c r="F164" s="129" t="s">
        <v>2372</v>
      </c>
      <c r="G164" s="842" t="s">
        <v>488</v>
      </c>
      <c r="H164" s="1634"/>
    </row>
    <row r="165" spans="5:8" ht="36.75" customHeight="1" x14ac:dyDescent="0.25">
      <c r="E165" s="1631"/>
      <c r="F165" s="129" t="s">
        <v>2373</v>
      </c>
      <c r="G165" s="843" t="s">
        <v>680</v>
      </c>
      <c r="H165" s="1634"/>
    </row>
    <row r="166" spans="5:8" ht="63.75" customHeight="1" x14ac:dyDescent="0.25">
      <c r="E166" s="1631"/>
      <c r="F166" s="1377" t="s">
        <v>2374</v>
      </c>
      <c r="G166" s="1378" t="s">
        <v>2416</v>
      </c>
      <c r="H166" s="1634"/>
    </row>
    <row r="167" spans="5:8" ht="33.75" customHeight="1" x14ac:dyDescent="0.25">
      <c r="E167" s="1613" t="s">
        <v>2917</v>
      </c>
      <c r="F167" s="1361" t="s">
        <v>2372</v>
      </c>
      <c r="G167" s="323" t="s">
        <v>672</v>
      </c>
      <c r="H167" s="1634"/>
    </row>
    <row r="168" spans="5:8" ht="42" customHeight="1" x14ac:dyDescent="0.25">
      <c r="E168" s="1614"/>
      <c r="F168" s="1361" t="s">
        <v>2383</v>
      </c>
      <c r="G168" s="323" t="s">
        <v>1490</v>
      </c>
      <c r="H168" s="1634"/>
    </row>
    <row r="169" spans="5:8" ht="118.5" customHeight="1" x14ac:dyDescent="0.25">
      <c r="E169" s="1614"/>
      <c r="F169" s="1361" t="s">
        <v>3384</v>
      </c>
      <c r="G169" s="323"/>
      <c r="H169" s="1634"/>
    </row>
    <row r="170" spans="5:8" ht="33" customHeight="1" x14ac:dyDescent="0.25">
      <c r="E170" s="1614"/>
      <c r="F170" s="1441" t="s">
        <v>2923</v>
      </c>
      <c r="G170" s="1441" t="s">
        <v>2927</v>
      </c>
      <c r="H170" s="1634"/>
    </row>
    <row r="171" spans="5:8" ht="33.75" customHeight="1" thickBot="1" x14ac:dyDescent="0.3">
      <c r="E171" s="1614"/>
      <c r="F171" s="1441" t="s">
        <v>2922</v>
      </c>
      <c r="G171" s="1441" t="s">
        <v>2928</v>
      </c>
      <c r="H171" s="1634"/>
    </row>
    <row r="172" spans="5:8" ht="30" customHeight="1" thickTop="1" x14ac:dyDescent="0.25">
      <c r="E172" s="1617" t="s">
        <v>2433</v>
      </c>
      <c r="F172" s="1379" t="s">
        <v>2383</v>
      </c>
      <c r="G172" s="1196" t="s">
        <v>489</v>
      </c>
      <c r="H172" s="1623" t="s">
        <v>2410</v>
      </c>
    </row>
    <row r="173" spans="5:8" ht="33" customHeight="1" x14ac:dyDescent="0.25">
      <c r="E173" s="1616"/>
      <c r="F173" s="1361" t="s">
        <v>2384</v>
      </c>
      <c r="G173" s="323" t="s">
        <v>680</v>
      </c>
      <c r="H173" s="1624"/>
    </row>
    <row r="174" spans="5:8" ht="33" customHeight="1" x14ac:dyDescent="0.25">
      <c r="E174" s="1618"/>
      <c r="F174" s="1361" t="s">
        <v>2385</v>
      </c>
      <c r="G174" s="323" t="s">
        <v>1410</v>
      </c>
      <c r="H174" s="1624"/>
    </row>
    <row r="175" spans="5:8" ht="36.75" customHeight="1" x14ac:dyDescent="0.25">
      <c r="E175" s="1615" t="s">
        <v>2434</v>
      </c>
      <c r="F175" s="1361" t="s">
        <v>2383</v>
      </c>
      <c r="G175" s="323" t="s">
        <v>1409</v>
      </c>
      <c r="H175" s="1624"/>
    </row>
    <row r="176" spans="5:8" ht="36" customHeight="1" x14ac:dyDescent="0.25">
      <c r="E176" s="1616"/>
      <c r="F176" s="1361" t="s">
        <v>2372</v>
      </c>
      <c r="G176" s="323" t="s">
        <v>489</v>
      </c>
      <c r="H176" s="1624"/>
    </row>
    <row r="177" spans="5:8" ht="36.75" customHeight="1" x14ac:dyDescent="0.25">
      <c r="E177" s="1616"/>
      <c r="F177" s="1361" t="s">
        <v>2384</v>
      </c>
      <c r="G177" s="323" t="s">
        <v>680</v>
      </c>
      <c r="H177" s="1624"/>
    </row>
    <row r="178" spans="5:8" ht="27" customHeight="1" x14ac:dyDescent="0.25">
      <c r="E178" s="1616"/>
      <c r="F178" s="1361" t="s">
        <v>2385</v>
      </c>
      <c r="G178" s="323" t="s">
        <v>1410</v>
      </c>
      <c r="H178" s="1624"/>
    </row>
    <row r="179" spans="5:8" ht="33" customHeight="1" x14ac:dyDescent="0.25">
      <c r="E179" s="1615" t="s">
        <v>2432</v>
      </c>
      <c r="F179" s="1361" t="s">
        <v>2372</v>
      </c>
      <c r="G179" s="323" t="s">
        <v>489</v>
      </c>
      <c r="H179" s="1624"/>
    </row>
    <row r="180" spans="5:8" ht="37.5" customHeight="1" x14ac:dyDescent="0.25">
      <c r="E180" s="1616"/>
      <c r="F180" s="1361" t="s">
        <v>2373</v>
      </c>
      <c r="G180" s="323" t="s">
        <v>680</v>
      </c>
      <c r="H180" s="1624"/>
    </row>
    <row r="181" spans="5:8" ht="86.25" customHeight="1" x14ac:dyDescent="0.25">
      <c r="E181" s="1616"/>
      <c r="F181" s="150" t="s">
        <v>2386</v>
      </c>
      <c r="G181" s="150" t="s">
        <v>2416</v>
      </c>
      <c r="H181" s="1624"/>
    </row>
    <row r="182" spans="5:8" ht="36" customHeight="1" x14ac:dyDescent="0.25">
      <c r="E182" s="1621" t="s">
        <v>2929</v>
      </c>
      <c r="F182" s="1361" t="s">
        <v>2372</v>
      </c>
      <c r="G182" s="323" t="s">
        <v>489</v>
      </c>
      <c r="H182" s="1624"/>
    </row>
    <row r="183" spans="5:8" ht="36.75" customHeight="1" x14ac:dyDescent="0.25">
      <c r="E183" s="1621"/>
      <c r="F183" s="1359" t="s">
        <v>2383</v>
      </c>
      <c r="G183" s="1232" t="s">
        <v>1491</v>
      </c>
      <c r="H183" s="1624"/>
    </row>
    <row r="184" spans="5:8" ht="108.75" customHeight="1" x14ac:dyDescent="0.25">
      <c r="E184" s="1621"/>
      <c r="F184" s="1361" t="s">
        <v>3385</v>
      </c>
      <c r="G184" s="1232"/>
      <c r="H184" s="1624"/>
    </row>
    <row r="185" spans="5:8" ht="30.75" customHeight="1" x14ac:dyDescent="0.25">
      <c r="E185" s="1621"/>
      <c r="F185" s="1441" t="s">
        <v>2923</v>
      </c>
      <c r="G185" s="1441" t="s">
        <v>2927</v>
      </c>
      <c r="H185" s="1624"/>
    </row>
    <row r="186" spans="5:8" ht="37.5" customHeight="1" thickBot="1" x14ac:dyDescent="0.3">
      <c r="E186" s="1622"/>
      <c r="F186" s="1448" t="s">
        <v>2930</v>
      </c>
      <c r="G186" s="1448" t="s">
        <v>2928</v>
      </c>
      <c r="H186" s="1625"/>
    </row>
    <row r="187" spans="5:8" ht="23.25" thickTop="1" x14ac:dyDescent="0.25">
      <c r="E187" s="1619" t="s">
        <v>2435</v>
      </c>
      <c r="F187" s="1380" t="s">
        <v>2384</v>
      </c>
      <c r="G187" s="847" t="s">
        <v>492</v>
      </c>
      <c r="H187" s="1623" t="s">
        <v>2411</v>
      </c>
    </row>
    <row r="188" spans="5:8" ht="37.5" customHeight="1" x14ac:dyDescent="0.25">
      <c r="E188" s="1620"/>
      <c r="F188" s="1377" t="s">
        <v>2385</v>
      </c>
      <c r="G188" s="845" t="s">
        <v>1492</v>
      </c>
      <c r="H188" s="1624"/>
    </row>
    <row r="189" spans="5:8" ht="39.75" customHeight="1" x14ac:dyDescent="0.25">
      <c r="E189" s="1626" t="s">
        <v>2436</v>
      </c>
      <c r="F189" s="1361" t="s">
        <v>2373</v>
      </c>
      <c r="G189" s="323" t="s">
        <v>492</v>
      </c>
      <c r="H189" s="1624"/>
    </row>
    <row r="190" spans="5:8" ht="33" customHeight="1" x14ac:dyDescent="0.25">
      <c r="E190" s="1626"/>
      <c r="F190" s="1361" t="s">
        <v>2374</v>
      </c>
      <c r="G190" s="1361" t="s">
        <v>2416</v>
      </c>
      <c r="H190" s="1624"/>
    </row>
    <row r="191" spans="5:8" ht="27" customHeight="1" x14ac:dyDescent="0.25">
      <c r="E191" s="1626"/>
      <c r="F191" s="1359" t="s">
        <v>2385</v>
      </c>
      <c r="G191" s="1359" t="s">
        <v>2416</v>
      </c>
      <c r="H191" s="1624"/>
    </row>
    <row r="192" spans="5:8" ht="36" customHeight="1" x14ac:dyDescent="0.25">
      <c r="E192" s="1626" t="s">
        <v>2437</v>
      </c>
      <c r="F192" s="1361" t="s">
        <v>2373</v>
      </c>
      <c r="G192" s="323" t="s">
        <v>492</v>
      </c>
      <c r="H192" s="1624"/>
    </row>
    <row r="193" spans="5:9" ht="33" customHeight="1" x14ac:dyDescent="0.25">
      <c r="E193" s="1626"/>
      <c r="F193" s="1361" t="s">
        <v>2374</v>
      </c>
      <c r="G193" s="1353" t="s">
        <v>2350</v>
      </c>
      <c r="H193" s="1624"/>
    </row>
    <row r="194" spans="5:9" ht="51" customHeight="1" x14ac:dyDescent="0.25">
      <c r="E194" s="1628" t="s">
        <v>2924</v>
      </c>
      <c r="F194" s="1441" t="s">
        <v>2923</v>
      </c>
      <c r="G194" s="833" t="s">
        <v>492</v>
      </c>
      <c r="H194" s="1624"/>
    </row>
    <row r="195" spans="5:9" ht="45" customHeight="1" x14ac:dyDescent="0.25">
      <c r="E195" s="1628"/>
      <c r="F195" s="1441" t="s">
        <v>2922</v>
      </c>
      <c r="G195" s="1441" t="s">
        <v>2927</v>
      </c>
      <c r="H195" s="1624"/>
    </row>
    <row r="196" spans="5:9" ht="38.25" customHeight="1" thickBot="1" x14ac:dyDescent="0.3">
      <c r="E196" s="1629"/>
      <c r="F196" s="1445" t="s">
        <v>2925</v>
      </c>
      <c r="G196" s="1448" t="s">
        <v>2928</v>
      </c>
      <c r="H196" s="1625"/>
    </row>
    <row r="197" spans="5:9" ht="45.75" thickTop="1" x14ac:dyDescent="0.25">
      <c r="E197" s="850" t="s">
        <v>2435</v>
      </c>
      <c r="F197" s="1381" t="s">
        <v>2385</v>
      </c>
      <c r="G197" s="1197" t="s">
        <v>493</v>
      </c>
      <c r="H197" s="1646" t="s">
        <v>2412</v>
      </c>
    </row>
    <row r="198" spans="5:9" ht="33.75" customHeight="1" x14ac:dyDescent="0.25">
      <c r="E198" s="1362" t="s">
        <v>2437</v>
      </c>
      <c r="F198" s="1363" t="s">
        <v>2374</v>
      </c>
      <c r="G198" s="129" t="s">
        <v>2417</v>
      </c>
      <c r="H198" s="1624"/>
    </row>
    <row r="199" spans="5:9" ht="33.75" customHeight="1" x14ac:dyDescent="0.25">
      <c r="E199" s="1446" t="s">
        <v>2926</v>
      </c>
      <c r="F199" s="1447" t="s">
        <v>2922</v>
      </c>
      <c r="G199" s="1429" t="s">
        <v>493</v>
      </c>
      <c r="H199" s="1624"/>
    </row>
    <row r="200" spans="5:9" ht="45.75" thickBot="1" x14ac:dyDescent="0.3">
      <c r="E200" s="852" t="s">
        <v>3386</v>
      </c>
      <c r="F200" s="1383" t="s">
        <v>2374</v>
      </c>
      <c r="G200" s="853" t="s">
        <v>493</v>
      </c>
      <c r="H200" s="1647"/>
    </row>
    <row r="201" spans="5:9" ht="15" thickTop="1" x14ac:dyDescent="0.25"/>
    <row r="202" spans="5:9" s="834" customFormat="1" x14ac:dyDescent="0.25">
      <c r="E202" s="86"/>
      <c r="F202" s="86"/>
      <c r="G202" s="86"/>
      <c r="H202" s="86"/>
      <c r="I202" s="839"/>
    </row>
    <row r="203" spans="5:9" s="834" customFormat="1" x14ac:dyDescent="0.25">
      <c r="E203" s="86"/>
      <c r="F203" s="86"/>
      <c r="G203" s="86"/>
      <c r="H203" s="86"/>
      <c r="I203" s="839"/>
    </row>
    <row r="204" spans="5:9" s="834" customFormat="1" x14ac:dyDescent="0.25">
      <c r="E204" s="86"/>
      <c r="F204" s="86"/>
      <c r="G204" s="86"/>
      <c r="H204" s="86"/>
      <c r="I204" s="839"/>
    </row>
    <row r="205" spans="5:9" s="834" customFormat="1" x14ac:dyDescent="0.25">
      <c r="E205" s="86"/>
      <c r="F205" s="86"/>
      <c r="G205" s="86"/>
      <c r="H205" s="86"/>
      <c r="I205" s="839"/>
    </row>
    <row r="206" spans="5:9" s="834" customFormat="1" x14ac:dyDescent="0.25">
      <c r="E206" s="86"/>
      <c r="F206" s="86"/>
      <c r="G206" s="86"/>
      <c r="H206" s="86"/>
      <c r="I206" s="839"/>
    </row>
    <row r="207" spans="5:9" s="834" customFormat="1" x14ac:dyDescent="0.25">
      <c r="E207" s="86"/>
      <c r="F207" s="86"/>
      <c r="G207" s="86"/>
      <c r="H207" s="86"/>
      <c r="I207" s="839"/>
    </row>
    <row r="208" spans="5:9" s="834" customFormat="1" x14ac:dyDescent="0.25">
      <c r="E208" s="86"/>
      <c r="F208" s="86"/>
      <c r="G208" s="86"/>
      <c r="H208" s="86"/>
      <c r="I208" s="839"/>
    </row>
    <row r="209" spans="5:9" s="834" customFormat="1" x14ac:dyDescent="0.25">
      <c r="E209" s="86"/>
      <c r="F209" s="86"/>
      <c r="G209" s="86"/>
      <c r="H209" s="86"/>
      <c r="I209" s="839"/>
    </row>
    <row r="210" spans="5:9" s="834" customFormat="1" x14ac:dyDescent="0.25">
      <c r="E210" s="86"/>
      <c r="F210" s="86"/>
      <c r="G210" s="86"/>
      <c r="H210" s="86"/>
      <c r="I210" s="839"/>
    </row>
    <row r="211" spans="5:9" s="834" customFormat="1" x14ac:dyDescent="0.25">
      <c r="E211" s="143"/>
      <c r="F211" s="839"/>
      <c r="G211" s="854"/>
      <c r="H211" s="1627"/>
      <c r="I211" s="144"/>
    </row>
    <row r="212" spans="5:9" s="834" customFormat="1" x14ac:dyDescent="0.25">
      <c r="E212" s="143"/>
      <c r="F212" s="839"/>
      <c r="G212" s="854"/>
      <c r="H212" s="1627"/>
      <c r="I212" s="144"/>
    </row>
    <row r="213" spans="5:9" s="834" customFormat="1" x14ac:dyDescent="0.25">
      <c r="E213" s="143"/>
      <c r="F213" s="839"/>
      <c r="G213" s="854"/>
      <c r="H213" s="1627"/>
      <c r="I213" s="144"/>
    </row>
    <row r="214" spans="5:9" s="834" customFormat="1" ht="15.75" customHeight="1" x14ac:dyDescent="0.25">
      <c r="E214" s="143"/>
      <c r="F214" s="839"/>
      <c r="G214" s="854"/>
      <c r="H214" s="1627"/>
      <c r="I214" s="144"/>
    </row>
    <row r="215" spans="5:9" s="834" customFormat="1" x14ac:dyDescent="0.25">
      <c r="E215" s="143"/>
      <c r="F215" s="839"/>
      <c r="G215" s="854"/>
      <c r="H215" s="1627"/>
      <c r="I215" s="144"/>
    </row>
    <row r="216" spans="5:9" s="834" customFormat="1" x14ac:dyDescent="0.25">
      <c r="E216" s="143"/>
      <c r="F216" s="839"/>
      <c r="G216" s="854"/>
      <c r="H216" s="1627"/>
      <c r="I216" s="144"/>
    </row>
    <row r="217" spans="5:9" s="834" customFormat="1" x14ac:dyDescent="0.25">
      <c r="E217" s="143"/>
      <c r="F217" s="839"/>
      <c r="G217" s="854"/>
      <c r="H217" s="144"/>
      <c r="I217" s="144"/>
    </row>
    <row r="218" spans="5:9" s="834" customFormat="1" x14ac:dyDescent="0.25">
      <c r="E218" s="143"/>
      <c r="F218" s="839"/>
      <c r="G218" s="854"/>
      <c r="H218" s="144"/>
      <c r="I218" s="144"/>
    </row>
    <row r="219" spans="5:9" s="834" customFormat="1" x14ac:dyDescent="0.25">
      <c r="E219" s="143"/>
      <c r="F219" s="839"/>
      <c r="G219" s="854"/>
      <c r="H219" s="144"/>
      <c r="I219" s="144"/>
    </row>
    <row r="220" spans="5:9" s="834" customFormat="1" x14ac:dyDescent="0.25">
      <c r="E220" s="143"/>
      <c r="F220" s="839"/>
      <c r="G220" s="854"/>
      <c r="H220" s="144"/>
      <c r="I220" s="144"/>
    </row>
    <row r="221" spans="5:9" s="834" customFormat="1" x14ac:dyDescent="0.25">
      <c r="E221" s="143"/>
      <c r="F221" s="839"/>
      <c r="G221" s="854"/>
      <c r="H221" s="144"/>
      <c r="I221" s="144"/>
    </row>
    <row r="222" spans="5:9" s="834" customFormat="1" x14ac:dyDescent="0.25">
      <c r="E222" s="143"/>
      <c r="F222" s="839"/>
      <c r="G222" s="854"/>
      <c r="H222" s="144"/>
      <c r="I222" s="144"/>
    </row>
    <row r="223" spans="5:9" s="834" customFormat="1" x14ac:dyDescent="0.25">
      <c r="E223" s="143"/>
      <c r="F223" s="839"/>
      <c r="G223" s="854"/>
      <c r="H223" s="144"/>
      <c r="I223" s="144"/>
    </row>
    <row r="224" spans="5:9" s="834" customFormat="1" x14ac:dyDescent="0.25">
      <c r="E224" s="143"/>
      <c r="F224" s="839"/>
      <c r="G224" s="854"/>
      <c r="H224" s="144"/>
      <c r="I224" s="144"/>
    </row>
    <row r="225" spans="5:9" s="834" customFormat="1" x14ac:dyDescent="0.25">
      <c r="E225" s="143"/>
      <c r="F225" s="839"/>
      <c r="G225" s="854"/>
      <c r="H225" s="144"/>
      <c r="I225" s="144"/>
    </row>
    <row r="226" spans="5:9" s="834" customFormat="1" x14ac:dyDescent="0.25">
      <c r="E226" s="143"/>
      <c r="F226" s="839"/>
      <c r="G226" s="854"/>
      <c r="H226" s="144"/>
      <c r="I226" s="144"/>
    </row>
    <row r="227" spans="5:9" s="834" customFormat="1" ht="15" thickBot="1" x14ac:dyDescent="0.3">
      <c r="E227" s="143"/>
      <c r="F227" s="839"/>
      <c r="G227" s="854"/>
      <c r="H227" s="144"/>
      <c r="I227" s="144"/>
    </row>
    <row r="228" spans="5:9" ht="30" customHeight="1" thickTop="1" x14ac:dyDescent="0.25">
      <c r="E228" s="1339" t="s">
        <v>1771</v>
      </c>
      <c r="F228" s="1340" t="s">
        <v>1772</v>
      </c>
      <c r="G228" s="854"/>
      <c r="H228" s="1648" t="s">
        <v>683</v>
      </c>
      <c r="I228" s="86"/>
    </row>
    <row r="229" spans="5:9" ht="22.5" x14ac:dyDescent="0.25">
      <c r="E229" s="1339" t="s">
        <v>1771</v>
      </c>
      <c r="F229" s="148" t="s">
        <v>2438</v>
      </c>
      <c r="G229" s="854"/>
      <c r="H229" s="1649"/>
      <c r="I229" s="86"/>
    </row>
    <row r="230" spans="5:9" ht="33.75" x14ac:dyDescent="0.25">
      <c r="E230" s="1339" t="s">
        <v>1771</v>
      </c>
      <c r="F230" s="148" t="s">
        <v>2439</v>
      </c>
      <c r="G230" s="854"/>
      <c r="H230" s="1649"/>
      <c r="I230" s="86"/>
    </row>
    <row r="231" spans="5:9" ht="22.5" x14ac:dyDescent="0.25">
      <c r="E231" s="1339" t="s">
        <v>1771</v>
      </c>
      <c r="F231" s="148" t="s">
        <v>2440</v>
      </c>
      <c r="G231" s="854"/>
      <c r="H231" s="1649"/>
      <c r="I231" s="86"/>
    </row>
    <row r="232" spans="5:9" ht="22.5" x14ac:dyDescent="0.25">
      <c r="E232" s="1339" t="s">
        <v>1771</v>
      </c>
      <c r="F232" s="148" t="s">
        <v>2440</v>
      </c>
      <c r="G232" s="854"/>
      <c r="H232" s="1649"/>
      <c r="I232" s="86"/>
    </row>
    <row r="233" spans="5:9" ht="23.25" thickBot="1" x14ac:dyDescent="0.3">
      <c r="E233" s="1339" t="s">
        <v>1771</v>
      </c>
      <c r="F233" s="148" t="s">
        <v>2441</v>
      </c>
      <c r="G233" s="854"/>
      <c r="H233" s="1650"/>
      <c r="I233" s="86"/>
    </row>
    <row r="234" spans="5:9" ht="23.25" thickTop="1" x14ac:dyDescent="0.25">
      <c r="E234" s="1339" t="s">
        <v>1771</v>
      </c>
      <c r="F234" s="148" t="s">
        <v>2441</v>
      </c>
      <c r="G234" s="854"/>
      <c r="H234" s="144"/>
      <c r="I234" s="86"/>
    </row>
    <row r="235" spans="5:9" ht="22.5" x14ac:dyDescent="0.25">
      <c r="E235" s="1384" t="s">
        <v>2351</v>
      </c>
      <c r="F235" s="375" t="s">
        <v>2448</v>
      </c>
      <c r="G235" s="1360" t="s">
        <v>2442</v>
      </c>
      <c r="H235" s="375" t="s">
        <v>379</v>
      </c>
      <c r="I235" s="375"/>
    </row>
    <row r="236" spans="5:9" ht="45" x14ac:dyDescent="0.25">
      <c r="E236" s="1384" t="s">
        <v>2351</v>
      </c>
      <c r="F236" s="375" t="s">
        <v>2449</v>
      </c>
      <c r="G236" s="1360" t="s">
        <v>2442</v>
      </c>
      <c r="H236" s="375" t="s">
        <v>379</v>
      </c>
      <c r="I236" s="375"/>
    </row>
    <row r="237" spans="5:9" ht="33.75" x14ac:dyDescent="0.25">
      <c r="E237" s="1384" t="s">
        <v>2351</v>
      </c>
      <c r="F237" s="146" t="s">
        <v>2450</v>
      </c>
      <c r="G237" s="147"/>
      <c r="H237" s="147" t="s">
        <v>395</v>
      </c>
      <c r="I237" s="146" t="s">
        <v>2473</v>
      </c>
    </row>
    <row r="238" spans="5:9" ht="33.75" x14ac:dyDescent="0.25">
      <c r="E238" s="1384" t="s">
        <v>2351</v>
      </c>
      <c r="F238" s="146" t="s">
        <v>2451</v>
      </c>
      <c r="G238" s="147">
        <v>79990</v>
      </c>
      <c r="H238" s="147" t="s">
        <v>397</v>
      </c>
      <c r="I238" s="146" t="s">
        <v>2474</v>
      </c>
    </row>
    <row r="239" spans="5:9" ht="33.75" x14ac:dyDescent="0.25">
      <c r="E239" s="1384" t="s">
        <v>2351</v>
      </c>
      <c r="F239" s="375" t="s">
        <v>2451</v>
      </c>
      <c r="G239" s="1360" t="s">
        <v>2442</v>
      </c>
      <c r="H239" s="145" t="s">
        <v>397</v>
      </c>
      <c r="I239" s="375"/>
    </row>
    <row r="240" spans="5:9" ht="33.75" x14ac:dyDescent="0.25">
      <c r="E240" s="1384" t="s">
        <v>2351</v>
      </c>
      <c r="F240" s="380" t="s">
        <v>2452</v>
      </c>
      <c r="G240" s="1360" t="s">
        <v>2442</v>
      </c>
      <c r="H240" s="808"/>
      <c r="I240" s="807"/>
    </row>
    <row r="241" spans="5:9" ht="45" x14ac:dyDescent="0.25">
      <c r="E241" s="1384" t="s">
        <v>2351</v>
      </c>
      <c r="F241" s="375" t="s">
        <v>2453</v>
      </c>
      <c r="G241" s="1360" t="s">
        <v>2442</v>
      </c>
      <c r="H241" s="145" t="s">
        <v>397</v>
      </c>
      <c r="I241" s="375"/>
    </row>
    <row r="242" spans="5:9" s="839" customFormat="1" ht="22.5" x14ac:dyDescent="0.25">
      <c r="E242" s="1384" t="s">
        <v>2351</v>
      </c>
      <c r="F242" s="1101" t="s">
        <v>2454</v>
      </c>
      <c r="G242" s="1360" t="s">
        <v>2442</v>
      </c>
      <c r="H242" s="1101" t="s">
        <v>397</v>
      </c>
      <c r="I242" s="1101"/>
    </row>
    <row r="243" spans="5:9" s="839" customFormat="1" ht="22.5" x14ac:dyDescent="0.25">
      <c r="E243" s="1384" t="s">
        <v>2351</v>
      </c>
      <c r="F243" s="1101" t="s">
        <v>2455</v>
      </c>
      <c r="G243" s="1094">
        <v>2</v>
      </c>
      <c r="H243" s="1101" t="s">
        <v>379</v>
      </c>
      <c r="I243" s="315" t="s">
        <v>2475</v>
      </c>
    </row>
    <row r="244" spans="5:9" s="839" customFormat="1" ht="22.5" x14ac:dyDescent="0.25">
      <c r="E244" s="1384" t="s">
        <v>2351</v>
      </c>
      <c r="F244" s="1101" t="s">
        <v>2456</v>
      </c>
      <c r="G244" s="1101" t="s">
        <v>2442</v>
      </c>
      <c r="H244" s="1101" t="s">
        <v>379</v>
      </c>
      <c r="I244" s="1102"/>
    </row>
    <row r="245" spans="5:9" s="839" customFormat="1" ht="22.5" x14ac:dyDescent="0.25">
      <c r="E245" s="1384" t="s">
        <v>2351</v>
      </c>
      <c r="F245" s="315" t="s">
        <v>2456</v>
      </c>
      <c r="G245" s="1094">
        <v>2</v>
      </c>
      <c r="H245" s="1094" t="s">
        <v>379</v>
      </c>
      <c r="I245" s="315" t="s">
        <v>2475</v>
      </c>
    </row>
    <row r="246" spans="5:9" ht="22.5" x14ac:dyDescent="0.25">
      <c r="E246" s="1339" t="s">
        <v>1771</v>
      </c>
      <c r="F246" s="148" t="s">
        <v>2358</v>
      </c>
      <c r="G246" s="145"/>
      <c r="H246" s="145"/>
      <c r="I246" s="375"/>
    </row>
    <row r="247" spans="5:9" ht="22.5" x14ac:dyDescent="0.25">
      <c r="E247" s="1339" t="s">
        <v>1771</v>
      </c>
      <c r="F247" s="148" t="s">
        <v>2358</v>
      </c>
      <c r="G247" s="145"/>
      <c r="H247" s="145"/>
      <c r="I247" s="375"/>
    </row>
    <row r="248" spans="5:9" ht="22.5" x14ac:dyDescent="0.25">
      <c r="E248" s="1339" t="s">
        <v>1771</v>
      </c>
      <c r="F248" s="148" t="s">
        <v>2359</v>
      </c>
      <c r="G248" s="145"/>
      <c r="H248" s="145"/>
      <c r="I248" s="375"/>
    </row>
    <row r="249" spans="5:9" ht="22.5" x14ac:dyDescent="0.25">
      <c r="E249" s="1339" t="s">
        <v>1771</v>
      </c>
      <c r="F249" s="148" t="s">
        <v>2359</v>
      </c>
      <c r="G249" s="145"/>
      <c r="H249" s="145"/>
      <c r="I249" s="375"/>
    </row>
    <row r="250" spans="5:9" ht="25.5" customHeight="1" x14ac:dyDescent="0.25">
      <c r="E250" s="1339" t="s">
        <v>1771</v>
      </c>
      <c r="F250" s="148" t="s">
        <v>2360</v>
      </c>
      <c r="G250" s="145"/>
      <c r="H250" s="145"/>
      <c r="I250" s="375"/>
    </row>
    <row r="251" spans="5:9" ht="22.5" x14ac:dyDescent="0.25">
      <c r="E251" s="1339" t="s">
        <v>1771</v>
      </c>
      <c r="F251" s="148" t="s">
        <v>2360</v>
      </c>
      <c r="G251" s="145"/>
      <c r="H251" s="145"/>
      <c r="I251" s="375"/>
    </row>
    <row r="252" spans="5:9" ht="22.5" x14ac:dyDescent="0.25">
      <c r="E252" s="1339" t="s">
        <v>1771</v>
      </c>
      <c r="F252" s="148" t="s">
        <v>2360</v>
      </c>
      <c r="G252" s="145"/>
      <c r="H252" s="145"/>
      <c r="I252" s="375"/>
    </row>
    <row r="253" spans="5:9" ht="22.5" x14ac:dyDescent="0.25">
      <c r="E253" s="1339" t="s">
        <v>1771</v>
      </c>
      <c r="F253" s="148" t="s">
        <v>2457</v>
      </c>
      <c r="G253" s="145"/>
      <c r="H253" s="145"/>
      <c r="I253" s="375"/>
    </row>
    <row r="254" spans="5:9" ht="22.5" x14ac:dyDescent="0.25">
      <c r="E254" s="1339" t="s">
        <v>1771</v>
      </c>
      <c r="F254" s="148" t="s">
        <v>2457</v>
      </c>
      <c r="G254" s="145"/>
      <c r="H254" s="145"/>
      <c r="I254" s="375"/>
    </row>
    <row r="255" spans="5:9" ht="22.5" x14ac:dyDescent="0.25">
      <c r="E255" s="1339" t="s">
        <v>1771</v>
      </c>
      <c r="F255" s="1340" t="s">
        <v>2362</v>
      </c>
      <c r="G255" s="145"/>
      <c r="H255" s="145"/>
      <c r="I255" s="375"/>
    </row>
    <row r="256" spans="5:9" ht="33.75" x14ac:dyDescent="0.25">
      <c r="E256" s="1339" t="s">
        <v>1771</v>
      </c>
      <c r="F256" s="1340" t="s">
        <v>2458</v>
      </c>
      <c r="G256" s="145"/>
      <c r="H256" s="145"/>
      <c r="I256" s="375"/>
    </row>
    <row r="257" spans="5:9" ht="22.5" x14ac:dyDescent="0.25">
      <c r="E257" s="1339" t="s">
        <v>1771</v>
      </c>
      <c r="F257" s="1340" t="s">
        <v>2364</v>
      </c>
      <c r="G257" s="145"/>
      <c r="H257" s="145"/>
      <c r="I257" s="375"/>
    </row>
    <row r="258" spans="5:9" ht="22.5" x14ac:dyDescent="0.25">
      <c r="E258" s="1371" t="s">
        <v>2351</v>
      </c>
      <c r="F258" s="1361" t="s">
        <v>2459</v>
      </c>
      <c r="G258" s="1359" t="s">
        <v>2442</v>
      </c>
      <c r="H258" s="807" t="s">
        <v>371</v>
      </c>
      <c r="I258" s="807"/>
    </row>
    <row r="259" spans="5:9" ht="22.5" x14ac:dyDescent="0.25">
      <c r="E259" s="1371" t="s">
        <v>2470</v>
      </c>
      <c r="F259" s="375" t="s">
        <v>2460</v>
      </c>
      <c r="G259" s="1359" t="s">
        <v>2442</v>
      </c>
      <c r="H259" s="375" t="s">
        <v>381</v>
      </c>
      <c r="I259" s="1430"/>
    </row>
    <row r="260" spans="5:9" ht="22.5" x14ac:dyDescent="0.25">
      <c r="E260" s="1339" t="s">
        <v>1771</v>
      </c>
      <c r="F260" s="1340" t="s">
        <v>2365</v>
      </c>
      <c r="G260" s="145"/>
      <c r="H260" s="151"/>
      <c r="I260" s="151"/>
    </row>
    <row r="261" spans="5:9" ht="33.75" x14ac:dyDescent="0.25">
      <c r="E261" s="1384" t="s">
        <v>2351</v>
      </c>
      <c r="F261" s="375" t="s">
        <v>2461</v>
      </c>
      <c r="G261" s="145"/>
      <c r="H261" s="145" t="s">
        <v>241</v>
      </c>
      <c r="I261" s="375" t="s">
        <v>2476</v>
      </c>
    </row>
    <row r="262" spans="5:9" s="832" customFormat="1" ht="33.75" x14ac:dyDescent="0.25">
      <c r="E262" s="1384" t="s">
        <v>2351</v>
      </c>
      <c r="F262" s="1361" t="s">
        <v>2462</v>
      </c>
      <c r="G262" s="808" t="s">
        <v>784</v>
      </c>
      <c r="H262" s="808" t="s">
        <v>241</v>
      </c>
      <c r="I262" s="1361" t="s">
        <v>2475</v>
      </c>
    </row>
    <row r="263" spans="5:9" s="832" customFormat="1" ht="22.5" x14ac:dyDescent="0.25">
      <c r="E263" s="1384" t="s">
        <v>2351</v>
      </c>
      <c r="F263" s="1361" t="s">
        <v>2463</v>
      </c>
      <c r="G263" s="808">
        <v>4</v>
      </c>
      <c r="H263" s="808" t="s">
        <v>391</v>
      </c>
      <c r="I263" s="1361" t="s">
        <v>2475</v>
      </c>
    </row>
    <row r="264" spans="5:9" s="832" customFormat="1" ht="22.5" x14ac:dyDescent="0.25">
      <c r="E264" s="1384" t="s">
        <v>2351</v>
      </c>
      <c r="F264" s="1361" t="s">
        <v>2372</v>
      </c>
      <c r="G264" s="1359" t="s">
        <v>2442</v>
      </c>
      <c r="H264" s="808" t="s">
        <v>402</v>
      </c>
      <c r="I264" s="807"/>
    </row>
    <row r="265" spans="5:9" s="832" customFormat="1" ht="22.5" x14ac:dyDescent="0.25">
      <c r="E265" s="1384" t="s">
        <v>2351</v>
      </c>
      <c r="F265" s="1361" t="s">
        <v>2372</v>
      </c>
      <c r="G265" s="1359" t="s">
        <v>484</v>
      </c>
      <c r="H265" s="808" t="s">
        <v>402</v>
      </c>
      <c r="I265" s="1361" t="s">
        <v>2475</v>
      </c>
    </row>
    <row r="266" spans="5:9" s="832" customFormat="1" ht="22.5" x14ac:dyDescent="0.25">
      <c r="E266" s="1384" t="s">
        <v>2351</v>
      </c>
      <c r="F266" s="1361" t="s">
        <v>2373</v>
      </c>
      <c r="G266" s="1359" t="s">
        <v>2442</v>
      </c>
      <c r="H266" s="807" t="s">
        <v>382</v>
      </c>
      <c r="I266" s="1361" t="s">
        <v>2477</v>
      </c>
    </row>
    <row r="267" spans="5:9" s="832" customFormat="1" ht="22.5" x14ac:dyDescent="0.25">
      <c r="E267" s="1384" t="s">
        <v>2351</v>
      </c>
      <c r="F267" s="315" t="s">
        <v>2373</v>
      </c>
      <c r="G267" s="1428" t="s">
        <v>185</v>
      </c>
      <c r="H267" s="315" t="s">
        <v>382</v>
      </c>
      <c r="I267" s="315" t="s">
        <v>2475</v>
      </c>
    </row>
    <row r="268" spans="5:9" s="832" customFormat="1" ht="22.5" x14ac:dyDescent="0.25">
      <c r="E268" s="1384" t="s">
        <v>2351</v>
      </c>
      <c r="F268" s="315" t="s">
        <v>2464</v>
      </c>
      <c r="G268" s="1428" t="s">
        <v>2442</v>
      </c>
      <c r="H268" s="1428" t="s">
        <v>403</v>
      </c>
      <c r="I268" s="1442"/>
    </row>
    <row r="269" spans="5:9" s="832" customFormat="1" ht="22.5" x14ac:dyDescent="0.25">
      <c r="E269" s="1384" t="s">
        <v>2351</v>
      </c>
      <c r="F269" s="315" t="s">
        <v>2465</v>
      </c>
      <c r="G269" s="1428" t="s">
        <v>2442</v>
      </c>
      <c r="H269" s="315" t="s">
        <v>383</v>
      </c>
      <c r="I269" s="315"/>
    </row>
    <row r="270" spans="5:9" s="832" customFormat="1" ht="22.5" x14ac:dyDescent="0.25">
      <c r="E270" s="1384" t="s">
        <v>2351</v>
      </c>
      <c r="F270" s="315" t="s">
        <v>2466</v>
      </c>
      <c r="G270" s="1428"/>
      <c r="H270" s="1428" t="s">
        <v>379</v>
      </c>
      <c r="I270" s="315" t="s">
        <v>2478</v>
      </c>
    </row>
    <row r="271" spans="5:9" s="832" customFormat="1" ht="24.75" customHeight="1" x14ac:dyDescent="0.25">
      <c r="E271" s="1384" t="s">
        <v>2351</v>
      </c>
      <c r="F271" s="315" t="s">
        <v>2466</v>
      </c>
      <c r="G271" s="1428">
        <v>2</v>
      </c>
      <c r="H271" s="1428" t="s">
        <v>379</v>
      </c>
      <c r="I271" s="315" t="s">
        <v>2475</v>
      </c>
    </row>
    <row r="272" spans="5:9" s="832" customFormat="1" ht="22.5" x14ac:dyDescent="0.25">
      <c r="E272" s="1384" t="s">
        <v>2351</v>
      </c>
      <c r="F272" s="315" t="s">
        <v>2467</v>
      </c>
      <c r="G272" s="1428" t="s">
        <v>2442</v>
      </c>
      <c r="H272" s="1428" t="s">
        <v>379</v>
      </c>
      <c r="I272" s="833"/>
    </row>
    <row r="273" spans="3:9" s="832" customFormat="1" ht="22.5" x14ac:dyDescent="0.25">
      <c r="E273" s="1384" t="s">
        <v>2351</v>
      </c>
      <c r="F273" s="315" t="s">
        <v>2468</v>
      </c>
      <c r="G273" s="1428" t="s">
        <v>2442</v>
      </c>
      <c r="H273" s="1428" t="s">
        <v>379</v>
      </c>
      <c r="I273" s="833"/>
    </row>
    <row r="274" spans="3:9" s="832" customFormat="1" ht="22.5" x14ac:dyDescent="0.25">
      <c r="E274" s="1384" t="s">
        <v>2351</v>
      </c>
      <c r="F274" s="315" t="s">
        <v>2469</v>
      </c>
      <c r="G274" s="1428" t="s">
        <v>2442</v>
      </c>
      <c r="H274" s="1428" t="s">
        <v>6</v>
      </c>
      <c r="I274" s="833"/>
    </row>
    <row r="275" spans="3:9" s="832" customFormat="1" ht="24" customHeight="1" x14ac:dyDescent="0.25">
      <c r="E275" s="1428" t="s">
        <v>2470</v>
      </c>
      <c r="F275" s="1428" t="s">
        <v>2510</v>
      </c>
      <c r="G275" s="1429"/>
      <c r="H275" s="1428" t="s">
        <v>379</v>
      </c>
      <c r="I275" s="1428" t="s">
        <v>2479</v>
      </c>
    </row>
    <row r="276" spans="3:9" ht="22.5" x14ac:dyDescent="0.25">
      <c r="E276" s="1384" t="s">
        <v>2470</v>
      </c>
      <c r="F276" s="1428" t="s">
        <v>2510</v>
      </c>
      <c r="G276" s="1428">
        <v>3</v>
      </c>
      <c r="H276" s="1428" t="s">
        <v>379</v>
      </c>
      <c r="I276" s="315" t="s">
        <v>2475</v>
      </c>
    </row>
    <row r="277" spans="3:9" s="832" customFormat="1" ht="22.5" x14ac:dyDescent="0.25">
      <c r="D277" s="834"/>
      <c r="E277" s="315" t="s">
        <v>2916</v>
      </c>
      <c r="F277" s="1428" t="s">
        <v>2510</v>
      </c>
      <c r="G277" s="1428" t="s">
        <v>2442</v>
      </c>
      <c r="H277" s="1428" t="s">
        <v>379</v>
      </c>
      <c r="I277" s="1429"/>
    </row>
    <row r="278" spans="3:9" s="832" customFormat="1" ht="22.5" x14ac:dyDescent="0.25">
      <c r="E278" s="1384" t="s">
        <v>2590</v>
      </c>
      <c r="F278" s="1428" t="s">
        <v>2510</v>
      </c>
      <c r="G278" s="1429"/>
      <c r="H278" s="1428" t="s">
        <v>379</v>
      </c>
      <c r="I278" s="315" t="s">
        <v>2471</v>
      </c>
    </row>
    <row r="279" spans="3:9" ht="22.5" x14ac:dyDescent="0.25">
      <c r="E279" s="1384" t="s">
        <v>2590</v>
      </c>
      <c r="F279" s="1428" t="s">
        <v>2510</v>
      </c>
      <c r="G279" s="1428">
        <v>3</v>
      </c>
      <c r="H279" s="1428" t="s">
        <v>379</v>
      </c>
      <c r="I279" s="315" t="s">
        <v>2475</v>
      </c>
    </row>
    <row r="280" spans="3:9" s="832" customFormat="1" ht="22.5" x14ac:dyDescent="0.25">
      <c r="E280" s="1384" t="s">
        <v>2591</v>
      </c>
      <c r="F280" s="1428" t="s">
        <v>2510</v>
      </c>
      <c r="G280" s="1429"/>
      <c r="H280" s="1428" t="s">
        <v>379</v>
      </c>
      <c r="I280" s="315" t="s">
        <v>2479</v>
      </c>
    </row>
    <row r="281" spans="3:9" ht="22.5" x14ac:dyDescent="0.25">
      <c r="E281" s="1384" t="s">
        <v>2591</v>
      </c>
      <c r="F281" s="1428" t="s">
        <v>2510</v>
      </c>
      <c r="G281" s="1428">
        <v>3</v>
      </c>
      <c r="H281" s="1428" t="s">
        <v>379</v>
      </c>
      <c r="I281" s="315" t="s">
        <v>2475</v>
      </c>
    </row>
    <row r="282" spans="3:9" s="832" customFormat="1" ht="22.5" x14ac:dyDescent="0.25">
      <c r="E282" s="1384" t="s">
        <v>2592</v>
      </c>
      <c r="F282" s="315" t="s">
        <v>2511</v>
      </c>
      <c r="G282" s="1428" t="s">
        <v>2442</v>
      </c>
      <c r="H282" s="315" t="s">
        <v>379</v>
      </c>
      <c r="I282" s="315"/>
    </row>
    <row r="283" spans="3:9" s="832" customFormat="1" ht="22.5" x14ac:dyDescent="0.25">
      <c r="C283" s="856"/>
      <c r="E283" s="315" t="s">
        <v>2593</v>
      </c>
      <c r="F283" s="315" t="s">
        <v>2512</v>
      </c>
      <c r="G283" s="1428" t="s">
        <v>2442</v>
      </c>
      <c r="H283" s="833" t="s">
        <v>2908</v>
      </c>
      <c r="I283" s="833"/>
    </row>
    <row r="284" spans="3:9" s="832" customFormat="1" ht="22.5" x14ac:dyDescent="0.25">
      <c r="C284" s="856"/>
      <c r="D284" s="856"/>
      <c r="E284" s="315" t="s">
        <v>2915</v>
      </c>
      <c r="F284" s="315" t="s">
        <v>2512</v>
      </c>
      <c r="G284" s="1428" t="s">
        <v>2442</v>
      </c>
      <c r="H284" s="833" t="s">
        <v>2908</v>
      </c>
      <c r="I284" s="833"/>
    </row>
    <row r="285" spans="3:9" s="832" customFormat="1" ht="22.5" x14ac:dyDescent="0.25">
      <c r="C285" s="856"/>
      <c r="D285" s="856"/>
      <c r="E285" s="315" t="s">
        <v>2590</v>
      </c>
      <c r="F285" s="315" t="s">
        <v>2512</v>
      </c>
      <c r="G285" s="315" t="s">
        <v>2443</v>
      </c>
      <c r="H285" s="833" t="s">
        <v>2908</v>
      </c>
      <c r="I285" s="315" t="s">
        <v>2913</v>
      </c>
    </row>
    <row r="286" spans="3:9" s="832" customFormat="1" ht="33.75" x14ac:dyDescent="0.25">
      <c r="C286" s="856"/>
      <c r="D286" s="856"/>
      <c r="E286" s="315" t="s">
        <v>2594</v>
      </c>
      <c r="F286" s="315" t="s">
        <v>2512</v>
      </c>
      <c r="G286" s="1441" t="s">
        <v>2909</v>
      </c>
      <c r="H286" s="833" t="s">
        <v>2908</v>
      </c>
      <c r="I286" s="1440"/>
    </row>
    <row r="287" spans="3:9" s="832" customFormat="1" ht="45" x14ac:dyDescent="0.25">
      <c r="C287" s="856"/>
      <c r="D287" s="856"/>
      <c r="E287" s="1384" t="s">
        <v>2592</v>
      </c>
      <c r="F287" s="315" t="s">
        <v>2513</v>
      </c>
      <c r="G287" s="1428" t="s">
        <v>2442</v>
      </c>
      <c r="H287" s="315" t="s">
        <v>384</v>
      </c>
      <c r="I287" s="315"/>
    </row>
    <row r="288" spans="3:9" s="832" customFormat="1" ht="22.5" x14ac:dyDescent="0.25">
      <c r="C288" s="856"/>
      <c r="D288" s="856"/>
      <c r="E288" s="315" t="s">
        <v>2914</v>
      </c>
      <c r="F288" s="315" t="s">
        <v>2514</v>
      </c>
      <c r="G288" s="315" t="s">
        <v>2443</v>
      </c>
      <c r="H288" s="833" t="s">
        <v>371</v>
      </c>
      <c r="I288" s="315" t="s">
        <v>2907</v>
      </c>
    </row>
    <row r="289" spans="3:9" s="832" customFormat="1" ht="22.5" x14ac:dyDescent="0.25">
      <c r="C289" s="856"/>
      <c r="D289" s="856"/>
      <c r="E289" s="315" t="s">
        <v>2590</v>
      </c>
      <c r="F289" s="315" t="s">
        <v>2514</v>
      </c>
      <c r="G289" s="315" t="s">
        <v>2443</v>
      </c>
      <c r="H289" s="833" t="s">
        <v>371</v>
      </c>
      <c r="I289" s="315" t="s">
        <v>2480</v>
      </c>
    </row>
    <row r="290" spans="3:9" s="832" customFormat="1" ht="33.75" x14ac:dyDescent="0.25">
      <c r="C290" s="856"/>
      <c r="D290" s="856"/>
      <c r="E290" s="315" t="s">
        <v>2594</v>
      </c>
      <c r="F290" s="315" t="s">
        <v>2514</v>
      </c>
      <c r="G290" s="1441" t="s">
        <v>2909</v>
      </c>
      <c r="H290" s="833" t="s">
        <v>371</v>
      </c>
      <c r="I290" s="1440"/>
    </row>
    <row r="291" spans="3:9" s="832" customFormat="1" ht="22.5" x14ac:dyDescent="0.25">
      <c r="C291" s="856"/>
      <c r="D291" s="856"/>
      <c r="E291" s="315" t="s">
        <v>2430</v>
      </c>
      <c r="F291" s="315" t="s">
        <v>2515</v>
      </c>
      <c r="G291" s="833"/>
      <c r="H291" s="833" t="s">
        <v>404</v>
      </c>
      <c r="I291" s="315" t="s">
        <v>2472</v>
      </c>
    </row>
    <row r="292" spans="3:9" s="832" customFormat="1" ht="22.5" x14ac:dyDescent="0.25">
      <c r="C292" s="856"/>
      <c r="D292" s="856"/>
      <c r="E292" s="315" t="s">
        <v>2430</v>
      </c>
      <c r="F292" s="315" t="s">
        <v>2515</v>
      </c>
      <c r="G292" s="1429">
        <v>3279031</v>
      </c>
      <c r="H292" s="833" t="s">
        <v>404</v>
      </c>
      <c r="I292" s="315" t="s">
        <v>2348</v>
      </c>
    </row>
    <row r="293" spans="3:9" s="832" customFormat="1" ht="22.5" x14ac:dyDescent="0.25">
      <c r="C293" s="856"/>
      <c r="D293" s="856"/>
      <c r="E293" s="315" t="s">
        <v>2917</v>
      </c>
      <c r="F293" s="315" t="s">
        <v>2515</v>
      </c>
      <c r="G293" s="315" t="s">
        <v>2444</v>
      </c>
      <c r="H293" s="833" t="s">
        <v>404</v>
      </c>
      <c r="I293" s="315" t="s">
        <v>2912</v>
      </c>
    </row>
    <row r="294" spans="3:9" s="832" customFormat="1" ht="22.5" x14ac:dyDescent="0.25">
      <c r="C294" s="856"/>
      <c r="D294" s="856"/>
      <c r="E294" s="315" t="s">
        <v>2590</v>
      </c>
      <c r="F294" s="315" t="s">
        <v>2515</v>
      </c>
      <c r="G294" s="315" t="s">
        <v>2444</v>
      </c>
      <c r="H294" s="833" t="s">
        <v>404</v>
      </c>
      <c r="I294" s="315" t="s">
        <v>2481</v>
      </c>
    </row>
    <row r="295" spans="3:9" s="832" customFormat="1" ht="33.75" x14ac:dyDescent="0.25">
      <c r="C295" s="856"/>
      <c r="D295" s="856"/>
      <c r="E295" s="315" t="s">
        <v>2594</v>
      </c>
      <c r="F295" s="315" t="s">
        <v>2515</v>
      </c>
      <c r="G295" s="1441" t="s">
        <v>2909</v>
      </c>
      <c r="H295" s="833" t="s">
        <v>404</v>
      </c>
      <c r="I295" s="1443"/>
    </row>
    <row r="296" spans="3:9" s="832" customFormat="1" ht="22.5" x14ac:dyDescent="0.25">
      <c r="C296" s="856"/>
      <c r="D296" s="856"/>
      <c r="E296" s="315" t="s">
        <v>2430</v>
      </c>
      <c r="F296" s="315" t="s">
        <v>2516</v>
      </c>
      <c r="G296" s="857"/>
      <c r="H296" s="833" t="s">
        <v>416</v>
      </c>
      <c r="I296" s="315" t="s">
        <v>2482</v>
      </c>
    </row>
    <row r="297" spans="3:9" ht="22.5" x14ac:dyDescent="0.25">
      <c r="E297" s="1384" t="s">
        <v>2430</v>
      </c>
      <c r="F297" s="315" t="s">
        <v>2516</v>
      </c>
      <c r="G297" s="1428" t="s">
        <v>54</v>
      </c>
      <c r="H297" s="1428" t="s">
        <v>416</v>
      </c>
      <c r="I297" s="315" t="s">
        <v>2475</v>
      </c>
    </row>
    <row r="298" spans="3:9" s="832" customFormat="1" ht="22.5" x14ac:dyDescent="0.25">
      <c r="C298" s="856"/>
      <c r="D298" s="856"/>
      <c r="E298" s="315" t="s">
        <v>2917</v>
      </c>
      <c r="F298" s="315" t="s">
        <v>2516</v>
      </c>
      <c r="G298" s="315" t="s">
        <v>2444</v>
      </c>
      <c r="H298" s="833"/>
      <c r="I298" s="315" t="s">
        <v>2912</v>
      </c>
    </row>
    <row r="299" spans="3:9" s="832" customFormat="1" ht="22.5" x14ac:dyDescent="0.25">
      <c r="C299" s="856"/>
      <c r="D299" s="856"/>
      <c r="E299" s="315" t="s">
        <v>2590</v>
      </c>
      <c r="F299" s="315" t="s">
        <v>2516</v>
      </c>
      <c r="G299" s="315" t="s">
        <v>2444</v>
      </c>
      <c r="H299" s="833"/>
      <c r="I299" s="315" t="s">
        <v>2483</v>
      </c>
    </row>
    <row r="300" spans="3:9" s="832" customFormat="1" ht="22.5" x14ac:dyDescent="0.25">
      <c r="C300" s="856"/>
      <c r="D300" s="856"/>
      <c r="E300" s="315" t="s">
        <v>2591</v>
      </c>
      <c r="F300" s="315" t="s">
        <v>2516</v>
      </c>
      <c r="G300" s="1441" t="s">
        <v>2909</v>
      </c>
      <c r="H300" s="833"/>
      <c r="I300" s="1440"/>
    </row>
    <row r="301" spans="3:9" s="832" customFormat="1" ht="22.5" x14ac:dyDescent="0.25">
      <c r="C301" s="856"/>
      <c r="D301" s="856"/>
      <c r="E301" s="315" t="s">
        <v>2430</v>
      </c>
      <c r="F301" s="315" t="s">
        <v>2517</v>
      </c>
      <c r="G301" s="315" t="s">
        <v>2442</v>
      </c>
      <c r="H301" s="1223" t="s">
        <v>6</v>
      </c>
      <c r="I301" s="833"/>
    </row>
    <row r="302" spans="3:9" s="832" customFormat="1" ht="22.5" x14ac:dyDescent="0.25">
      <c r="C302" s="856"/>
      <c r="D302" s="856"/>
      <c r="E302" s="315" t="s">
        <v>2917</v>
      </c>
      <c r="F302" s="315" t="s">
        <v>2517</v>
      </c>
      <c r="G302" s="315" t="s">
        <v>2443</v>
      </c>
      <c r="H302" s="833" t="s">
        <v>6</v>
      </c>
      <c r="I302" s="315" t="s">
        <v>2911</v>
      </c>
    </row>
    <row r="303" spans="3:9" s="832" customFormat="1" ht="22.5" x14ac:dyDescent="0.25">
      <c r="C303" s="856"/>
      <c r="D303" s="856"/>
      <c r="E303" s="315" t="s">
        <v>2590</v>
      </c>
      <c r="F303" s="315" t="s">
        <v>2517</v>
      </c>
      <c r="G303" s="315" t="s">
        <v>2443</v>
      </c>
      <c r="H303" s="833" t="s">
        <v>6</v>
      </c>
      <c r="I303" s="315" t="s">
        <v>2484</v>
      </c>
    </row>
    <row r="304" spans="3:9" s="832" customFormat="1" ht="22.5" x14ac:dyDescent="0.25">
      <c r="C304" s="856"/>
      <c r="D304" s="856"/>
      <c r="E304" s="315" t="s">
        <v>2591</v>
      </c>
      <c r="F304" s="315" t="s">
        <v>2517</v>
      </c>
      <c r="G304" s="1441" t="s">
        <v>2909</v>
      </c>
      <c r="H304" s="1223" t="s">
        <v>6</v>
      </c>
      <c r="I304" s="1440"/>
    </row>
    <row r="305" spans="3:9" s="832" customFormat="1" ht="22.5" x14ac:dyDescent="0.25">
      <c r="C305" s="856"/>
      <c r="D305" s="856"/>
      <c r="E305" s="315" t="s">
        <v>2430</v>
      </c>
      <c r="F305" s="315" t="s">
        <v>2518</v>
      </c>
      <c r="G305" s="315" t="s">
        <v>2442</v>
      </c>
      <c r="H305" s="1223" t="s">
        <v>6</v>
      </c>
      <c r="I305" s="833"/>
    </row>
    <row r="306" spans="3:9" s="832" customFormat="1" ht="22.5" x14ac:dyDescent="0.25">
      <c r="C306" s="856"/>
      <c r="D306" s="856"/>
      <c r="E306" s="315" t="s">
        <v>2917</v>
      </c>
      <c r="F306" s="315" t="s">
        <v>2518</v>
      </c>
      <c r="G306" s="315" t="s">
        <v>2443</v>
      </c>
      <c r="H306" s="833" t="s">
        <v>6</v>
      </c>
      <c r="I306" s="315" t="s">
        <v>2910</v>
      </c>
    </row>
    <row r="307" spans="3:9" s="832" customFormat="1" ht="22.5" x14ac:dyDescent="0.25">
      <c r="C307" s="856"/>
      <c r="D307" s="856"/>
      <c r="E307" s="315" t="s">
        <v>2590</v>
      </c>
      <c r="F307" s="315" t="s">
        <v>2518</v>
      </c>
      <c r="G307" s="315" t="s">
        <v>2443</v>
      </c>
      <c r="H307" s="833" t="s">
        <v>6</v>
      </c>
      <c r="I307" s="315" t="s">
        <v>2485</v>
      </c>
    </row>
    <row r="308" spans="3:9" s="832" customFormat="1" ht="22.5" x14ac:dyDescent="0.25">
      <c r="C308" s="856"/>
      <c r="D308" s="856"/>
      <c r="E308" s="315" t="s">
        <v>2591</v>
      </c>
      <c r="F308" s="315" t="s">
        <v>2518</v>
      </c>
      <c r="G308" s="1441" t="s">
        <v>2909</v>
      </c>
      <c r="H308" s="1223" t="s">
        <v>6</v>
      </c>
      <c r="I308" s="1440"/>
    </row>
    <row r="309" spans="3:9" s="832" customFormat="1" ht="22.5" x14ac:dyDescent="0.25">
      <c r="E309" s="315" t="s">
        <v>2430</v>
      </c>
      <c r="F309" s="315" t="s">
        <v>2519</v>
      </c>
      <c r="G309" s="833"/>
      <c r="H309" s="833" t="s">
        <v>379</v>
      </c>
      <c r="I309" s="315" t="s">
        <v>2486</v>
      </c>
    </row>
    <row r="310" spans="3:9" ht="22.5" x14ac:dyDescent="0.25">
      <c r="E310" s="1384" t="s">
        <v>2430</v>
      </c>
      <c r="F310" s="315" t="s">
        <v>2519</v>
      </c>
      <c r="G310" s="1428">
        <v>5</v>
      </c>
      <c r="H310" s="1428" t="s">
        <v>379</v>
      </c>
      <c r="I310" s="315" t="s">
        <v>2475</v>
      </c>
    </row>
    <row r="311" spans="3:9" s="832" customFormat="1" ht="22.5" x14ac:dyDescent="0.25">
      <c r="E311" s="315" t="s">
        <v>2917</v>
      </c>
      <c r="F311" s="315" t="s">
        <v>2519</v>
      </c>
      <c r="G311" s="315" t="s">
        <v>2443</v>
      </c>
      <c r="H311" s="833" t="s">
        <v>379</v>
      </c>
      <c r="I311" s="315" t="s">
        <v>2919</v>
      </c>
    </row>
    <row r="312" spans="3:9" s="832" customFormat="1" ht="22.5" x14ac:dyDescent="0.25">
      <c r="E312" s="315" t="s">
        <v>2590</v>
      </c>
      <c r="F312" s="1444" t="s">
        <v>2520</v>
      </c>
      <c r="G312" s="315" t="s">
        <v>2443</v>
      </c>
      <c r="H312" s="833" t="s">
        <v>379</v>
      </c>
      <c r="I312" s="315" t="s">
        <v>2487</v>
      </c>
    </row>
    <row r="313" spans="3:9" s="832" customFormat="1" ht="22.5" x14ac:dyDescent="0.25">
      <c r="E313" s="315" t="s">
        <v>2591</v>
      </c>
      <c r="F313" s="315" t="s">
        <v>2519</v>
      </c>
      <c r="G313" s="1441" t="s">
        <v>2909</v>
      </c>
      <c r="H313" s="833" t="s">
        <v>379</v>
      </c>
      <c r="I313" s="1440"/>
    </row>
    <row r="314" spans="3:9" s="832" customFormat="1" ht="22.5" x14ac:dyDescent="0.25">
      <c r="E314" s="315" t="s">
        <v>2430</v>
      </c>
      <c r="F314" s="315" t="s">
        <v>2521</v>
      </c>
      <c r="G314" s="315" t="s">
        <v>2442</v>
      </c>
      <c r="H314" s="833" t="s">
        <v>1</v>
      </c>
      <c r="I314" s="857"/>
    </row>
    <row r="315" spans="3:9" s="832" customFormat="1" ht="22.5" x14ac:dyDescent="0.25">
      <c r="E315" s="315" t="s">
        <v>2917</v>
      </c>
      <c r="F315" s="315" t="s">
        <v>2521</v>
      </c>
      <c r="G315" s="315" t="s">
        <v>2445</v>
      </c>
      <c r="H315" s="833" t="s">
        <v>1</v>
      </c>
      <c r="I315" s="315" t="s">
        <v>2921</v>
      </c>
    </row>
    <row r="316" spans="3:9" s="832" customFormat="1" ht="22.5" x14ac:dyDescent="0.25">
      <c r="E316" s="315" t="s">
        <v>2590</v>
      </c>
      <c r="F316" s="315" t="s">
        <v>2521</v>
      </c>
      <c r="G316" s="315" t="s">
        <v>2445</v>
      </c>
      <c r="H316" s="833" t="s">
        <v>1</v>
      </c>
      <c r="I316" s="315" t="s">
        <v>2488</v>
      </c>
    </row>
    <row r="317" spans="3:9" s="832" customFormat="1" ht="22.5" x14ac:dyDescent="0.25">
      <c r="E317" s="315" t="s">
        <v>2591</v>
      </c>
      <c r="F317" s="315" t="s">
        <v>2521</v>
      </c>
      <c r="G317" s="1441" t="s">
        <v>2909</v>
      </c>
      <c r="H317" s="833" t="s">
        <v>1</v>
      </c>
      <c r="I317" s="1440"/>
    </row>
    <row r="318" spans="3:9" s="832" customFormat="1" ht="22.5" x14ac:dyDescent="0.25">
      <c r="E318" s="315" t="s">
        <v>2430</v>
      </c>
      <c r="F318" s="315" t="s">
        <v>2522</v>
      </c>
      <c r="G318" s="833"/>
      <c r="H318" s="833" t="s">
        <v>379</v>
      </c>
      <c r="I318" s="315" t="s">
        <v>2489</v>
      </c>
    </row>
    <row r="319" spans="3:9" ht="22.5" x14ac:dyDescent="0.25">
      <c r="E319" s="1384" t="s">
        <v>2595</v>
      </c>
      <c r="F319" s="315" t="s">
        <v>2522</v>
      </c>
      <c r="G319" s="1428">
        <v>3</v>
      </c>
      <c r="H319" s="1428" t="s">
        <v>379</v>
      </c>
      <c r="I319" s="315" t="s">
        <v>2475</v>
      </c>
    </row>
    <row r="320" spans="3:9" s="832" customFormat="1" ht="22.5" x14ac:dyDescent="0.25">
      <c r="E320" s="315" t="s">
        <v>2917</v>
      </c>
      <c r="F320" s="315" t="s">
        <v>2522</v>
      </c>
      <c r="G320" s="315" t="s">
        <v>2445</v>
      </c>
      <c r="H320" s="857"/>
      <c r="I320" s="315" t="s">
        <v>2919</v>
      </c>
    </row>
    <row r="321" spans="5:9" s="832" customFormat="1" ht="22.5" x14ac:dyDescent="0.25">
      <c r="E321" s="315" t="s">
        <v>2590</v>
      </c>
      <c r="F321" s="315" t="s">
        <v>2522</v>
      </c>
      <c r="G321" s="315" t="s">
        <v>2445</v>
      </c>
      <c r="H321" s="833" t="s">
        <v>379</v>
      </c>
      <c r="I321" s="315" t="s">
        <v>2490</v>
      </c>
    </row>
    <row r="322" spans="5:9" s="832" customFormat="1" ht="22.5" x14ac:dyDescent="0.25">
      <c r="E322" s="315" t="s">
        <v>2591</v>
      </c>
      <c r="F322" s="315" t="s">
        <v>2522</v>
      </c>
      <c r="G322" s="1441" t="s">
        <v>2909</v>
      </c>
      <c r="H322" s="833" t="s">
        <v>379</v>
      </c>
      <c r="I322" s="1440"/>
    </row>
    <row r="323" spans="5:9" s="832" customFormat="1" ht="22.5" x14ac:dyDescent="0.25">
      <c r="E323" s="315" t="s">
        <v>2430</v>
      </c>
      <c r="F323" s="315" t="s">
        <v>2523</v>
      </c>
      <c r="G323" s="315" t="s">
        <v>2442</v>
      </c>
      <c r="H323" s="833" t="s">
        <v>371</v>
      </c>
      <c r="I323" s="833"/>
    </row>
    <row r="324" spans="5:9" s="832" customFormat="1" ht="22.5" x14ac:dyDescent="0.25">
      <c r="E324" s="315" t="s">
        <v>2917</v>
      </c>
      <c r="F324" s="315" t="s">
        <v>2523</v>
      </c>
      <c r="G324" s="315" t="s">
        <v>2442</v>
      </c>
      <c r="H324" s="833" t="s">
        <v>371</v>
      </c>
      <c r="I324" s="833"/>
    </row>
    <row r="325" spans="5:9" s="832" customFormat="1" ht="22.5" x14ac:dyDescent="0.25">
      <c r="E325" s="315" t="s">
        <v>2590</v>
      </c>
      <c r="F325" s="315" t="s">
        <v>2523</v>
      </c>
      <c r="G325" s="315" t="s">
        <v>2445</v>
      </c>
      <c r="H325" s="833" t="s">
        <v>371</v>
      </c>
      <c r="I325" s="315" t="s">
        <v>2490</v>
      </c>
    </row>
    <row r="326" spans="5:9" s="832" customFormat="1" ht="22.5" x14ac:dyDescent="0.25">
      <c r="E326" s="315" t="s">
        <v>2591</v>
      </c>
      <c r="F326" s="315" t="s">
        <v>2523</v>
      </c>
      <c r="G326" s="1441" t="s">
        <v>2909</v>
      </c>
      <c r="H326" s="833" t="s">
        <v>371</v>
      </c>
      <c r="I326" s="1440"/>
    </row>
    <row r="327" spans="5:9" s="832" customFormat="1" ht="22.5" x14ac:dyDescent="0.25">
      <c r="E327" s="315" t="s">
        <v>2595</v>
      </c>
      <c r="F327" s="315" t="s">
        <v>2524</v>
      </c>
      <c r="G327" s="315" t="s">
        <v>2442</v>
      </c>
      <c r="H327" s="833" t="s">
        <v>379</v>
      </c>
      <c r="I327" s="833"/>
    </row>
    <row r="328" spans="5:9" s="832" customFormat="1" ht="22.5" x14ac:dyDescent="0.25">
      <c r="E328" s="315" t="s">
        <v>2917</v>
      </c>
      <c r="F328" s="315" t="s">
        <v>2524</v>
      </c>
      <c r="G328" s="315" t="s">
        <v>2445</v>
      </c>
      <c r="H328" s="833" t="s">
        <v>379</v>
      </c>
      <c r="I328" s="315" t="s">
        <v>2919</v>
      </c>
    </row>
    <row r="329" spans="5:9" s="832" customFormat="1" ht="22.5" x14ac:dyDescent="0.25">
      <c r="E329" s="315" t="s">
        <v>2590</v>
      </c>
      <c r="F329" s="315" t="s">
        <v>2524</v>
      </c>
      <c r="G329" s="315" t="s">
        <v>2445</v>
      </c>
      <c r="H329" s="833" t="s">
        <v>379</v>
      </c>
      <c r="I329" s="315" t="s">
        <v>2490</v>
      </c>
    </row>
    <row r="330" spans="5:9" s="832" customFormat="1" ht="22.5" x14ac:dyDescent="0.25">
      <c r="E330" s="315" t="s">
        <v>2591</v>
      </c>
      <c r="F330" s="315" t="s">
        <v>2524</v>
      </c>
      <c r="G330" s="1441" t="s">
        <v>2909</v>
      </c>
      <c r="H330" s="833" t="s">
        <v>371</v>
      </c>
      <c r="I330" s="1440"/>
    </row>
    <row r="331" spans="5:9" s="832" customFormat="1" ht="22.5" x14ac:dyDescent="0.25">
      <c r="E331" s="315" t="s">
        <v>2430</v>
      </c>
      <c r="F331" s="315" t="s">
        <v>2525</v>
      </c>
      <c r="G331" s="1441" t="s">
        <v>2909</v>
      </c>
      <c r="H331" s="833" t="s">
        <v>379</v>
      </c>
      <c r="I331" s="833"/>
    </row>
    <row r="332" spans="5:9" s="832" customFormat="1" ht="22.5" x14ac:dyDescent="0.25">
      <c r="E332" s="315" t="s">
        <v>2430</v>
      </c>
      <c r="F332" s="315" t="s">
        <v>2525</v>
      </c>
      <c r="G332" s="1429">
        <v>2</v>
      </c>
      <c r="H332" s="833" t="s">
        <v>379</v>
      </c>
      <c r="I332" s="315" t="s">
        <v>2475</v>
      </c>
    </row>
    <row r="333" spans="5:9" s="832" customFormat="1" ht="22.5" x14ac:dyDescent="0.25">
      <c r="E333" s="315" t="s">
        <v>2917</v>
      </c>
      <c r="F333" s="315" t="s">
        <v>2525</v>
      </c>
      <c r="G333" s="315" t="s">
        <v>2445</v>
      </c>
      <c r="H333" s="833" t="s">
        <v>379</v>
      </c>
      <c r="I333" s="315" t="s">
        <v>2919</v>
      </c>
    </row>
    <row r="334" spans="5:9" s="832" customFormat="1" ht="22.5" x14ac:dyDescent="0.25">
      <c r="E334" s="315" t="s">
        <v>2590</v>
      </c>
      <c r="F334" s="315" t="s">
        <v>2525</v>
      </c>
      <c r="G334" s="315" t="s">
        <v>2445</v>
      </c>
      <c r="H334" s="833" t="s">
        <v>379</v>
      </c>
      <c r="I334" s="315" t="s">
        <v>2490</v>
      </c>
    </row>
    <row r="335" spans="5:9" s="832" customFormat="1" ht="22.5" x14ac:dyDescent="0.25">
      <c r="E335" s="315" t="s">
        <v>2591</v>
      </c>
      <c r="F335" s="315" t="s">
        <v>2525</v>
      </c>
      <c r="G335" s="1441" t="s">
        <v>2909</v>
      </c>
      <c r="H335" s="833" t="s">
        <v>379</v>
      </c>
      <c r="I335" s="1440"/>
    </row>
    <row r="336" spans="5:9" s="832" customFormat="1" ht="22.5" x14ac:dyDescent="0.25">
      <c r="E336" s="315" t="s">
        <v>2430</v>
      </c>
      <c r="F336" s="895" t="s">
        <v>2526</v>
      </c>
      <c r="G336" s="1441" t="s">
        <v>2909</v>
      </c>
      <c r="H336" s="833" t="s">
        <v>371</v>
      </c>
      <c r="I336" s="833"/>
    </row>
    <row r="337" spans="5:9" s="832" customFormat="1" ht="22.5" x14ac:dyDescent="0.25">
      <c r="E337" s="315" t="s">
        <v>2917</v>
      </c>
      <c r="F337" s="895" t="s">
        <v>2526</v>
      </c>
      <c r="G337" s="315" t="s">
        <v>2445</v>
      </c>
      <c r="H337" s="833" t="s">
        <v>371</v>
      </c>
      <c r="I337" s="315" t="s">
        <v>2919</v>
      </c>
    </row>
    <row r="338" spans="5:9" s="832" customFormat="1" ht="22.5" x14ac:dyDescent="0.25">
      <c r="E338" s="315" t="s">
        <v>2590</v>
      </c>
      <c r="F338" s="895" t="s">
        <v>2526</v>
      </c>
      <c r="G338" s="315" t="s">
        <v>2445</v>
      </c>
      <c r="H338" s="833" t="s">
        <v>371</v>
      </c>
      <c r="I338" s="315" t="s">
        <v>2490</v>
      </c>
    </row>
    <row r="339" spans="5:9" s="832" customFormat="1" ht="22.5" x14ac:dyDescent="0.25">
      <c r="E339" s="315" t="s">
        <v>2591</v>
      </c>
      <c r="F339" s="895" t="s">
        <v>2526</v>
      </c>
      <c r="G339" s="1441" t="s">
        <v>2909</v>
      </c>
      <c r="H339" s="833" t="s">
        <v>371</v>
      </c>
      <c r="I339" s="1440"/>
    </row>
    <row r="340" spans="5:9" s="832" customFormat="1" ht="22.5" x14ac:dyDescent="0.25">
      <c r="E340" s="315" t="s">
        <v>2430</v>
      </c>
      <c r="F340" s="315" t="s">
        <v>2527</v>
      </c>
      <c r="G340" s="833"/>
      <c r="H340" s="833" t="s">
        <v>379</v>
      </c>
      <c r="I340" s="315" t="s">
        <v>2491</v>
      </c>
    </row>
    <row r="341" spans="5:9" ht="22.5" x14ac:dyDescent="0.25">
      <c r="E341" s="1384" t="s">
        <v>2430</v>
      </c>
      <c r="F341" s="315" t="s">
        <v>2527</v>
      </c>
      <c r="G341" s="1428">
        <v>3</v>
      </c>
      <c r="H341" s="1428" t="s">
        <v>379</v>
      </c>
      <c r="I341" s="315" t="s">
        <v>2475</v>
      </c>
    </row>
    <row r="342" spans="5:9" s="832" customFormat="1" ht="22.5" x14ac:dyDescent="0.25">
      <c r="E342" s="315" t="s">
        <v>2917</v>
      </c>
      <c r="F342" s="315" t="s">
        <v>2527</v>
      </c>
      <c r="G342" s="315" t="s">
        <v>2445</v>
      </c>
      <c r="H342" s="833" t="s">
        <v>379</v>
      </c>
      <c r="I342" s="315" t="s">
        <v>2921</v>
      </c>
    </row>
    <row r="343" spans="5:9" s="832" customFormat="1" ht="22.5" x14ac:dyDescent="0.25">
      <c r="E343" s="315" t="s">
        <v>2590</v>
      </c>
      <c r="F343" s="315" t="s">
        <v>2527</v>
      </c>
      <c r="G343" s="315" t="s">
        <v>2445</v>
      </c>
      <c r="H343" s="833" t="s">
        <v>379</v>
      </c>
      <c r="I343" s="315" t="s">
        <v>2490</v>
      </c>
    </row>
    <row r="344" spans="5:9" s="832" customFormat="1" ht="22.5" x14ac:dyDescent="0.25">
      <c r="E344" s="315" t="s">
        <v>2591</v>
      </c>
      <c r="F344" s="315" t="s">
        <v>2527</v>
      </c>
      <c r="G344" s="1441" t="s">
        <v>2909</v>
      </c>
      <c r="H344" s="833" t="s">
        <v>379</v>
      </c>
      <c r="I344" s="1440"/>
    </row>
    <row r="345" spans="5:9" s="832" customFormat="1" ht="22.5" x14ac:dyDescent="0.25">
      <c r="E345" s="315" t="s">
        <v>2430</v>
      </c>
      <c r="F345" s="315" t="s">
        <v>2528</v>
      </c>
      <c r="G345" s="315" t="s">
        <v>2442</v>
      </c>
      <c r="H345" s="833" t="s">
        <v>371</v>
      </c>
      <c r="I345" s="833"/>
    </row>
    <row r="346" spans="5:9" s="832" customFormat="1" ht="22.5" x14ac:dyDescent="0.25">
      <c r="E346" s="315" t="s">
        <v>2917</v>
      </c>
      <c r="F346" s="315" t="s">
        <v>2529</v>
      </c>
      <c r="G346" s="315" t="s">
        <v>2445</v>
      </c>
      <c r="H346" s="833" t="s">
        <v>371</v>
      </c>
      <c r="I346" s="315" t="s">
        <v>2919</v>
      </c>
    </row>
    <row r="347" spans="5:9" s="832" customFormat="1" ht="22.5" x14ac:dyDescent="0.25">
      <c r="E347" s="315" t="s">
        <v>2590</v>
      </c>
      <c r="F347" s="315" t="s">
        <v>2529</v>
      </c>
      <c r="G347" s="1361" t="s">
        <v>2445</v>
      </c>
      <c r="H347" s="323" t="s">
        <v>371</v>
      </c>
      <c r="I347" s="1361" t="s">
        <v>2490</v>
      </c>
    </row>
    <row r="348" spans="5:9" s="832" customFormat="1" ht="33.75" x14ac:dyDescent="0.25">
      <c r="E348" s="315" t="s">
        <v>2594</v>
      </c>
      <c r="F348" s="315" t="s">
        <v>2529</v>
      </c>
      <c r="G348" s="1441" t="s">
        <v>2909</v>
      </c>
      <c r="H348" s="833" t="s">
        <v>371</v>
      </c>
      <c r="I348" s="1440"/>
    </row>
    <row r="349" spans="5:9" s="832" customFormat="1" ht="33.75" x14ac:dyDescent="0.25">
      <c r="E349" s="315" t="s">
        <v>2430</v>
      </c>
      <c r="F349" s="315" t="s">
        <v>2530</v>
      </c>
      <c r="G349" s="323"/>
      <c r="H349" s="323" t="s">
        <v>379</v>
      </c>
      <c r="I349" s="1361" t="s">
        <v>2492</v>
      </c>
    </row>
    <row r="350" spans="5:9" ht="22.5" x14ac:dyDescent="0.25">
      <c r="E350" s="1384" t="s">
        <v>2430</v>
      </c>
      <c r="F350" s="315" t="s">
        <v>2530</v>
      </c>
      <c r="G350" s="994">
        <v>4</v>
      </c>
      <c r="H350" s="994" t="s">
        <v>379</v>
      </c>
      <c r="I350" s="1361" t="s">
        <v>2475</v>
      </c>
    </row>
    <row r="351" spans="5:9" s="832" customFormat="1" ht="22.5" x14ac:dyDescent="0.25">
      <c r="E351" s="315" t="s">
        <v>2917</v>
      </c>
      <c r="F351" s="315" t="s">
        <v>2530</v>
      </c>
      <c r="G351" s="315" t="s">
        <v>2445</v>
      </c>
      <c r="H351" s="833" t="s">
        <v>379</v>
      </c>
      <c r="I351" s="315" t="s">
        <v>2919</v>
      </c>
    </row>
    <row r="352" spans="5:9" s="832" customFormat="1" ht="22.5" x14ac:dyDescent="0.25">
      <c r="E352" s="315" t="s">
        <v>2590</v>
      </c>
      <c r="F352" s="315" t="s">
        <v>2530</v>
      </c>
      <c r="G352" s="1361" t="s">
        <v>2445</v>
      </c>
      <c r="H352" s="323" t="s">
        <v>379</v>
      </c>
      <c r="I352" s="1361" t="s">
        <v>2490</v>
      </c>
    </row>
    <row r="353" spans="5:9" s="832" customFormat="1" ht="33.75" x14ac:dyDescent="0.25">
      <c r="E353" s="315" t="s">
        <v>2594</v>
      </c>
      <c r="F353" s="315" t="s">
        <v>2530</v>
      </c>
      <c r="G353" s="1441" t="s">
        <v>2442</v>
      </c>
      <c r="H353" s="833" t="s">
        <v>379</v>
      </c>
      <c r="I353" s="1440"/>
    </row>
    <row r="354" spans="5:9" s="832" customFormat="1" ht="22.5" x14ac:dyDescent="0.25">
      <c r="E354" s="315" t="s">
        <v>2430</v>
      </c>
      <c r="F354" s="895" t="s">
        <v>2531</v>
      </c>
      <c r="G354" s="1361" t="s">
        <v>2442</v>
      </c>
      <c r="H354" s="807" t="s">
        <v>379</v>
      </c>
      <c r="I354" s="323"/>
    </row>
    <row r="355" spans="5:9" s="832" customFormat="1" ht="22.5" x14ac:dyDescent="0.25">
      <c r="E355" s="315" t="s">
        <v>2917</v>
      </c>
      <c r="F355" s="895" t="s">
        <v>2531</v>
      </c>
      <c r="G355" s="315" t="s">
        <v>2445</v>
      </c>
      <c r="H355" s="315" t="s">
        <v>379</v>
      </c>
      <c r="I355" s="315" t="s">
        <v>2919</v>
      </c>
    </row>
    <row r="356" spans="5:9" s="832" customFormat="1" ht="22.5" x14ac:dyDescent="0.25">
      <c r="E356" s="315" t="s">
        <v>2590</v>
      </c>
      <c r="F356" s="895" t="s">
        <v>2531</v>
      </c>
      <c r="G356" s="1361" t="s">
        <v>2445</v>
      </c>
      <c r="H356" s="997" t="s">
        <v>379</v>
      </c>
      <c r="I356" s="1361" t="s">
        <v>2490</v>
      </c>
    </row>
    <row r="357" spans="5:9" s="832" customFormat="1" ht="33.75" x14ac:dyDescent="0.25">
      <c r="E357" s="315" t="s">
        <v>2594</v>
      </c>
      <c r="F357" s="895" t="s">
        <v>2531</v>
      </c>
      <c r="G357" s="1441" t="s">
        <v>2909</v>
      </c>
      <c r="H357" s="315" t="s">
        <v>379</v>
      </c>
      <c r="I357" s="1440"/>
    </row>
    <row r="358" spans="5:9" s="832" customFormat="1" ht="22.5" x14ac:dyDescent="0.25">
      <c r="E358" s="315" t="s">
        <v>2430</v>
      </c>
      <c r="F358" s="315" t="s">
        <v>2532</v>
      </c>
      <c r="G358" s="858"/>
      <c r="H358" s="323" t="s">
        <v>402</v>
      </c>
      <c r="I358" s="1361" t="s">
        <v>2493</v>
      </c>
    </row>
    <row r="359" spans="5:9" ht="22.5" x14ac:dyDescent="0.25">
      <c r="E359" s="1384" t="s">
        <v>2430</v>
      </c>
      <c r="F359" s="315" t="s">
        <v>2532</v>
      </c>
      <c r="G359" s="994" t="s">
        <v>27</v>
      </c>
      <c r="H359" s="994" t="s">
        <v>402</v>
      </c>
      <c r="I359" s="1361" t="s">
        <v>2475</v>
      </c>
    </row>
    <row r="360" spans="5:9" s="832" customFormat="1" ht="22.5" x14ac:dyDescent="0.25">
      <c r="E360" s="315" t="s">
        <v>2917</v>
      </c>
      <c r="F360" s="315" t="s">
        <v>2532</v>
      </c>
      <c r="G360" s="315" t="s">
        <v>2442</v>
      </c>
      <c r="H360" s="833" t="s">
        <v>402</v>
      </c>
      <c r="I360" s="857"/>
    </row>
    <row r="361" spans="5:9" s="832" customFormat="1" ht="22.5" x14ac:dyDescent="0.25">
      <c r="E361" s="315" t="s">
        <v>2590</v>
      </c>
      <c r="F361" s="315" t="s">
        <v>2532</v>
      </c>
      <c r="G361" s="1361" t="s">
        <v>2445</v>
      </c>
      <c r="H361" s="323" t="s">
        <v>402</v>
      </c>
      <c r="I361" s="1361" t="s">
        <v>2494</v>
      </c>
    </row>
    <row r="362" spans="5:9" s="832" customFormat="1" ht="22.5" x14ac:dyDescent="0.25">
      <c r="E362" s="315" t="s">
        <v>2591</v>
      </c>
      <c r="F362" s="315" t="s">
        <v>2532</v>
      </c>
      <c r="G362" s="1441" t="s">
        <v>2909</v>
      </c>
      <c r="H362" s="833" t="s">
        <v>402</v>
      </c>
      <c r="I362" s="1440"/>
    </row>
    <row r="363" spans="5:9" s="832" customFormat="1" ht="22.5" x14ac:dyDescent="0.25">
      <c r="E363" s="315" t="s">
        <v>2430</v>
      </c>
      <c r="F363" s="315" t="s">
        <v>2533</v>
      </c>
      <c r="G363" s="323"/>
      <c r="H363" s="323" t="s">
        <v>423</v>
      </c>
      <c r="I363" s="1361" t="s">
        <v>2495</v>
      </c>
    </row>
    <row r="364" spans="5:9" ht="22.5" x14ac:dyDescent="0.25">
      <c r="E364" s="1384" t="s">
        <v>2430</v>
      </c>
      <c r="F364" s="315" t="s">
        <v>2533</v>
      </c>
      <c r="G364" s="994" t="s">
        <v>27</v>
      </c>
      <c r="H364" s="994" t="s">
        <v>423</v>
      </c>
      <c r="I364" s="1361" t="s">
        <v>2475</v>
      </c>
    </row>
    <row r="365" spans="5:9" s="832" customFormat="1" ht="22.5" x14ac:dyDescent="0.25">
      <c r="E365" s="315" t="s">
        <v>2917</v>
      </c>
      <c r="F365" s="315" t="s">
        <v>2533</v>
      </c>
      <c r="G365" s="315" t="s">
        <v>2442</v>
      </c>
      <c r="H365" s="833" t="s">
        <v>423</v>
      </c>
      <c r="I365" s="833"/>
    </row>
    <row r="366" spans="5:9" s="832" customFormat="1" ht="22.5" x14ac:dyDescent="0.25">
      <c r="E366" s="315" t="s">
        <v>2590</v>
      </c>
      <c r="F366" s="315" t="s">
        <v>2533</v>
      </c>
      <c r="G366" s="315" t="s">
        <v>2443</v>
      </c>
      <c r="H366" s="833" t="s">
        <v>423</v>
      </c>
      <c r="I366" s="315" t="s">
        <v>2496</v>
      </c>
    </row>
    <row r="367" spans="5:9" s="832" customFormat="1" ht="22.5" x14ac:dyDescent="0.25">
      <c r="E367" s="315" t="s">
        <v>2591</v>
      </c>
      <c r="F367" s="315" t="s">
        <v>2533</v>
      </c>
      <c r="G367" s="1441" t="s">
        <v>2909</v>
      </c>
      <c r="H367" s="833" t="s">
        <v>423</v>
      </c>
      <c r="I367" s="1440"/>
    </row>
    <row r="368" spans="5:9" s="832" customFormat="1" ht="22.5" x14ac:dyDescent="0.25">
      <c r="E368" s="315" t="s">
        <v>2430</v>
      </c>
      <c r="F368" s="315" t="s">
        <v>2534</v>
      </c>
      <c r="G368" s="323"/>
      <c r="H368" s="323" t="s">
        <v>403</v>
      </c>
      <c r="I368" s="1361" t="s">
        <v>2497</v>
      </c>
    </row>
    <row r="369" spans="5:9" s="832" customFormat="1" ht="22.5" x14ac:dyDescent="0.25">
      <c r="E369" s="1384" t="s">
        <v>2430</v>
      </c>
      <c r="F369" s="315" t="s">
        <v>2534</v>
      </c>
      <c r="G369" s="994" t="s">
        <v>27</v>
      </c>
      <c r="H369" s="994" t="s">
        <v>403</v>
      </c>
      <c r="I369" s="1361" t="s">
        <v>2475</v>
      </c>
    </row>
    <row r="370" spans="5:9" s="832" customFormat="1" ht="22.5" x14ac:dyDescent="0.25">
      <c r="E370" s="315" t="s">
        <v>2590</v>
      </c>
      <c r="F370" s="315" t="s">
        <v>2534</v>
      </c>
      <c r="G370" s="315" t="s">
        <v>2443</v>
      </c>
      <c r="H370" s="833" t="s">
        <v>403</v>
      </c>
      <c r="I370" s="315" t="s">
        <v>2498</v>
      </c>
    </row>
    <row r="371" spans="5:9" s="832" customFormat="1" ht="33.75" x14ac:dyDescent="0.25">
      <c r="E371" s="315" t="s">
        <v>2594</v>
      </c>
      <c r="F371" s="315" t="s">
        <v>2534</v>
      </c>
      <c r="G371" s="1441" t="s">
        <v>2909</v>
      </c>
      <c r="H371" s="833" t="s">
        <v>403</v>
      </c>
      <c r="I371" s="1440"/>
    </row>
    <row r="372" spans="5:9" s="832" customFormat="1" ht="22.5" x14ac:dyDescent="0.25">
      <c r="E372" s="315" t="s">
        <v>2917</v>
      </c>
      <c r="F372" s="315" t="s">
        <v>2535</v>
      </c>
      <c r="G372" s="315" t="s">
        <v>2442</v>
      </c>
      <c r="H372" s="833" t="s">
        <v>381</v>
      </c>
      <c r="I372" s="857"/>
    </row>
    <row r="373" spans="5:9" s="832" customFormat="1" ht="22.5" x14ac:dyDescent="0.25">
      <c r="E373" s="315" t="s">
        <v>2590</v>
      </c>
      <c r="F373" s="315" t="s">
        <v>2535</v>
      </c>
      <c r="G373" s="1361" t="s">
        <v>2442</v>
      </c>
      <c r="H373" s="323" t="s">
        <v>381</v>
      </c>
      <c r="I373" s="858"/>
    </row>
    <row r="374" spans="5:9" s="832" customFormat="1" ht="33.75" x14ac:dyDescent="0.25">
      <c r="E374" s="315" t="s">
        <v>2594</v>
      </c>
      <c r="F374" s="315" t="s">
        <v>2535</v>
      </c>
      <c r="G374" s="1361" t="s">
        <v>2442</v>
      </c>
      <c r="H374" s="323" t="s">
        <v>381</v>
      </c>
      <c r="I374" s="858"/>
    </row>
    <row r="375" spans="5:9" s="832" customFormat="1" ht="45" x14ac:dyDescent="0.25">
      <c r="E375" s="315" t="s">
        <v>2430</v>
      </c>
      <c r="F375" s="315" t="s">
        <v>2536</v>
      </c>
      <c r="G375" s="858"/>
      <c r="H375" s="842" t="s">
        <v>1512</v>
      </c>
      <c r="I375" s="1361" t="s">
        <v>2499</v>
      </c>
    </row>
    <row r="376" spans="5:9" s="832" customFormat="1" ht="44.25" customHeight="1" x14ac:dyDescent="0.25">
      <c r="E376" s="1384" t="s">
        <v>2430</v>
      </c>
      <c r="F376" s="315" t="s">
        <v>2536</v>
      </c>
      <c r="G376" s="994" t="s">
        <v>58</v>
      </c>
      <c r="H376" s="842" t="s">
        <v>1512</v>
      </c>
      <c r="I376" s="1361" t="s">
        <v>2475</v>
      </c>
    </row>
    <row r="377" spans="5:9" s="832" customFormat="1" ht="45" x14ac:dyDescent="0.25">
      <c r="E377" s="315" t="s">
        <v>2917</v>
      </c>
      <c r="F377" s="315" t="s">
        <v>2536</v>
      </c>
      <c r="G377" s="315" t="s">
        <v>2442</v>
      </c>
      <c r="H377" s="844" t="s">
        <v>1512</v>
      </c>
      <c r="I377" s="857"/>
    </row>
    <row r="378" spans="5:9" s="832" customFormat="1" ht="45" x14ac:dyDescent="0.25">
      <c r="E378" s="315" t="s">
        <v>2590</v>
      </c>
      <c r="F378" s="315" t="s">
        <v>2536</v>
      </c>
      <c r="G378" s="1361" t="s">
        <v>2443</v>
      </c>
      <c r="H378" s="842" t="s">
        <v>1512</v>
      </c>
      <c r="I378" s="1361" t="s">
        <v>2500</v>
      </c>
    </row>
    <row r="379" spans="5:9" s="832" customFormat="1" ht="34.5" customHeight="1" x14ac:dyDescent="0.25">
      <c r="E379" s="315" t="s">
        <v>2594</v>
      </c>
      <c r="F379" s="315" t="s">
        <v>2536</v>
      </c>
      <c r="G379" s="1441" t="s">
        <v>2909</v>
      </c>
      <c r="H379" s="844" t="s">
        <v>1512</v>
      </c>
      <c r="I379" s="1440"/>
    </row>
    <row r="380" spans="5:9" s="832" customFormat="1" ht="50.25" customHeight="1" x14ac:dyDescent="0.25">
      <c r="E380" s="315" t="s">
        <v>2592</v>
      </c>
      <c r="F380" s="315" t="s">
        <v>2537</v>
      </c>
      <c r="G380" s="1361" t="s">
        <v>2442</v>
      </c>
      <c r="H380" s="842" t="s">
        <v>1512</v>
      </c>
      <c r="I380" s="858"/>
    </row>
    <row r="381" spans="5:9" s="832" customFormat="1" ht="22.5" x14ac:dyDescent="0.25">
      <c r="E381" s="315" t="s">
        <v>2430</v>
      </c>
      <c r="F381" s="315" t="s">
        <v>2538</v>
      </c>
      <c r="G381" s="1361" t="s">
        <v>2442</v>
      </c>
      <c r="H381" s="807" t="s">
        <v>286</v>
      </c>
      <c r="I381" s="807"/>
    </row>
    <row r="382" spans="5:9" s="832" customFormat="1" ht="22.5" x14ac:dyDescent="0.25">
      <c r="E382" s="315" t="s">
        <v>2917</v>
      </c>
      <c r="F382" s="315" t="s">
        <v>2538</v>
      </c>
      <c r="G382" s="1428" t="s">
        <v>2442</v>
      </c>
      <c r="H382" s="315" t="s">
        <v>286</v>
      </c>
      <c r="I382" s="315"/>
    </row>
    <row r="383" spans="5:9" s="832" customFormat="1" ht="22.5" x14ac:dyDescent="0.25">
      <c r="E383" s="315" t="s">
        <v>2590</v>
      </c>
      <c r="F383" s="315" t="s">
        <v>2538</v>
      </c>
      <c r="G383" s="1361" t="s">
        <v>2443</v>
      </c>
      <c r="H383" s="807" t="s">
        <v>286</v>
      </c>
      <c r="I383" s="1361" t="s">
        <v>2501</v>
      </c>
    </row>
    <row r="384" spans="5:9" s="832" customFormat="1" ht="24.75" customHeight="1" x14ac:dyDescent="0.25">
      <c r="E384" s="315" t="s">
        <v>2591</v>
      </c>
      <c r="F384" s="315" t="s">
        <v>2538</v>
      </c>
      <c r="G384" s="1441" t="s">
        <v>2909</v>
      </c>
      <c r="H384" s="315" t="s">
        <v>286</v>
      </c>
      <c r="I384" s="1440"/>
    </row>
    <row r="385" spans="5:9" s="832" customFormat="1" ht="22.5" x14ac:dyDescent="0.25">
      <c r="E385" s="315" t="s">
        <v>2430</v>
      </c>
      <c r="F385" s="315" t="s">
        <v>2539</v>
      </c>
      <c r="G385" s="1361" t="s">
        <v>2442</v>
      </c>
      <c r="H385" s="807" t="s">
        <v>6</v>
      </c>
      <c r="I385" s="323"/>
    </row>
    <row r="386" spans="5:9" s="832" customFormat="1" ht="22.5" x14ac:dyDescent="0.25">
      <c r="E386" s="315" t="s">
        <v>2917</v>
      </c>
      <c r="F386" s="315" t="s">
        <v>2539</v>
      </c>
      <c r="G386" s="315" t="s">
        <v>2442</v>
      </c>
      <c r="H386" s="315" t="s">
        <v>6</v>
      </c>
      <c r="I386" s="833"/>
    </row>
    <row r="387" spans="5:9" s="832" customFormat="1" ht="22.5" x14ac:dyDescent="0.25">
      <c r="E387" s="315" t="s">
        <v>2590</v>
      </c>
      <c r="F387" s="315" t="s">
        <v>2539</v>
      </c>
      <c r="G387" s="315" t="s">
        <v>2443</v>
      </c>
      <c r="H387" s="315" t="s">
        <v>6</v>
      </c>
      <c r="I387" s="1441" t="s">
        <v>2920</v>
      </c>
    </row>
    <row r="388" spans="5:9" s="832" customFormat="1" ht="22.5" x14ac:dyDescent="0.25">
      <c r="E388" s="315" t="s">
        <v>2591</v>
      </c>
      <c r="F388" s="315" t="s">
        <v>2539</v>
      </c>
      <c r="G388" s="1441" t="s">
        <v>2909</v>
      </c>
      <c r="H388" s="315" t="s">
        <v>6</v>
      </c>
      <c r="I388" s="1440"/>
    </row>
    <row r="389" spans="5:9" s="832" customFormat="1" ht="51" customHeight="1" x14ac:dyDescent="0.25">
      <c r="E389" s="1428" t="s">
        <v>2430</v>
      </c>
      <c r="F389" s="315" t="s">
        <v>2540</v>
      </c>
      <c r="G389" s="1361" t="s">
        <v>2442</v>
      </c>
      <c r="H389" s="807" t="s">
        <v>379</v>
      </c>
      <c r="I389" s="323"/>
    </row>
    <row r="390" spans="5:9" s="832" customFormat="1" ht="45" x14ac:dyDescent="0.25">
      <c r="E390" s="315" t="s">
        <v>2917</v>
      </c>
      <c r="F390" s="315" t="s">
        <v>2540</v>
      </c>
      <c r="G390" s="315" t="s">
        <v>2443</v>
      </c>
      <c r="H390" s="315" t="s">
        <v>379</v>
      </c>
      <c r="I390" s="315" t="s">
        <v>2919</v>
      </c>
    </row>
    <row r="391" spans="5:9" s="832" customFormat="1" ht="45" x14ac:dyDescent="0.25">
      <c r="E391" s="1428" t="s">
        <v>2590</v>
      </c>
      <c r="F391" s="315" t="s">
        <v>2540</v>
      </c>
      <c r="G391" s="1361" t="s">
        <v>2443</v>
      </c>
      <c r="H391" s="807" t="s">
        <v>379</v>
      </c>
      <c r="I391" s="1361" t="s">
        <v>2502</v>
      </c>
    </row>
    <row r="392" spans="5:9" s="832" customFormat="1" ht="45" x14ac:dyDescent="0.25">
      <c r="E392" s="315" t="s">
        <v>2594</v>
      </c>
      <c r="F392" s="315" t="s">
        <v>2540</v>
      </c>
      <c r="G392" s="1441" t="s">
        <v>2909</v>
      </c>
      <c r="H392" s="315" t="s">
        <v>379</v>
      </c>
      <c r="I392" s="1440"/>
    </row>
    <row r="393" spans="5:9" s="832" customFormat="1" ht="45" x14ac:dyDescent="0.25">
      <c r="E393" s="1428" t="s">
        <v>2430</v>
      </c>
      <c r="F393" s="315" t="s">
        <v>2541</v>
      </c>
      <c r="G393" s="1361" t="s">
        <v>2442</v>
      </c>
      <c r="H393" s="807" t="s">
        <v>379</v>
      </c>
      <c r="I393" s="323"/>
    </row>
    <row r="394" spans="5:9" s="832" customFormat="1" ht="45" x14ac:dyDescent="0.25">
      <c r="E394" s="315" t="s">
        <v>2917</v>
      </c>
      <c r="F394" s="315" t="s">
        <v>2541</v>
      </c>
      <c r="G394" s="315" t="s">
        <v>2443</v>
      </c>
      <c r="H394" s="315" t="s">
        <v>379</v>
      </c>
      <c r="I394" s="315" t="s">
        <v>2918</v>
      </c>
    </row>
    <row r="395" spans="5:9" s="832" customFormat="1" ht="45" x14ac:dyDescent="0.25">
      <c r="E395" s="1428" t="s">
        <v>2590</v>
      </c>
      <c r="F395" s="315" t="s">
        <v>2541</v>
      </c>
      <c r="G395" s="1361" t="s">
        <v>2443</v>
      </c>
      <c r="H395" s="997" t="s">
        <v>379</v>
      </c>
      <c r="I395" s="1361" t="s">
        <v>2490</v>
      </c>
    </row>
    <row r="396" spans="5:9" s="832" customFormat="1" ht="45" x14ac:dyDescent="0.25">
      <c r="E396" s="315" t="s">
        <v>2591</v>
      </c>
      <c r="F396" s="315" t="s">
        <v>2541</v>
      </c>
      <c r="G396" s="1441" t="s">
        <v>2909</v>
      </c>
      <c r="H396" s="315" t="s">
        <v>379</v>
      </c>
      <c r="I396" s="1440"/>
    </row>
    <row r="397" spans="5:9" s="832" customFormat="1" ht="22.5" x14ac:dyDescent="0.25">
      <c r="E397" s="315" t="s">
        <v>2430</v>
      </c>
      <c r="F397" s="315" t="s">
        <v>2542</v>
      </c>
      <c r="G397" s="323"/>
      <c r="H397" s="997" t="s">
        <v>379</v>
      </c>
      <c r="I397" s="1361" t="s">
        <v>2503</v>
      </c>
    </row>
    <row r="398" spans="5:9" s="832" customFormat="1" ht="22.5" x14ac:dyDescent="0.25">
      <c r="E398" s="1384" t="s">
        <v>2430</v>
      </c>
      <c r="F398" s="315" t="s">
        <v>2542</v>
      </c>
      <c r="G398" s="994">
        <v>6</v>
      </c>
      <c r="H398" s="994" t="s">
        <v>379</v>
      </c>
      <c r="I398" s="1361" t="s">
        <v>2348</v>
      </c>
    </row>
    <row r="399" spans="5:9" s="832" customFormat="1" ht="47.25" customHeight="1" x14ac:dyDescent="0.25">
      <c r="E399" s="315" t="s">
        <v>2917</v>
      </c>
      <c r="F399" s="315" t="s">
        <v>2542</v>
      </c>
      <c r="G399" s="833"/>
      <c r="H399" s="315" t="s">
        <v>379</v>
      </c>
      <c r="I399" s="315" t="s">
        <v>2504</v>
      </c>
    </row>
    <row r="400" spans="5:9" s="832" customFormat="1" ht="22.5" x14ac:dyDescent="0.25">
      <c r="E400" s="315" t="s">
        <v>2917</v>
      </c>
      <c r="F400" s="315" t="s">
        <v>2542</v>
      </c>
      <c r="G400" s="1428">
        <v>6</v>
      </c>
      <c r="H400" s="1428" t="s">
        <v>379</v>
      </c>
      <c r="I400" s="315" t="s">
        <v>2475</v>
      </c>
    </row>
    <row r="401" spans="5:9" s="832" customFormat="1" ht="22.5" x14ac:dyDescent="0.25">
      <c r="E401" s="315" t="s">
        <v>2590</v>
      </c>
      <c r="F401" s="315" t="s">
        <v>2542</v>
      </c>
      <c r="G401" s="1361" t="s">
        <v>2442</v>
      </c>
      <c r="H401" s="997" t="s">
        <v>379</v>
      </c>
      <c r="I401" s="858"/>
    </row>
    <row r="402" spans="5:9" s="832" customFormat="1" ht="22.5" x14ac:dyDescent="0.25">
      <c r="E402" s="315" t="s">
        <v>2591</v>
      </c>
      <c r="F402" s="315" t="s">
        <v>2542</v>
      </c>
      <c r="G402" s="1361" t="s">
        <v>2442</v>
      </c>
      <c r="H402" s="997" t="s">
        <v>379</v>
      </c>
      <c r="I402" s="858"/>
    </row>
    <row r="403" spans="5:9" s="832" customFormat="1" ht="22.5" x14ac:dyDescent="0.25">
      <c r="E403" s="833" t="s">
        <v>412</v>
      </c>
      <c r="F403" s="315" t="s">
        <v>2543</v>
      </c>
      <c r="G403" s="1359" t="s">
        <v>2442</v>
      </c>
      <c r="H403" s="997" t="s">
        <v>379</v>
      </c>
      <c r="I403" s="997"/>
    </row>
    <row r="404" spans="5:9" s="832" customFormat="1" ht="22.5" x14ac:dyDescent="0.25">
      <c r="E404" s="315" t="s">
        <v>2430</v>
      </c>
      <c r="F404" s="315" t="s">
        <v>2544</v>
      </c>
      <c r="G404" s="858"/>
      <c r="H404" s="997" t="s">
        <v>379</v>
      </c>
      <c r="I404" s="1361" t="s">
        <v>2505</v>
      </c>
    </row>
    <row r="405" spans="5:9" s="832" customFormat="1" ht="22.5" x14ac:dyDescent="0.25">
      <c r="E405" s="1384" t="s">
        <v>2430</v>
      </c>
      <c r="F405" s="315" t="s">
        <v>2544</v>
      </c>
      <c r="G405" s="994">
        <v>6</v>
      </c>
      <c r="H405" s="994" t="s">
        <v>379</v>
      </c>
      <c r="I405" s="1361" t="s">
        <v>2475</v>
      </c>
    </row>
    <row r="406" spans="5:9" s="832" customFormat="1" ht="22.5" x14ac:dyDescent="0.25">
      <c r="E406" s="315" t="s">
        <v>2917</v>
      </c>
      <c r="F406" s="315" t="s">
        <v>2544</v>
      </c>
      <c r="G406" s="1428" t="s">
        <v>2442</v>
      </c>
      <c r="H406" s="315" t="s">
        <v>379</v>
      </c>
      <c r="I406" s="833"/>
    </row>
    <row r="407" spans="5:9" s="832" customFormat="1" ht="22.5" customHeight="1" x14ac:dyDescent="0.25">
      <c r="E407" s="315" t="s">
        <v>2590</v>
      </c>
      <c r="F407" s="315" t="s">
        <v>2544</v>
      </c>
      <c r="G407" s="323"/>
      <c r="H407" s="997" t="s">
        <v>379</v>
      </c>
      <c r="I407" s="1361" t="s">
        <v>2505</v>
      </c>
    </row>
    <row r="408" spans="5:9" s="832" customFormat="1" ht="22.5" x14ac:dyDescent="0.25">
      <c r="E408" s="1384" t="s">
        <v>2590</v>
      </c>
      <c r="F408" s="315" t="s">
        <v>2544</v>
      </c>
      <c r="G408" s="994">
        <v>3</v>
      </c>
      <c r="H408" s="994" t="s">
        <v>379</v>
      </c>
      <c r="I408" s="1361" t="s">
        <v>2475</v>
      </c>
    </row>
    <row r="409" spans="5:9" s="832" customFormat="1" ht="26.25" customHeight="1" x14ac:dyDescent="0.25">
      <c r="E409" s="315" t="s">
        <v>2591</v>
      </c>
      <c r="F409" s="315" t="s">
        <v>2544</v>
      </c>
      <c r="G409" s="1359" t="s">
        <v>2442</v>
      </c>
      <c r="H409" s="997" t="s">
        <v>379</v>
      </c>
      <c r="I409" s="997"/>
    </row>
    <row r="410" spans="5:9" s="832" customFormat="1" ht="22.5" x14ac:dyDescent="0.25">
      <c r="E410" s="315" t="s">
        <v>2430</v>
      </c>
      <c r="F410" s="315" t="s">
        <v>2545</v>
      </c>
      <c r="G410" s="1359" t="s">
        <v>2442</v>
      </c>
      <c r="H410" s="997" t="s">
        <v>379</v>
      </c>
      <c r="I410" s="997"/>
    </row>
    <row r="411" spans="5:9" s="832" customFormat="1" ht="22.5" x14ac:dyDescent="0.25">
      <c r="E411" s="315" t="s">
        <v>2917</v>
      </c>
      <c r="F411" s="315" t="s">
        <v>2545</v>
      </c>
      <c r="G411" s="1359" t="s">
        <v>2442</v>
      </c>
      <c r="H411" s="315" t="s">
        <v>379</v>
      </c>
      <c r="I411" s="315"/>
    </row>
    <row r="412" spans="5:9" s="832" customFormat="1" ht="22.5" x14ac:dyDescent="0.25">
      <c r="E412" s="315" t="s">
        <v>2590</v>
      </c>
      <c r="F412" s="315" t="s">
        <v>2545</v>
      </c>
      <c r="G412" s="1359" t="s">
        <v>2442</v>
      </c>
      <c r="H412" s="807" t="s">
        <v>379</v>
      </c>
      <c r="I412" s="807"/>
    </row>
    <row r="413" spans="5:9" s="832" customFormat="1" ht="22.5" x14ac:dyDescent="0.25">
      <c r="E413" s="315" t="s">
        <v>2590</v>
      </c>
      <c r="F413" s="315" t="s">
        <v>2546</v>
      </c>
      <c r="G413" s="1359" t="s">
        <v>2442</v>
      </c>
      <c r="H413" s="807" t="s">
        <v>379</v>
      </c>
      <c r="I413" s="323"/>
    </row>
    <row r="414" spans="5:9" s="832" customFormat="1" ht="22.5" x14ac:dyDescent="0.25">
      <c r="E414" s="315" t="s">
        <v>2591</v>
      </c>
      <c r="F414" s="315" t="s">
        <v>2546</v>
      </c>
      <c r="G414" s="1359" t="s">
        <v>2442</v>
      </c>
      <c r="H414" s="807" t="s">
        <v>379</v>
      </c>
      <c r="I414" s="323"/>
    </row>
    <row r="415" spans="5:9" s="832" customFormat="1" ht="22.5" x14ac:dyDescent="0.25">
      <c r="E415" s="315" t="s">
        <v>2430</v>
      </c>
      <c r="F415" s="315" t="s">
        <v>2547</v>
      </c>
      <c r="G415" s="1361" t="s">
        <v>2442</v>
      </c>
      <c r="H415" s="807" t="s">
        <v>379</v>
      </c>
      <c r="I415" s="807"/>
    </row>
    <row r="416" spans="5:9" s="832" customFormat="1" ht="22.5" x14ac:dyDescent="0.25">
      <c r="E416" s="315" t="s">
        <v>2590</v>
      </c>
      <c r="F416" s="315" t="s">
        <v>2547</v>
      </c>
      <c r="G416" s="1361" t="s">
        <v>2442</v>
      </c>
      <c r="H416" s="807" t="s">
        <v>379</v>
      </c>
      <c r="I416" s="807"/>
    </row>
    <row r="417" spans="5:9" s="832" customFormat="1" ht="22.5" x14ac:dyDescent="0.25">
      <c r="E417" s="315" t="s">
        <v>2591</v>
      </c>
      <c r="F417" s="315" t="s">
        <v>2547</v>
      </c>
      <c r="G417" s="1361" t="s">
        <v>2442</v>
      </c>
      <c r="H417" s="807" t="s">
        <v>379</v>
      </c>
      <c r="I417" s="807"/>
    </row>
    <row r="418" spans="5:9" s="832" customFormat="1" ht="33.75" x14ac:dyDescent="0.25">
      <c r="E418" s="315" t="s">
        <v>2430</v>
      </c>
      <c r="F418" s="315" t="s">
        <v>2548</v>
      </c>
      <c r="G418" s="1361" t="s">
        <v>2442</v>
      </c>
      <c r="H418" s="807" t="s">
        <v>379</v>
      </c>
      <c r="I418" s="323"/>
    </row>
    <row r="419" spans="5:9" s="832" customFormat="1" ht="33.75" x14ac:dyDescent="0.25">
      <c r="E419" s="315" t="s">
        <v>2590</v>
      </c>
      <c r="F419" s="315" t="s">
        <v>2548</v>
      </c>
      <c r="G419" s="1361" t="s">
        <v>2442</v>
      </c>
      <c r="H419" s="807" t="s">
        <v>379</v>
      </c>
      <c r="I419" s="323"/>
    </row>
    <row r="420" spans="5:9" s="832" customFormat="1" ht="33.75" x14ac:dyDescent="0.25">
      <c r="E420" s="315" t="s">
        <v>2591</v>
      </c>
      <c r="F420" s="315" t="s">
        <v>2548</v>
      </c>
      <c r="G420" s="1361" t="s">
        <v>2442</v>
      </c>
      <c r="H420" s="807" t="s">
        <v>379</v>
      </c>
      <c r="I420" s="323"/>
    </row>
    <row r="421" spans="5:9" s="832" customFormat="1" ht="22.5" x14ac:dyDescent="0.25">
      <c r="E421" s="1384" t="s">
        <v>2592</v>
      </c>
      <c r="F421" s="315" t="s">
        <v>2549</v>
      </c>
      <c r="G421" s="1359" t="s">
        <v>2442</v>
      </c>
      <c r="H421" s="807" t="s">
        <v>379</v>
      </c>
      <c r="I421" s="807"/>
    </row>
    <row r="422" spans="5:9" s="832" customFormat="1" ht="22.5" x14ac:dyDescent="0.25">
      <c r="E422" s="1384" t="s">
        <v>2592</v>
      </c>
      <c r="F422" s="315" t="s">
        <v>2550</v>
      </c>
      <c r="G422" s="1359" t="s">
        <v>2442</v>
      </c>
      <c r="H422" s="807" t="s">
        <v>371</v>
      </c>
      <c r="I422" s="807"/>
    </row>
    <row r="423" spans="5:9" s="832" customFormat="1" ht="22.5" x14ac:dyDescent="0.25">
      <c r="E423" s="1384" t="s">
        <v>2592</v>
      </c>
      <c r="F423" s="1639" t="s">
        <v>2551</v>
      </c>
      <c r="G423" s="1581" t="s">
        <v>2442</v>
      </c>
      <c r="H423" s="1638" t="s">
        <v>62</v>
      </c>
      <c r="I423" s="1638"/>
    </row>
    <row r="424" spans="5:9" s="832" customFormat="1" ht="22.5" x14ac:dyDescent="0.25">
      <c r="E424" s="1384" t="s">
        <v>2592</v>
      </c>
      <c r="F424" s="1639"/>
      <c r="G424" s="1581"/>
      <c r="H424" s="1638"/>
      <c r="I424" s="1638"/>
    </row>
    <row r="425" spans="5:9" s="832" customFormat="1" ht="22.5" x14ac:dyDescent="0.25">
      <c r="E425" s="1384" t="s">
        <v>2592</v>
      </c>
      <c r="F425" s="315" t="s">
        <v>2552</v>
      </c>
      <c r="G425" s="1359" t="s">
        <v>2442</v>
      </c>
      <c r="H425" s="807" t="s">
        <v>387</v>
      </c>
      <c r="I425" s="807"/>
    </row>
    <row r="426" spans="5:9" s="832" customFormat="1" ht="45" x14ac:dyDescent="0.25">
      <c r="E426" s="1384" t="s">
        <v>2592</v>
      </c>
      <c r="F426" s="315" t="s">
        <v>2553</v>
      </c>
      <c r="G426" s="1359" t="s">
        <v>2442</v>
      </c>
      <c r="H426" s="807" t="s">
        <v>1</v>
      </c>
      <c r="I426" s="807"/>
    </row>
    <row r="427" spans="5:9" s="832" customFormat="1" ht="22.5" x14ac:dyDescent="0.25">
      <c r="E427" s="1384" t="s">
        <v>2592</v>
      </c>
      <c r="F427" s="315" t="s">
        <v>2554</v>
      </c>
      <c r="G427" s="1359" t="s">
        <v>2442</v>
      </c>
      <c r="H427" s="807" t="s">
        <v>371</v>
      </c>
      <c r="I427" s="807"/>
    </row>
    <row r="428" spans="5:9" s="832" customFormat="1" ht="22.5" x14ac:dyDescent="0.25">
      <c r="E428" s="1384" t="s">
        <v>2592</v>
      </c>
      <c r="F428" s="315" t="s">
        <v>2555</v>
      </c>
      <c r="G428" s="1359" t="s">
        <v>2442</v>
      </c>
      <c r="H428" s="807" t="s">
        <v>371</v>
      </c>
      <c r="I428" s="807"/>
    </row>
    <row r="429" spans="5:9" s="832" customFormat="1" ht="22.5" x14ac:dyDescent="0.25">
      <c r="E429" s="1384" t="s">
        <v>2592</v>
      </c>
      <c r="F429" s="315" t="s">
        <v>2556</v>
      </c>
      <c r="G429" s="1359" t="s">
        <v>2442</v>
      </c>
      <c r="H429" s="807" t="s">
        <v>388</v>
      </c>
      <c r="I429" s="807"/>
    </row>
    <row r="430" spans="5:9" s="832" customFormat="1" ht="22.5" x14ac:dyDescent="0.25">
      <c r="E430" s="1384" t="s">
        <v>2592</v>
      </c>
      <c r="F430" s="895" t="s">
        <v>2557</v>
      </c>
      <c r="G430" s="1359" t="s">
        <v>2442</v>
      </c>
      <c r="H430" s="807" t="s">
        <v>379</v>
      </c>
      <c r="I430" s="807"/>
    </row>
    <row r="431" spans="5:9" s="832" customFormat="1" ht="22.5" hidden="1" x14ac:dyDescent="0.25">
      <c r="E431" s="1384" t="s">
        <v>2592</v>
      </c>
      <c r="F431" s="315"/>
      <c r="G431" s="808"/>
      <c r="H431" s="807"/>
      <c r="I431" s="807"/>
    </row>
    <row r="432" spans="5:9" s="832" customFormat="1" ht="22.5" x14ac:dyDescent="0.25">
      <c r="E432" s="1384" t="s">
        <v>2592</v>
      </c>
      <c r="F432" s="315" t="s">
        <v>2558</v>
      </c>
      <c r="G432" s="1359" t="s">
        <v>2442</v>
      </c>
      <c r="H432" s="807" t="s">
        <v>371</v>
      </c>
      <c r="I432" s="807"/>
    </row>
    <row r="433" spans="5:9" s="832" customFormat="1" ht="22.5" x14ac:dyDescent="0.25">
      <c r="E433" s="1384" t="s">
        <v>2592</v>
      </c>
      <c r="F433" s="315" t="s">
        <v>2559</v>
      </c>
      <c r="G433" s="1359" t="s">
        <v>2442</v>
      </c>
      <c r="H433" s="807" t="s">
        <v>389</v>
      </c>
      <c r="I433" s="807"/>
    </row>
    <row r="434" spans="5:9" s="832" customFormat="1" ht="22.5" x14ac:dyDescent="0.25">
      <c r="E434" s="1384" t="s">
        <v>2592</v>
      </c>
      <c r="F434" s="315" t="s">
        <v>2560</v>
      </c>
      <c r="G434" s="1359" t="s">
        <v>2442</v>
      </c>
      <c r="H434" s="807" t="s">
        <v>387</v>
      </c>
      <c r="I434" s="807"/>
    </row>
    <row r="435" spans="5:9" s="832" customFormat="1" ht="22.5" x14ac:dyDescent="0.25">
      <c r="E435" s="1384" t="s">
        <v>2592</v>
      </c>
      <c r="F435" s="315" t="s">
        <v>2561</v>
      </c>
      <c r="G435" s="1359" t="s">
        <v>2442</v>
      </c>
      <c r="H435" s="807" t="s">
        <v>1</v>
      </c>
      <c r="I435" s="807"/>
    </row>
    <row r="436" spans="5:9" s="832" customFormat="1" ht="22.5" x14ac:dyDescent="0.25">
      <c r="E436" s="1384" t="s">
        <v>2592</v>
      </c>
      <c r="F436" s="315" t="s">
        <v>2562</v>
      </c>
      <c r="G436" s="1359" t="s">
        <v>2442</v>
      </c>
      <c r="H436" s="807" t="s">
        <v>371</v>
      </c>
      <c r="I436" s="807"/>
    </row>
    <row r="437" spans="5:9" s="832" customFormat="1" ht="22.5" x14ac:dyDescent="0.25">
      <c r="E437" s="1384" t="s">
        <v>2592</v>
      </c>
      <c r="F437" s="315" t="s">
        <v>2563</v>
      </c>
      <c r="G437" s="1359" t="s">
        <v>2442</v>
      </c>
      <c r="H437" s="807" t="s">
        <v>371</v>
      </c>
      <c r="I437" s="807"/>
    </row>
    <row r="438" spans="5:9" s="832" customFormat="1" ht="22.5" x14ac:dyDescent="0.25">
      <c r="E438" s="1384" t="s">
        <v>2592</v>
      </c>
      <c r="F438" s="315" t="s">
        <v>2564</v>
      </c>
      <c r="G438" s="1359" t="s">
        <v>2442</v>
      </c>
      <c r="H438" s="807" t="s">
        <v>388</v>
      </c>
      <c r="I438" s="807"/>
    </row>
    <row r="439" spans="5:9" ht="22.5" x14ac:dyDescent="0.25">
      <c r="E439" s="1384" t="s">
        <v>2592</v>
      </c>
      <c r="F439" s="315" t="s">
        <v>2565</v>
      </c>
      <c r="G439" s="1358" t="s">
        <v>2442</v>
      </c>
      <c r="H439" s="315" t="s">
        <v>379</v>
      </c>
      <c r="I439" s="315"/>
    </row>
    <row r="440" spans="5:9" ht="22.5" x14ac:dyDescent="0.25">
      <c r="E440" s="1384" t="s">
        <v>2592</v>
      </c>
      <c r="F440" s="315" t="s">
        <v>2566</v>
      </c>
      <c r="G440" s="1358" t="s">
        <v>2442</v>
      </c>
      <c r="H440" s="315" t="s">
        <v>371</v>
      </c>
      <c r="I440" s="315"/>
    </row>
    <row r="441" spans="5:9" ht="22.5" x14ac:dyDescent="0.25">
      <c r="E441" s="1384" t="s">
        <v>2592</v>
      </c>
      <c r="F441" s="315" t="s">
        <v>2567</v>
      </c>
      <c r="G441" s="1358" t="s">
        <v>2442</v>
      </c>
      <c r="H441" s="315" t="s">
        <v>62</v>
      </c>
      <c r="I441" s="315"/>
    </row>
    <row r="442" spans="5:9" ht="22.5" x14ac:dyDescent="0.25">
      <c r="E442" s="1384" t="s">
        <v>2592</v>
      </c>
      <c r="F442" s="315" t="s">
        <v>2568</v>
      </c>
      <c r="G442" s="315" t="s">
        <v>2442</v>
      </c>
      <c r="H442" s="315" t="s">
        <v>390</v>
      </c>
      <c r="I442" s="315"/>
    </row>
    <row r="443" spans="5:9" ht="45" x14ac:dyDescent="0.25">
      <c r="E443" s="1384" t="s">
        <v>2592</v>
      </c>
      <c r="F443" s="315" t="s">
        <v>2569</v>
      </c>
      <c r="G443" s="315" t="s">
        <v>2442</v>
      </c>
      <c r="H443" s="315" t="s">
        <v>1</v>
      </c>
      <c r="I443" s="315"/>
    </row>
    <row r="444" spans="5:9" ht="33.75" x14ac:dyDescent="0.25">
      <c r="E444" s="1384" t="s">
        <v>2592</v>
      </c>
      <c r="F444" s="315" t="s">
        <v>2570</v>
      </c>
      <c r="G444" s="315" t="s">
        <v>2446</v>
      </c>
      <c r="H444" s="315" t="s">
        <v>371</v>
      </c>
      <c r="I444" s="315"/>
    </row>
    <row r="445" spans="5:9" ht="22.5" x14ac:dyDescent="0.25">
      <c r="E445" s="1384" t="s">
        <v>2592</v>
      </c>
      <c r="F445" s="315" t="s">
        <v>2571</v>
      </c>
      <c r="G445" s="315" t="s">
        <v>2442</v>
      </c>
      <c r="H445" s="315" t="s">
        <v>371</v>
      </c>
      <c r="I445" s="315"/>
    </row>
    <row r="446" spans="5:9" ht="33.75" x14ac:dyDescent="0.25">
      <c r="E446" s="1371" t="s">
        <v>2592</v>
      </c>
      <c r="F446" s="315" t="s">
        <v>2572</v>
      </c>
      <c r="G446" s="1358" t="s">
        <v>2442</v>
      </c>
      <c r="H446" s="316" t="s">
        <v>388</v>
      </c>
      <c r="I446" s="315"/>
    </row>
    <row r="447" spans="5:9" ht="22.5" x14ac:dyDescent="0.25">
      <c r="E447" s="1371" t="s">
        <v>2592</v>
      </c>
      <c r="F447" s="315" t="s">
        <v>2573</v>
      </c>
      <c r="G447" s="1358" t="s">
        <v>2442</v>
      </c>
      <c r="H447" s="316" t="s">
        <v>379</v>
      </c>
      <c r="I447" s="315"/>
    </row>
    <row r="448" spans="5:9" ht="22.5" x14ac:dyDescent="0.25">
      <c r="E448" s="1371" t="s">
        <v>2592</v>
      </c>
      <c r="F448" s="315" t="s">
        <v>2574</v>
      </c>
      <c r="G448" s="1358" t="s">
        <v>2442</v>
      </c>
      <c r="H448" s="316" t="s">
        <v>371</v>
      </c>
      <c r="I448" s="315"/>
    </row>
    <row r="449" spans="5:9" ht="22.5" x14ac:dyDescent="0.25">
      <c r="E449" s="1371" t="s">
        <v>2592</v>
      </c>
      <c r="F449" s="315" t="s">
        <v>2575</v>
      </c>
      <c r="G449" s="1358" t="s">
        <v>2442</v>
      </c>
      <c r="H449" s="316" t="s">
        <v>24</v>
      </c>
      <c r="I449" s="315"/>
    </row>
    <row r="450" spans="5:9" ht="22.5" x14ac:dyDescent="0.25">
      <c r="E450" s="1371" t="s">
        <v>2592</v>
      </c>
      <c r="F450" s="315" t="s">
        <v>2576</v>
      </c>
      <c r="G450" s="1358" t="s">
        <v>2442</v>
      </c>
      <c r="H450" s="316" t="s">
        <v>390</v>
      </c>
      <c r="I450" s="315"/>
    </row>
    <row r="451" spans="5:9" ht="33.75" x14ac:dyDescent="0.25">
      <c r="E451" s="1371" t="s">
        <v>2592</v>
      </c>
      <c r="F451" s="315" t="s">
        <v>2577</v>
      </c>
      <c r="G451" s="1358" t="s">
        <v>2446</v>
      </c>
      <c r="H451" s="316" t="s">
        <v>1</v>
      </c>
      <c r="I451" s="315"/>
    </row>
    <row r="452" spans="5:9" ht="22.5" x14ac:dyDescent="0.25">
      <c r="E452" s="1371" t="s">
        <v>2592</v>
      </c>
      <c r="F452" s="315" t="s">
        <v>2578</v>
      </c>
      <c r="G452" s="1358" t="s">
        <v>2442</v>
      </c>
      <c r="H452" s="316" t="s">
        <v>371</v>
      </c>
      <c r="I452" s="315"/>
    </row>
    <row r="453" spans="5:9" ht="22.5" x14ac:dyDescent="0.25">
      <c r="E453" s="1371" t="s">
        <v>2592</v>
      </c>
      <c r="F453" s="315" t="s">
        <v>2579</v>
      </c>
      <c r="G453" s="1358" t="s">
        <v>2442</v>
      </c>
      <c r="H453" s="316" t="s">
        <v>371</v>
      </c>
      <c r="I453" s="315"/>
    </row>
    <row r="454" spans="5:9" ht="22.5" x14ac:dyDescent="0.25">
      <c r="E454" s="1371" t="s">
        <v>2592</v>
      </c>
      <c r="F454" s="315" t="s">
        <v>2580</v>
      </c>
      <c r="G454" s="1358" t="s">
        <v>2442</v>
      </c>
      <c r="H454" s="316" t="s">
        <v>388</v>
      </c>
      <c r="I454" s="315"/>
    </row>
    <row r="455" spans="5:9" ht="22.5" x14ac:dyDescent="0.25">
      <c r="E455" s="1371" t="s">
        <v>2592</v>
      </c>
      <c r="F455" s="315" t="s">
        <v>2581</v>
      </c>
      <c r="G455" s="1358" t="s">
        <v>2442</v>
      </c>
      <c r="H455" s="316" t="s">
        <v>379</v>
      </c>
      <c r="I455" s="315"/>
    </row>
    <row r="456" spans="5:9" ht="22.5" x14ac:dyDescent="0.25">
      <c r="E456" s="1371" t="s">
        <v>2592</v>
      </c>
      <c r="F456" s="315" t="s">
        <v>2582</v>
      </c>
      <c r="G456" s="1358" t="s">
        <v>2442</v>
      </c>
      <c r="H456" s="316" t="s">
        <v>371</v>
      </c>
      <c r="I456" s="315"/>
    </row>
    <row r="457" spans="5:9" ht="22.5" x14ac:dyDescent="0.25">
      <c r="E457" s="1371" t="s">
        <v>2592</v>
      </c>
      <c r="F457" s="1393" t="s">
        <v>2583</v>
      </c>
      <c r="G457" s="1359" t="s">
        <v>2442</v>
      </c>
      <c r="H457" s="1004" t="s">
        <v>392</v>
      </c>
      <c r="I457" s="997"/>
    </row>
    <row r="458" spans="5:9" ht="22.5" x14ac:dyDescent="0.25">
      <c r="E458" s="1371" t="s">
        <v>2592</v>
      </c>
      <c r="F458" s="1361" t="s">
        <v>2584</v>
      </c>
      <c r="G458" s="994"/>
      <c r="H458" s="994" t="s">
        <v>379</v>
      </c>
      <c r="I458" s="1361" t="s">
        <v>2506</v>
      </c>
    </row>
    <row r="459" spans="5:9" ht="22.5" x14ac:dyDescent="0.25">
      <c r="E459" s="1371" t="s">
        <v>2592</v>
      </c>
      <c r="F459" s="1361" t="s">
        <v>2584</v>
      </c>
      <c r="G459" s="994" t="s">
        <v>66</v>
      </c>
      <c r="H459" s="994" t="s">
        <v>379</v>
      </c>
      <c r="I459" s="1361" t="s">
        <v>2475</v>
      </c>
    </row>
    <row r="460" spans="5:9" ht="22.5" x14ac:dyDescent="0.25">
      <c r="E460" s="1371" t="s">
        <v>2592</v>
      </c>
      <c r="F460" s="1361" t="s">
        <v>2585</v>
      </c>
      <c r="G460" s="994"/>
      <c r="H460" s="994" t="s">
        <v>379</v>
      </c>
      <c r="I460" s="1361" t="s">
        <v>2507</v>
      </c>
    </row>
    <row r="461" spans="5:9" ht="22.5" x14ac:dyDescent="0.25">
      <c r="E461" s="1371" t="s">
        <v>2592</v>
      </c>
      <c r="F461" s="1361" t="s">
        <v>2585</v>
      </c>
      <c r="G461" s="994" t="s">
        <v>54</v>
      </c>
      <c r="H461" s="994" t="s">
        <v>379</v>
      </c>
      <c r="I461" s="1361" t="s">
        <v>2475</v>
      </c>
    </row>
    <row r="462" spans="5:9" ht="22.5" x14ac:dyDescent="0.25">
      <c r="E462" s="1371" t="s">
        <v>2592</v>
      </c>
      <c r="F462" s="1361" t="s">
        <v>2586</v>
      </c>
      <c r="G462" s="994"/>
      <c r="H462" s="994" t="s">
        <v>379</v>
      </c>
      <c r="I462" s="1361" t="s">
        <v>2508</v>
      </c>
    </row>
    <row r="463" spans="5:9" ht="22.5" x14ac:dyDescent="0.25">
      <c r="E463" s="1371" t="s">
        <v>2592</v>
      </c>
      <c r="F463" s="1361" t="s">
        <v>2586</v>
      </c>
      <c r="G463" s="994" t="s">
        <v>66</v>
      </c>
      <c r="H463" s="994" t="s">
        <v>379</v>
      </c>
      <c r="I463" s="1361" t="s">
        <v>2475</v>
      </c>
    </row>
    <row r="464" spans="5:9" ht="22.5" x14ac:dyDescent="0.25">
      <c r="E464" s="1371" t="s">
        <v>2592</v>
      </c>
      <c r="F464" s="1361" t="s">
        <v>2587</v>
      </c>
      <c r="G464" s="1359" t="s">
        <v>2442</v>
      </c>
      <c r="H464" s="994" t="s">
        <v>379</v>
      </c>
      <c r="I464" s="997"/>
    </row>
    <row r="465" spans="5:9" ht="22.5" x14ac:dyDescent="0.25">
      <c r="E465" s="1371" t="s">
        <v>2592</v>
      </c>
      <c r="F465" s="1361" t="s">
        <v>2588</v>
      </c>
      <c r="G465" s="994"/>
      <c r="H465" s="994" t="s">
        <v>379</v>
      </c>
      <c r="I465" s="1361" t="s">
        <v>2509</v>
      </c>
    </row>
    <row r="466" spans="5:9" ht="22.5" x14ac:dyDescent="0.25">
      <c r="E466" s="1371" t="s">
        <v>2592</v>
      </c>
      <c r="F466" s="1361" t="s">
        <v>2588</v>
      </c>
      <c r="G466" s="994" t="s">
        <v>66</v>
      </c>
      <c r="H466" s="994" t="s">
        <v>379</v>
      </c>
      <c r="I466" s="1361" t="s">
        <v>2475</v>
      </c>
    </row>
    <row r="467" spans="5:9" ht="22.5" x14ac:dyDescent="0.25">
      <c r="E467" s="1371" t="s">
        <v>2592</v>
      </c>
      <c r="F467" s="1361" t="s">
        <v>2589</v>
      </c>
      <c r="G467" s="1359" t="s">
        <v>2447</v>
      </c>
      <c r="H467" s="994"/>
      <c r="I467" s="997"/>
    </row>
    <row r="468" spans="5:9" x14ac:dyDescent="0.25">
      <c r="E468" s="153"/>
      <c r="F468" s="154"/>
      <c r="G468" s="155"/>
      <c r="H468" s="155"/>
      <c r="I468" s="154"/>
    </row>
    <row r="469" spans="5:9" ht="25.5" customHeight="1" x14ac:dyDescent="0.25">
      <c r="E469" s="1640" t="s">
        <v>2430</v>
      </c>
      <c r="F469" s="156" t="s">
        <v>2598</v>
      </c>
      <c r="G469" s="157">
        <v>3</v>
      </c>
      <c r="H469" s="1643"/>
      <c r="I469" s="1563" t="s">
        <v>2632</v>
      </c>
    </row>
    <row r="470" spans="5:9" ht="24" customHeight="1" x14ac:dyDescent="0.25">
      <c r="E470" s="1641"/>
      <c r="F470" s="156" t="s">
        <v>2599</v>
      </c>
      <c r="G470" s="157">
        <v>4</v>
      </c>
      <c r="H470" s="1644"/>
      <c r="I470" s="1564"/>
    </row>
    <row r="471" spans="5:9" ht="23.25" customHeight="1" x14ac:dyDescent="0.25">
      <c r="E471" s="1641"/>
      <c r="F471" s="156" t="s">
        <v>2600</v>
      </c>
      <c r="G471" s="157">
        <v>1955</v>
      </c>
      <c r="H471" s="1644"/>
      <c r="I471" s="1564"/>
    </row>
    <row r="472" spans="5:9" x14ac:dyDescent="0.25">
      <c r="E472" s="1642"/>
      <c r="F472" s="809" t="s">
        <v>116</v>
      </c>
      <c r="G472" s="809" t="s">
        <v>425</v>
      </c>
      <c r="H472" s="1645"/>
      <c r="I472" s="1564"/>
    </row>
    <row r="473" spans="5:9" ht="22.5" x14ac:dyDescent="0.25">
      <c r="E473" s="1578" t="s">
        <v>2430</v>
      </c>
      <c r="F473" s="315" t="s">
        <v>2598</v>
      </c>
      <c r="G473" s="316">
        <v>3</v>
      </c>
      <c r="H473" s="1573"/>
      <c r="I473" s="1566" t="s">
        <v>2633</v>
      </c>
    </row>
    <row r="474" spans="5:9" ht="22.5" x14ac:dyDescent="0.25">
      <c r="E474" s="1579"/>
      <c r="F474" s="315" t="s">
        <v>2599</v>
      </c>
      <c r="G474" s="316">
        <v>4</v>
      </c>
      <c r="H474" s="1579"/>
      <c r="I474" s="1567"/>
    </row>
    <row r="475" spans="5:9" ht="22.5" x14ac:dyDescent="0.25">
      <c r="E475" s="1579"/>
      <c r="F475" s="315" t="s">
        <v>2600</v>
      </c>
      <c r="G475" s="316">
        <v>1955</v>
      </c>
      <c r="H475" s="1579"/>
      <c r="I475" s="1567"/>
    </row>
    <row r="476" spans="5:9" ht="22.5" x14ac:dyDescent="0.25">
      <c r="E476" s="1580"/>
      <c r="F476" s="315" t="s">
        <v>2601</v>
      </c>
      <c r="G476" s="316" t="s">
        <v>425</v>
      </c>
      <c r="H476" s="1580"/>
      <c r="I476" s="1567"/>
    </row>
    <row r="477" spans="5:9" ht="22.5" x14ac:dyDescent="0.25">
      <c r="E477" s="1635" t="s">
        <v>2430</v>
      </c>
      <c r="F477" s="375" t="s">
        <v>2602</v>
      </c>
      <c r="G477" s="859" t="s">
        <v>428</v>
      </c>
      <c r="H477" s="1637"/>
      <c r="I477" s="1635" t="s">
        <v>2634</v>
      </c>
    </row>
    <row r="478" spans="5:9" ht="22.5" x14ac:dyDescent="0.25">
      <c r="E478" s="1636"/>
      <c r="F478" s="375" t="s">
        <v>2603</v>
      </c>
      <c r="G478" s="860" t="s">
        <v>797</v>
      </c>
      <c r="H478" s="1637"/>
      <c r="I478" s="1636"/>
    </row>
    <row r="479" spans="5:9" ht="22.5" x14ac:dyDescent="0.25">
      <c r="E479" s="1635" t="s">
        <v>2430</v>
      </c>
      <c r="F479" s="156" t="s">
        <v>2602</v>
      </c>
      <c r="G479" s="861" t="s">
        <v>428</v>
      </c>
      <c r="H479" s="1565"/>
      <c r="I479" s="1563" t="s">
        <v>2635</v>
      </c>
    </row>
    <row r="480" spans="5:9" ht="22.5" x14ac:dyDescent="0.25">
      <c r="E480" s="1636"/>
      <c r="F480" s="156" t="s">
        <v>2529</v>
      </c>
      <c r="G480" s="862" t="s">
        <v>797</v>
      </c>
      <c r="H480" s="1565"/>
      <c r="I480" s="1564"/>
    </row>
    <row r="481" spans="5:9" ht="22.5" x14ac:dyDescent="0.25">
      <c r="E481" s="1635" t="s">
        <v>2430</v>
      </c>
      <c r="F481" s="375" t="s">
        <v>2602</v>
      </c>
      <c r="G481" s="859" t="s">
        <v>428</v>
      </c>
      <c r="H481" s="1637"/>
      <c r="I481" s="1635" t="s">
        <v>2636</v>
      </c>
    </row>
    <row r="482" spans="5:9" ht="22.5" x14ac:dyDescent="0.25">
      <c r="E482" s="1636"/>
      <c r="F482" s="375" t="s">
        <v>2526</v>
      </c>
      <c r="G482" s="860" t="s">
        <v>797</v>
      </c>
      <c r="H482" s="1637"/>
      <c r="I482" s="1636"/>
    </row>
    <row r="483" spans="5:9" ht="21.75" customHeight="1" x14ac:dyDescent="0.25">
      <c r="E483" s="1563" t="s">
        <v>2430</v>
      </c>
      <c r="F483" s="1387" t="s">
        <v>2602</v>
      </c>
      <c r="G483" s="861" t="s">
        <v>428</v>
      </c>
      <c r="H483" s="1651"/>
      <c r="I483" s="1563" t="s">
        <v>2637</v>
      </c>
    </row>
    <row r="484" spans="5:9" ht="22.5" x14ac:dyDescent="0.25">
      <c r="E484" s="1564"/>
      <c r="F484" s="1387" t="s">
        <v>2575</v>
      </c>
      <c r="G484" s="863" t="s">
        <v>24</v>
      </c>
      <c r="H484" s="1651"/>
      <c r="I484" s="1564"/>
    </row>
    <row r="485" spans="5:9" ht="22.5" x14ac:dyDescent="0.25">
      <c r="E485" s="1564"/>
      <c r="F485" s="1387" t="s">
        <v>2578</v>
      </c>
      <c r="G485" s="861" t="s">
        <v>797</v>
      </c>
      <c r="H485" s="1651"/>
      <c r="I485" s="1564"/>
    </row>
    <row r="486" spans="5:9" ht="22.5" x14ac:dyDescent="0.25">
      <c r="E486" s="1563" t="s">
        <v>2430</v>
      </c>
      <c r="F486" s="1386" t="s">
        <v>2602</v>
      </c>
      <c r="G486" s="320" t="s">
        <v>428</v>
      </c>
      <c r="H486" s="1654"/>
      <c r="I486" s="1566" t="s">
        <v>2638</v>
      </c>
    </row>
    <row r="487" spans="5:9" ht="22.5" x14ac:dyDescent="0.25">
      <c r="E487" s="1564"/>
      <c r="F487" s="375" t="s">
        <v>2559</v>
      </c>
      <c r="G487" s="152" t="s">
        <v>24</v>
      </c>
      <c r="H487" s="1654"/>
      <c r="I487" s="1567"/>
    </row>
    <row r="488" spans="5:9" ht="22.5" x14ac:dyDescent="0.25">
      <c r="E488" s="1564"/>
      <c r="F488" s="375" t="s">
        <v>2562</v>
      </c>
      <c r="G488" s="320" t="s">
        <v>797</v>
      </c>
      <c r="H488" s="1654"/>
      <c r="I488" s="1567"/>
    </row>
    <row r="489" spans="5:9" ht="22.5" x14ac:dyDescent="0.25">
      <c r="E489" s="1563" t="s">
        <v>2430</v>
      </c>
      <c r="F489" s="1387" t="s">
        <v>2602</v>
      </c>
      <c r="G489" s="861" t="s">
        <v>428</v>
      </c>
      <c r="H489" s="1651"/>
      <c r="I489" s="1563" t="s">
        <v>2639</v>
      </c>
    </row>
    <row r="490" spans="5:9" ht="22.5" x14ac:dyDescent="0.25">
      <c r="E490" s="1564"/>
      <c r="F490" s="1387" t="s">
        <v>2567</v>
      </c>
      <c r="G490" s="863" t="s">
        <v>62</v>
      </c>
      <c r="H490" s="1651"/>
      <c r="I490" s="1564"/>
    </row>
    <row r="491" spans="5:9" ht="22.5" x14ac:dyDescent="0.25">
      <c r="E491" s="1564"/>
      <c r="F491" s="864" t="s">
        <v>2570</v>
      </c>
      <c r="G491" s="861" t="s">
        <v>427</v>
      </c>
      <c r="H491" s="1651"/>
      <c r="I491" s="1564"/>
    </row>
    <row r="492" spans="5:9" ht="22.5" x14ac:dyDescent="0.25">
      <c r="E492" s="1563" t="s">
        <v>2430</v>
      </c>
      <c r="F492" s="1388" t="s">
        <v>2602</v>
      </c>
      <c r="G492" s="140" t="s">
        <v>428</v>
      </c>
      <c r="H492" s="1654"/>
      <c r="I492" s="1566" t="s">
        <v>2640</v>
      </c>
    </row>
    <row r="493" spans="5:9" ht="22.5" x14ac:dyDescent="0.25">
      <c r="E493" s="1564"/>
      <c r="F493" s="1389" t="s">
        <v>2605</v>
      </c>
      <c r="G493" s="102" t="s">
        <v>62</v>
      </c>
      <c r="H493" s="1654"/>
      <c r="I493" s="1567"/>
    </row>
    <row r="494" spans="5:9" ht="22.5" x14ac:dyDescent="0.25">
      <c r="E494" s="1564"/>
      <c r="F494" s="1389" t="s">
        <v>2606</v>
      </c>
      <c r="G494" s="140" t="s">
        <v>427</v>
      </c>
      <c r="H494" s="1654"/>
      <c r="I494" s="1567"/>
    </row>
    <row r="495" spans="5:9" ht="22.5" x14ac:dyDescent="0.25">
      <c r="E495" s="1575" t="s">
        <v>2430</v>
      </c>
      <c r="F495" s="324" t="s">
        <v>2607</v>
      </c>
      <c r="G495" s="160" t="s">
        <v>28</v>
      </c>
      <c r="H495" s="1574"/>
      <c r="I495" s="1575" t="s">
        <v>2641</v>
      </c>
    </row>
    <row r="496" spans="5:9" ht="22.5" x14ac:dyDescent="0.25">
      <c r="E496" s="1576"/>
      <c r="F496" s="324" t="s">
        <v>2609</v>
      </c>
      <c r="G496" s="160" t="s">
        <v>430</v>
      </c>
      <c r="H496" s="1574"/>
      <c r="I496" s="1576"/>
    </row>
    <row r="497" spans="4:9" ht="22.5" x14ac:dyDescent="0.25">
      <c r="E497" s="1575" t="s">
        <v>2430</v>
      </c>
      <c r="F497" s="315" t="s">
        <v>2607</v>
      </c>
      <c r="G497" s="859" t="s">
        <v>27</v>
      </c>
      <c r="H497" s="1637"/>
      <c r="I497" s="1635" t="s">
        <v>2642</v>
      </c>
    </row>
    <row r="498" spans="4:9" ht="22.5" x14ac:dyDescent="0.25">
      <c r="E498" s="1576"/>
      <c r="F498" s="315" t="s">
        <v>2609</v>
      </c>
      <c r="G498" s="158" t="s">
        <v>431</v>
      </c>
      <c r="H498" s="1637"/>
      <c r="I498" s="1636"/>
    </row>
    <row r="499" spans="4:9" ht="22.5" x14ac:dyDescent="0.25">
      <c r="E499" s="1575" t="s">
        <v>2430</v>
      </c>
      <c r="F499" s="324" t="s">
        <v>3387</v>
      </c>
      <c r="G499" s="865">
        <v>1</v>
      </c>
      <c r="H499" s="1574"/>
      <c r="I499" s="1575" t="s">
        <v>2643</v>
      </c>
    </row>
    <row r="500" spans="4:9" ht="22.5" x14ac:dyDescent="0.25">
      <c r="E500" s="1576"/>
      <c r="F500" s="324" t="s">
        <v>2610</v>
      </c>
      <c r="G500" s="866"/>
      <c r="H500" s="1574"/>
      <c r="I500" s="1576"/>
    </row>
    <row r="501" spans="4:9" ht="22.5" x14ac:dyDescent="0.25">
      <c r="E501" s="1575" t="s">
        <v>2430</v>
      </c>
      <c r="F501" s="315" t="s">
        <v>2610</v>
      </c>
      <c r="G501" s="152">
        <v>1</v>
      </c>
      <c r="H501" s="1568"/>
      <c r="I501" s="1566" t="s">
        <v>2644</v>
      </c>
    </row>
    <row r="502" spans="4:9" ht="22.5" x14ac:dyDescent="0.25">
      <c r="E502" s="1576"/>
      <c r="F502" s="315" t="s">
        <v>2525</v>
      </c>
      <c r="G502" s="857"/>
      <c r="H502" s="1568"/>
      <c r="I502" s="1567"/>
    </row>
    <row r="503" spans="4:9" ht="22.5" x14ac:dyDescent="0.25">
      <c r="D503" s="834"/>
      <c r="E503" s="1583" t="s">
        <v>2430</v>
      </c>
      <c r="F503" s="1389" t="s">
        <v>2607</v>
      </c>
      <c r="G503" s="995" t="s">
        <v>27</v>
      </c>
      <c r="H503" s="1586"/>
      <c r="I503" s="1583" t="s">
        <v>2645</v>
      </c>
    </row>
    <row r="504" spans="4:9" ht="22.5" x14ac:dyDescent="0.25">
      <c r="D504" s="834"/>
      <c r="E504" s="1584"/>
      <c r="F504" s="129" t="s">
        <v>2610</v>
      </c>
      <c r="G504" s="1000">
        <v>1</v>
      </c>
      <c r="H504" s="1587"/>
      <c r="I504" s="1652"/>
    </row>
    <row r="505" spans="4:9" ht="22.5" x14ac:dyDescent="0.25">
      <c r="D505" s="834"/>
      <c r="E505" s="1585"/>
      <c r="F505" s="1389" t="s">
        <v>2525</v>
      </c>
      <c r="G505" s="323" t="s">
        <v>56</v>
      </c>
      <c r="H505" s="1588"/>
      <c r="I505" s="1653"/>
    </row>
    <row r="506" spans="4:9" ht="22.5" x14ac:dyDescent="0.25">
      <c r="E506" s="1575" t="s">
        <v>2430</v>
      </c>
      <c r="F506" s="156" t="s">
        <v>2611</v>
      </c>
      <c r="G506" s="865">
        <v>1</v>
      </c>
      <c r="H506" s="1598"/>
      <c r="I506" s="1575" t="s">
        <v>2646</v>
      </c>
    </row>
    <row r="507" spans="4:9" ht="22.5" x14ac:dyDescent="0.25">
      <c r="E507" s="1576"/>
      <c r="F507" s="156" t="s">
        <v>2612</v>
      </c>
      <c r="G507" s="160"/>
      <c r="H507" s="1598"/>
      <c r="I507" s="1576"/>
    </row>
    <row r="508" spans="4:9" s="839" customFormat="1" ht="27" customHeight="1" x14ac:dyDescent="0.25">
      <c r="E508" s="1578" t="s">
        <v>2430</v>
      </c>
      <c r="F508" s="315" t="s">
        <v>2608</v>
      </c>
      <c r="G508" s="1095" t="s">
        <v>27</v>
      </c>
      <c r="H508" s="1573" t="s">
        <v>416</v>
      </c>
      <c r="I508" s="1578" t="s">
        <v>2647</v>
      </c>
    </row>
    <row r="509" spans="4:9" s="839" customFormat="1" ht="22.5" x14ac:dyDescent="0.25">
      <c r="E509" s="1579"/>
      <c r="F509" s="315" t="s">
        <v>2613</v>
      </c>
      <c r="G509" s="833"/>
      <c r="H509" s="1579"/>
      <c r="I509" s="1579"/>
    </row>
    <row r="510" spans="4:9" s="839" customFormat="1" ht="22.5" x14ac:dyDescent="0.25">
      <c r="E510" s="1580"/>
      <c r="F510" s="315" t="s">
        <v>2614</v>
      </c>
      <c r="G510" s="833" t="s">
        <v>22</v>
      </c>
      <c r="H510" s="1580"/>
      <c r="I510" s="1580"/>
    </row>
    <row r="511" spans="4:9" ht="33.75" x14ac:dyDescent="0.25">
      <c r="E511" s="1575" t="s">
        <v>2430</v>
      </c>
      <c r="F511" s="324" t="s">
        <v>2615</v>
      </c>
      <c r="G511" s="868" t="s">
        <v>428</v>
      </c>
      <c r="H511" s="1598"/>
      <c r="I511" s="1575" t="s">
        <v>2648</v>
      </c>
    </row>
    <row r="512" spans="4:9" ht="22.5" x14ac:dyDescent="0.25">
      <c r="E512" s="1576"/>
      <c r="F512" s="324" t="s">
        <v>2602</v>
      </c>
      <c r="G512" s="809" t="s">
        <v>785</v>
      </c>
      <c r="H512" s="1598"/>
      <c r="I512" s="1576"/>
    </row>
    <row r="513" spans="5:9" ht="22.5" x14ac:dyDescent="0.25">
      <c r="E513" s="1575" t="s">
        <v>2430</v>
      </c>
      <c r="F513" s="375" t="s">
        <v>2554</v>
      </c>
      <c r="G513" s="859" t="s">
        <v>428</v>
      </c>
      <c r="H513" s="1568"/>
      <c r="I513" s="1566" t="s">
        <v>2649</v>
      </c>
    </row>
    <row r="514" spans="5:9" ht="22.5" x14ac:dyDescent="0.25">
      <c r="E514" s="1576"/>
      <c r="F514" s="375" t="s">
        <v>2555</v>
      </c>
      <c r="G514" s="860" t="s">
        <v>427</v>
      </c>
      <c r="H514" s="1568"/>
      <c r="I514" s="1567"/>
    </row>
    <row r="515" spans="5:9" ht="22.5" x14ac:dyDescent="0.25">
      <c r="E515" s="1575" t="s">
        <v>2430</v>
      </c>
      <c r="F515" s="324" t="s">
        <v>2562</v>
      </c>
      <c r="G515" s="868" t="s">
        <v>428</v>
      </c>
      <c r="H515" s="1598"/>
      <c r="I515" s="1575" t="s">
        <v>2649</v>
      </c>
    </row>
    <row r="516" spans="5:9" ht="22.5" x14ac:dyDescent="0.25">
      <c r="E516" s="1576"/>
      <c r="F516" s="324" t="s">
        <v>2616</v>
      </c>
      <c r="G516" s="869" t="s">
        <v>427</v>
      </c>
      <c r="H516" s="1598"/>
      <c r="I516" s="1576"/>
    </row>
    <row r="517" spans="5:9" ht="22.5" x14ac:dyDescent="0.25">
      <c r="E517" s="1575" t="s">
        <v>2430</v>
      </c>
      <c r="F517" s="375" t="s">
        <v>2570</v>
      </c>
      <c r="G517" s="859" t="s">
        <v>428</v>
      </c>
      <c r="H517" s="1568"/>
      <c r="I517" s="1566" t="s">
        <v>2650</v>
      </c>
    </row>
    <row r="518" spans="5:9" ht="22.5" x14ac:dyDescent="0.25">
      <c r="E518" s="1576"/>
      <c r="F518" s="375" t="s">
        <v>2571</v>
      </c>
      <c r="G518" s="860" t="s">
        <v>427</v>
      </c>
      <c r="H518" s="1568"/>
      <c r="I518" s="1567"/>
    </row>
    <row r="519" spans="5:9" ht="22.5" x14ac:dyDescent="0.25">
      <c r="E519" s="1575" t="s">
        <v>2430</v>
      </c>
      <c r="F519" s="324" t="s">
        <v>2578</v>
      </c>
      <c r="G519" s="868" t="s">
        <v>428</v>
      </c>
      <c r="H519" s="1598"/>
      <c r="I519" s="1575" t="s">
        <v>2650</v>
      </c>
    </row>
    <row r="520" spans="5:9" ht="22.5" x14ac:dyDescent="0.25">
      <c r="E520" s="1576"/>
      <c r="F520" s="324" t="s">
        <v>2579</v>
      </c>
      <c r="G520" s="869" t="s">
        <v>427</v>
      </c>
      <c r="H520" s="1598"/>
      <c r="I520" s="1576"/>
    </row>
    <row r="521" spans="5:9" ht="22.5" x14ac:dyDescent="0.25">
      <c r="E521" s="1575" t="s">
        <v>2430</v>
      </c>
      <c r="F521" s="375" t="s">
        <v>2601</v>
      </c>
      <c r="G521" s="158" t="s">
        <v>432</v>
      </c>
      <c r="H521" s="1655"/>
      <c r="I521" s="1578" t="s">
        <v>2651</v>
      </c>
    </row>
    <row r="522" spans="5:9" ht="22.5" x14ac:dyDescent="0.25">
      <c r="E522" s="1576"/>
      <c r="F522" s="375" t="s">
        <v>2617</v>
      </c>
      <c r="G522" s="158" t="s">
        <v>433</v>
      </c>
      <c r="H522" s="1656"/>
      <c r="I522" s="1580"/>
    </row>
    <row r="523" spans="5:9" ht="22.5" x14ac:dyDescent="0.25">
      <c r="E523" s="1575" t="s">
        <v>2430</v>
      </c>
      <c r="F523" s="156" t="s">
        <v>2601</v>
      </c>
      <c r="G523" s="809" t="s">
        <v>432</v>
      </c>
      <c r="H523" s="1565"/>
      <c r="I523" s="1563" t="s">
        <v>2651</v>
      </c>
    </row>
    <row r="524" spans="5:9" ht="22.5" x14ac:dyDescent="0.25">
      <c r="E524" s="1576"/>
      <c r="F524" s="156" t="s">
        <v>2618</v>
      </c>
      <c r="G524" s="809" t="s">
        <v>433</v>
      </c>
      <c r="H524" s="1565"/>
      <c r="I524" s="1564"/>
    </row>
    <row r="525" spans="5:9" ht="22.5" x14ac:dyDescent="0.25">
      <c r="E525" s="1575" t="s">
        <v>2430</v>
      </c>
      <c r="F525" s="375" t="s">
        <v>2601</v>
      </c>
      <c r="G525" s="158" t="s">
        <v>432</v>
      </c>
      <c r="H525" s="1568"/>
      <c r="I525" s="1566" t="s">
        <v>2652</v>
      </c>
    </row>
    <row r="526" spans="5:9" ht="22.5" x14ac:dyDescent="0.25">
      <c r="E526" s="1576"/>
      <c r="F526" s="375" t="s">
        <v>2617</v>
      </c>
      <c r="G526" s="158" t="s">
        <v>170</v>
      </c>
      <c r="H526" s="1568"/>
      <c r="I526" s="1567"/>
    </row>
    <row r="527" spans="5:9" ht="22.5" x14ac:dyDescent="0.25">
      <c r="E527" s="1575" t="s">
        <v>2430</v>
      </c>
      <c r="F527" s="156" t="s">
        <v>2601</v>
      </c>
      <c r="G527" s="809" t="s">
        <v>432</v>
      </c>
      <c r="H527" s="1565"/>
      <c r="I527" s="1563" t="s">
        <v>2653</v>
      </c>
    </row>
    <row r="528" spans="5:9" ht="22.5" x14ac:dyDescent="0.25">
      <c r="E528" s="1576"/>
      <c r="F528" s="156" t="s">
        <v>2619</v>
      </c>
      <c r="G528" s="809" t="s">
        <v>170</v>
      </c>
      <c r="H528" s="1565"/>
      <c r="I528" s="1564"/>
    </row>
    <row r="529" spans="5:9" ht="22.5" customHeight="1" x14ac:dyDescent="0.25">
      <c r="E529" s="1583" t="s">
        <v>2430</v>
      </c>
      <c r="F529" s="1389" t="s">
        <v>2578</v>
      </c>
      <c r="G529" s="1389" t="s">
        <v>2684</v>
      </c>
      <c r="H529" s="1586"/>
      <c r="I529" s="1583" t="s">
        <v>2654</v>
      </c>
    </row>
    <row r="530" spans="5:9" ht="22.5" x14ac:dyDescent="0.25">
      <c r="E530" s="1584"/>
      <c r="F530" s="1389" t="s">
        <v>2575</v>
      </c>
      <c r="G530" s="1389" t="s">
        <v>2683</v>
      </c>
      <c r="H530" s="1587"/>
      <c r="I530" s="1589"/>
    </row>
    <row r="531" spans="5:9" ht="22.5" x14ac:dyDescent="0.25">
      <c r="E531" s="1585"/>
      <c r="F531" s="1389" t="s">
        <v>2576</v>
      </c>
      <c r="G531" s="323" t="s">
        <v>28</v>
      </c>
      <c r="H531" s="1588"/>
      <c r="I531" s="1590"/>
    </row>
    <row r="532" spans="5:9" ht="23.25" customHeight="1" x14ac:dyDescent="0.25">
      <c r="E532" s="1583" t="s">
        <v>2430</v>
      </c>
      <c r="F532" s="324" t="s">
        <v>2620</v>
      </c>
      <c r="G532" s="324" t="s">
        <v>2684</v>
      </c>
      <c r="H532" s="1591"/>
      <c r="I532" s="1594" t="s">
        <v>2655</v>
      </c>
    </row>
    <row r="533" spans="5:9" ht="22.5" x14ac:dyDescent="0.25">
      <c r="E533" s="1584"/>
      <c r="F533" s="324" t="s">
        <v>2559</v>
      </c>
      <c r="G533" s="324" t="s">
        <v>2683</v>
      </c>
      <c r="H533" s="1592"/>
      <c r="I533" s="1595"/>
    </row>
    <row r="534" spans="5:9" ht="22.5" x14ac:dyDescent="0.25">
      <c r="E534" s="1585"/>
      <c r="F534" s="324" t="s">
        <v>2560</v>
      </c>
      <c r="G534" s="160" t="s">
        <v>28</v>
      </c>
      <c r="H534" s="1593"/>
      <c r="I534" s="1596"/>
    </row>
    <row r="535" spans="5:9" ht="33.75" x14ac:dyDescent="0.25">
      <c r="E535" s="1566" t="s">
        <v>2430</v>
      </c>
      <c r="F535" s="375" t="s">
        <v>2570</v>
      </c>
      <c r="G535" s="375" t="s">
        <v>2685</v>
      </c>
      <c r="H535" s="1568"/>
      <c r="I535" s="1566" t="s">
        <v>2656</v>
      </c>
    </row>
    <row r="536" spans="5:9" ht="22.5" x14ac:dyDescent="0.25">
      <c r="E536" s="1567"/>
      <c r="F536" s="375" t="s">
        <v>2568</v>
      </c>
      <c r="G536" s="375" t="s">
        <v>2683</v>
      </c>
      <c r="H536" s="1568"/>
      <c r="I536" s="1567"/>
    </row>
    <row r="537" spans="5:9" ht="22.5" x14ac:dyDescent="0.25">
      <c r="E537" s="1566" t="s">
        <v>2430</v>
      </c>
      <c r="F537" s="156" t="s">
        <v>2554</v>
      </c>
      <c r="G537" s="156" t="s">
        <v>2684</v>
      </c>
      <c r="H537" s="1565"/>
      <c r="I537" s="1563" t="s">
        <v>2657</v>
      </c>
    </row>
    <row r="538" spans="5:9" ht="22.5" x14ac:dyDescent="0.25">
      <c r="E538" s="1567"/>
      <c r="F538" s="156" t="s">
        <v>2552</v>
      </c>
      <c r="G538" s="156" t="s">
        <v>2683</v>
      </c>
      <c r="H538" s="1565"/>
      <c r="I538" s="1564"/>
    </row>
    <row r="539" spans="5:9" ht="22.5" x14ac:dyDescent="0.25">
      <c r="E539" s="1566" t="s">
        <v>2430</v>
      </c>
      <c r="F539" s="375" t="s">
        <v>2604</v>
      </c>
      <c r="G539" s="375" t="s">
        <v>2684</v>
      </c>
      <c r="H539" s="1568"/>
      <c r="I539" s="1566" t="s">
        <v>2656</v>
      </c>
    </row>
    <row r="540" spans="5:9" ht="22.5" x14ac:dyDescent="0.25">
      <c r="E540" s="1567"/>
      <c r="F540" s="375" t="s">
        <v>2576</v>
      </c>
      <c r="G540" s="375" t="s">
        <v>2683</v>
      </c>
      <c r="H540" s="1568"/>
      <c r="I540" s="1567"/>
    </row>
    <row r="541" spans="5:9" ht="22.5" x14ac:dyDescent="0.25">
      <c r="E541" s="1566" t="s">
        <v>2430</v>
      </c>
      <c r="F541" s="156" t="s">
        <v>2562</v>
      </c>
      <c r="G541" s="156" t="s">
        <v>2684</v>
      </c>
      <c r="H541" s="1565"/>
      <c r="I541" s="1563" t="s">
        <v>2658</v>
      </c>
    </row>
    <row r="542" spans="5:9" ht="22.5" x14ac:dyDescent="0.25">
      <c r="E542" s="1567"/>
      <c r="F542" s="156" t="s">
        <v>2560</v>
      </c>
      <c r="G542" s="156" t="s">
        <v>2686</v>
      </c>
      <c r="H542" s="1565"/>
      <c r="I542" s="1564"/>
    </row>
    <row r="543" spans="5:9" ht="22.5" x14ac:dyDescent="0.25">
      <c r="E543" s="1566" t="s">
        <v>2430</v>
      </c>
      <c r="F543" s="375" t="s">
        <v>2621</v>
      </c>
      <c r="G543" s="1568"/>
      <c r="H543" s="1568"/>
      <c r="I543" s="1566" t="s">
        <v>2659</v>
      </c>
    </row>
    <row r="544" spans="5:9" ht="22.5" x14ac:dyDescent="0.25">
      <c r="E544" s="1567"/>
      <c r="F544" s="375" t="s">
        <v>2622</v>
      </c>
      <c r="G544" s="1568"/>
      <c r="H544" s="1568"/>
      <c r="I544" s="1567"/>
    </row>
    <row r="545" spans="5:9" ht="22.5" x14ac:dyDescent="0.25">
      <c r="E545" s="1566" t="s">
        <v>2430</v>
      </c>
      <c r="F545" s="324" t="s">
        <v>2608</v>
      </c>
      <c r="G545" s="160" t="s">
        <v>27</v>
      </c>
      <c r="H545" s="1574"/>
      <c r="I545" s="1575" t="s">
        <v>2660</v>
      </c>
    </row>
    <row r="546" spans="5:9" ht="22.5" x14ac:dyDescent="0.25">
      <c r="E546" s="1567"/>
      <c r="F546" s="324" t="s">
        <v>2623</v>
      </c>
      <c r="G546" s="160"/>
      <c r="H546" s="1574"/>
      <c r="I546" s="1576"/>
    </row>
    <row r="547" spans="5:9" ht="22.5" x14ac:dyDescent="0.25">
      <c r="E547" s="1566" t="s">
        <v>2430</v>
      </c>
      <c r="F547" s="1389" t="s">
        <v>2608</v>
      </c>
      <c r="G547" s="323" t="s">
        <v>27</v>
      </c>
      <c r="H547" s="1577"/>
      <c r="I547" s="1581" t="s">
        <v>2661</v>
      </c>
    </row>
    <row r="548" spans="5:9" ht="22.5" x14ac:dyDescent="0.25">
      <c r="E548" s="1567"/>
      <c r="F548" s="1389" t="s">
        <v>2624</v>
      </c>
      <c r="G548" s="323"/>
      <c r="H548" s="1577"/>
      <c r="I548" s="1582"/>
    </row>
    <row r="549" spans="5:9" ht="22.5" x14ac:dyDescent="0.25">
      <c r="E549" s="1566" t="s">
        <v>2430</v>
      </c>
      <c r="F549" s="324" t="s">
        <v>2530</v>
      </c>
      <c r="G549" s="865">
        <v>1</v>
      </c>
      <c r="H549" s="1574"/>
      <c r="I549" s="1575" t="s">
        <v>2662</v>
      </c>
    </row>
    <row r="550" spans="5:9" ht="22.5" x14ac:dyDescent="0.25">
      <c r="E550" s="1567"/>
      <c r="F550" s="324" t="s">
        <v>2531</v>
      </c>
      <c r="G550" s="160"/>
      <c r="H550" s="1574"/>
      <c r="I550" s="1576"/>
    </row>
    <row r="551" spans="5:9" ht="22.5" x14ac:dyDescent="0.25">
      <c r="E551" s="1566" t="s">
        <v>2430</v>
      </c>
      <c r="F551" s="1389" t="s">
        <v>2680</v>
      </c>
      <c r="G551" s="102">
        <v>1</v>
      </c>
      <c r="H551" s="1577"/>
      <c r="I551" s="1581" t="s">
        <v>2663</v>
      </c>
    </row>
    <row r="552" spans="5:9" ht="22.5" x14ac:dyDescent="0.25">
      <c r="E552" s="1567"/>
      <c r="F552" s="1389" t="s">
        <v>2625</v>
      </c>
      <c r="G552" s="323"/>
      <c r="H552" s="1577"/>
      <c r="I552" s="1582"/>
    </row>
    <row r="553" spans="5:9" ht="22.5" x14ac:dyDescent="0.25">
      <c r="E553" s="1575" t="s">
        <v>2430</v>
      </c>
      <c r="F553" s="1385" t="s">
        <v>2680</v>
      </c>
      <c r="G553" s="868" t="s">
        <v>803</v>
      </c>
      <c r="H553" s="1657"/>
      <c r="I553" s="1575" t="s">
        <v>2664</v>
      </c>
    </row>
    <row r="554" spans="5:9" ht="22.5" x14ac:dyDescent="0.25">
      <c r="E554" s="1576"/>
      <c r="F554" s="1385" t="s">
        <v>2626</v>
      </c>
      <c r="G554" s="980" t="s">
        <v>804</v>
      </c>
      <c r="H554" s="1657"/>
      <c r="I554" s="1576"/>
    </row>
    <row r="555" spans="5:9" ht="22.5" x14ac:dyDescent="0.25">
      <c r="E555" s="1576"/>
      <c r="F555" s="990" t="s">
        <v>2617</v>
      </c>
      <c r="G555" s="868" t="s">
        <v>804</v>
      </c>
      <c r="H555" s="1657"/>
      <c r="I555" s="1576"/>
    </row>
    <row r="556" spans="5:9" s="834" customFormat="1" x14ac:dyDescent="0.25">
      <c r="E556" s="86"/>
      <c r="F556" s="144"/>
      <c r="G556" s="144"/>
      <c r="H556" s="870"/>
      <c r="I556" s="86"/>
    </row>
    <row r="557" spans="5:9" ht="24" customHeight="1" x14ac:dyDescent="0.25">
      <c r="E557" s="1566" t="s">
        <v>2963</v>
      </c>
      <c r="F557" s="375" t="s">
        <v>2601</v>
      </c>
      <c r="G557" s="145" t="s">
        <v>425</v>
      </c>
      <c r="H557" s="1654"/>
      <c r="I557" s="1566" t="s">
        <v>2665</v>
      </c>
    </row>
    <row r="558" spans="5:9" ht="22.5" x14ac:dyDescent="0.25">
      <c r="E558" s="1567"/>
      <c r="F558" s="375" t="s">
        <v>2598</v>
      </c>
      <c r="G558" s="145">
        <v>3</v>
      </c>
      <c r="H558" s="1654"/>
      <c r="I558" s="1566"/>
    </row>
    <row r="559" spans="5:9" ht="22.5" x14ac:dyDescent="0.25">
      <c r="E559" s="1567"/>
      <c r="F559" s="375" t="s">
        <v>2599</v>
      </c>
      <c r="G559" s="145">
        <v>4</v>
      </c>
      <c r="H559" s="1654"/>
      <c r="I559" s="1566"/>
    </row>
    <row r="560" spans="5:9" ht="22.5" x14ac:dyDescent="0.25">
      <c r="E560" s="1567"/>
      <c r="F560" s="375" t="s">
        <v>2600</v>
      </c>
      <c r="G560" s="145">
        <v>1955</v>
      </c>
      <c r="H560" s="1654"/>
      <c r="I560" s="1566"/>
    </row>
    <row r="561" spans="5:9" ht="22.5" x14ac:dyDescent="0.25">
      <c r="E561" s="1575" t="s">
        <v>2963</v>
      </c>
      <c r="F561" s="324" t="s">
        <v>2608</v>
      </c>
      <c r="G561" s="160" t="s">
        <v>28</v>
      </c>
      <c r="H561" s="1565"/>
      <c r="I561" s="1563" t="s">
        <v>2641</v>
      </c>
    </row>
    <row r="562" spans="5:9" ht="22.5" x14ac:dyDescent="0.25">
      <c r="E562" s="1576"/>
      <c r="F562" s="324" t="s">
        <v>2609</v>
      </c>
      <c r="G562" s="160" t="s">
        <v>430</v>
      </c>
      <c r="H562" s="1565"/>
      <c r="I562" s="1564"/>
    </row>
    <row r="563" spans="5:9" ht="22.5" x14ac:dyDescent="0.25">
      <c r="E563" s="1566" t="s">
        <v>2963</v>
      </c>
      <c r="F563" s="315" t="s">
        <v>2608</v>
      </c>
      <c r="G563" s="158" t="s">
        <v>27</v>
      </c>
      <c r="H563" s="1568"/>
      <c r="I563" s="1566" t="s">
        <v>2666</v>
      </c>
    </row>
    <row r="564" spans="5:9" ht="22.5" x14ac:dyDescent="0.25">
      <c r="E564" s="1567"/>
      <c r="F564" s="315" t="s">
        <v>2609</v>
      </c>
      <c r="G564" s="158" t="s">
        <v>431</v>
      </c>
      <c r="H564" s="1568"/>
      <c r="I564" s="1567"/>
    </row>
    <row r="565" spans="5:9" ht="22.5" x14ac:dyDescent="0.25">
      <c r="E565" s="1566" t="s">
        <v>2963</v>
      </c>
      <c r="F565" s="375" t="s">
        <v>2601</v>
      </c>
      <c r="G565" s="158" t="s">
        <v>432</v>
      </c>
      <c r="H565" s="1568"/>
      <c r="I565" s="1566" t="s">
        <v>2667</v>
      </c>
    </row>
    <row r="566" spans="5:9" ht="22.5" x14ac:dyDescent="0.25">
      <c r="E566" s="1567"/>
      <c r="F566" s="375" t="s">
        <v>2617</v>
      </c>
      <c r="G566" s="158" t="s">
        <v>433</v>
      </c>
      <c r="H566" s="1568"/>
      <c r="I566" s="1567"/>
    </row>
    <row r="567" spans="5:9" ht="22.5" x14ac:dyDescent="0.25">
      <c r="E567" s="1575" t="s">
        <v>2963</v>
      </c>
      <c r="F567" s="156" t="s">
        <v>2601</v>
      </c>
      <c r="G567" s="809" t="s">
        <v>432</v>
      </c>
      <c r="H567" s="1565"/>
      <c r="I567" s="1563" t="s">
        <v>2667</v>
      </c>
    </row>
    <row r="568" spans="5:9" ht="22.5" x14ac:dyDescent="0.25">
      <c r="E568" s="1576"/>
      <c r="F568" s="156" t="s">
        <v>2626</v>
      </c>
      <c r="G568" s="809" t="s">
        <v>433</v>
      </c>
      <c r="H568" s="1565"/>
      <c r="I568" s="1564"/>
    </row>
    <row r="569" spans="5:9" ht="22.5" x14ac:dyDescent="0.25">
      <c r="E569" s="1566" t="s">
        <v>2963</v>
      </c>
      <c r="F569" s="375" t="s">
        <v>2601</v>
      </c>
      <c r="G569" s="158" t="s">
        <v>432</v>
      </c>
      <c r="H569" s="1568"/>
      <c r="I569" s="1566" t="s">
        <v>2668</v>
      </c>
    </row>
    <row r="570" spans="5:9" ht="22.5" x14ac:dyDescent="0.25">
      <c r="E570" s="1567"/>
      <c r="F570" s="375" t="s">
        <v>2617</v>
      </c>
      <c r="G570" s="158" t="s">
        <v>170</v>
      </c>
      <c r="H570" s="1568"/>
      <c r="I570" s="1567"/>
    </row>
    <row r="571" spans="5:9" ht="22.5" x14ac:dyDescent="0.25">
      <c r="E571" s="1575" t="s">
        <v>2963</v>
      </c>
      <c r="F571" s="156" t="s">
        <v>2601</v>
      </c>
      <c r="G571" s="809" t="s">
        <v>432</v>
      </c>
      <c r="H571" s="1565"/>
      <c r="I571" s="1563" t="s">
        <v>2668</v>
      </c>
    </row>
    <row r="572" spans="5:9" ht="22.5" x14ac:dyDescent="0.25">
      <c r="E572" s="1576"/>
      <c r="F572" s="156" t="s">
        <v>2626</v>
      </c>
      <c r="G572" s="809" t="s">
        <v>170</v>
      </c>
      <c r="H572" s="1565"/>
      <c r="I572" s="1564"/>
    </row>
    <row r="573" spans="5:9" ht="33.75" x14ac:dyDescent="0.25">
      <c r="E573" s="1575" t="s">
        <v>2963</v>
      </c>
      <c r="F573" s="156" t="s">
        <v>2627</v>
      </c>
      <c r="G573" s="1387" t="s">
        <v>2687</v>
      </c>
      <c r="H573" s="1657"/>
      <c r="I573" s="1575" t="s">
        <v>2906</v>
      </c>
    </row>
    <row r="574" spans="5:9" ht="22.5" x14ac:dyDescent="0.25">
      <c r="E574" s="1576"/>
      <c r="F574" s="156" t="s">
        <v>2559</v>
      </c>
      <c r="G574" s="1387" t="s">
        <v>2687</v>
      </c>
      <c r="H574" s="1657"/>
      <c r="I574" s="1575"/>
    </row>
    <row r="575" spans="5:9" ht="22.5" x14ac:dyDescent="0.25">
      <c r="E575" s="1576"/>
      <c r="F575" s="156" t="s">
        <v>2567</v>
      </c>
      <c r="G575" s="1387" t="s">
        <v>2687</v>
      </c>
      <c r="H575" s="1657"/>
      <c r="I575" s="1575"/>
    </row>
    <row r="576" spans="5:9" ht="22.5" x14ac:dyDescent="0.25">
      <c r="E576" s="1576"/>
      <c r="F576" s="156" t="s">
        <v>2575</v>
      </c>
      <c r="G576" s="1387" t="s">
        <v>2687</v>
      </c>
      <c r="H576" s="1657"/>
      <c r="I576" s="1575"/>
    </row>
    <row r="577" spans="5:9" ht="22.5" x14ac:dyDescent="0.25">
      <c r="E577" s="1566" t="s">
        <v>2963</v>
      </c>
      <c r="F577" s="375" t="s">
        <v>2628</v>
      </c>
      <c r="G577" s="867"/>
      <c r="H577" s="1637"/>
      <c r="I577" s="1566" t="s">
        <v>2669</v>
      </c>
    </row>
    <row r="578" spans="5:9" ht="22.5" x14ac:dyDescent="0.25">
      <c r="E578" s="1567"/>
      <c r="F578" s="375" t="s">
        <v>2629</v>
      </c>
      <c r="G578" s="867"/>
      <c r="H578" s="1637"/>
      <c r="I578" s="1567"/>
    </row>
    <row r="579" spans="5:9" ht="22.5" x14ac:dyDescent="0.25">
      <c r="E579" s="1575" t="s">
        <v>2963</v>
      </c>
      <c r="F579" s="324" t="s">
        <v>2608</v>
      </c>
      <c r="G579" s="160" t="s">
        <v>27</v>
      </c>
      <c r="H579" s="1574"/>
      <c r="I579" s="1575" t="s">
        <v>2670</v>
      </c>
    </row>
    <row r="580" spans="5:9" ht="22.5" x14ac:dyDescent="0.25">
      <c r="E580" s="1576"/>
      <c r="F580" s="324" t="s">
        <v>2623</v>
      </c>
      <c r="G580" s="160"/>
      <c r="H580" s="1574"/>
      <c r="I580" s="1576"/>
    </row>
    <row r="581" spans="5:9" ht="22.5" x14ac:dyDescent="0.25">
      <c r="E581" s="1578" t="s">
        <v>2963</v>
      </c>
      <c r="F581" s="1389" t="s">
        <v>2608</v>
      </c>
      <c r="G581" s="323" t="s">
        <v>27</v>
      </c>
      <c r="H581" s="1586"/>
      <c r="I581" s="1660" t="s">
        <v>2671</v>
      </c>
    </row>
    <row r="582" spans="5:9" ht="22.5" x14ac:dyDescent="0.25">
      <c r="E582" s="1579"/>
      <c r="F582" s="1389" t="s">
        <v>2624</v>
      </c>
      <c r="G582" s="323"/>
      <c r="H582" s="1588"/>
      <c r="I582" s="1661"/>
    </row>
    <row r="583" spans="5:9" ht="22.5" x14ac:dyDescent="0.25">
      <c r="E583" s="1658" t="s">
        <v>2963</v>
      </c>
      <c r="F583" s="1224" t="s">
        <v>2630</v>
      </c>
      <c r="G583" s="1206" t="s">
        <v>28</v>
      </c>
      <c r="H583" s="1586"/>
      <c r="I583" s="1662" t="s">
        <v>2902</v>
      </c>
    </row>
    <row r="584" spans="5:9" ht="22.5" x14ac:dyDescent="0.25">
      <c r="E584" s="1659"/>
      <c r="F584" s="1224" t="s">
        <v>2903</v>
      </c>
      <c r="G584" s="1382" t="s">
        <v>2905</v>
      </c>
      <c r="H584" s="1588"/>
      <c r="I584" s="1663"/>
    </row>
    <row r="585" spans="5:9" ht="22.5" x14ac:dyDescent="0.25">
      <c r="E585" s="1658" t="s">
        <v>2963</v>
      </c>
      <c r="F585" s="1224" t="s">
        <v>2630</v>
      </c>
      <c r="G585" s="1206" t="s">
        <v>27</v>
      </c>
      <c r="H585" s="1665"/>
      <c r="I585" s="1662" t="s">
        <v>2904</v>
      </c>
    </row>
    <row r="586" spans="5:9" ht="38.25" customHeight="1" x14ac:dyDescent="0.25">
      <c r="E586" s="1664"/>
      <c r="F586" s="1224" t="s">
        <v>2903</v>
      </c>
      <c r="G586" s="1382" t="s">
        <v>3066</v>
      </c>
      <c r="H586" s="1666"/>
      <c r="I586" s="1663"/>
    </row>
    <row r="587" spans="5:9" x14ac:dyDescent="0.25">
      <c r="E587" s="1439"/>
      <c r="F587" s="323"/>
      <c r="G587" s="323"/>
      <c r="H587" s="858"/>
      <c r="I587" s="1425"/>
    </row>
    <row r="588" spans="5:9" ht="22.5" x14ac:dyDescent="0.25">
      <c r="E588" s="1566" t="s">
        <v>2596</v>
      </c>
      <c r="F588" s="375" t="s">
        <v>2601</v>
      </c>
      <c r="G588" s="145" t="s">
        <v>425</v>
      </c>
      <c r="H588" s="1654"/>
      <c r="I588" s="1566" t="s">
        <v>2665</v>
      </c>
    </row>
    <row r="589" spans="5:9" ht="22.5" x14ac:dyDescent="0.25">
      <c r="E589" s="1567"/>
      <c r="F589" s="375" t="s">
        <v>2598</v>
      </c>
      <c r="G589" s="145">
        <v>3</v>
      </c>
      <c r="H589" s="1654"/>
      <c r="I589" s="1566"/>
    </row>
    <row r="590" spans="5:9" ht="22.5" x14ac:dyDescent="0.25">
      <c r="E590" s="1567"/>
      <c r="F590" s="375" t="s">
        <v>2599</v>
      </c>
      <c r="G590" s="145">
        <v>4</v>
      </c>
      <c r="H590" s="1654"/>
      <c r="I590" s="1566"/>
    </row>
    <row r="591" spans="5:9" ht="22.5" x14ac:dyDescent="0.25">
      <c r="E591" s="1567"/>
      <c r="F591" s="375" t="s">
        <v>2600</v>
      </c>
      <c r="G591" s="145">
        <v>1955</v>
      </c>
      <c r="H591" s="1654"/>
      <c r="I591" s="1566"/>
    </row>
    <row r="592" spans="5:9" ht="22.5" x14ac:dyDescent="0.25">
      <c r="E592" s="1563" t="s">
        <v>2597</v>
      </c>
      <c r="F592" s="156" t="s">
        <v>2608</v>
      </c>
      <c r="G592" s="809" t="s">
        <v>28</v>
      </c>
      <c r="H592" s="1565"/>
      <c r="I592" s="1563" t="s">
        <v>2641</v>
      </c>
    </row>
    <row r="593" spans="4:9" ht="26.25" customHeight="1" x14ac:dyDescent="0.25">
      <c r="E593" s="1564"/>
      <c r="F593" s="156" t="s">
        <v>2609</v>
      </c>
      <c r="G593" s="809" t="s">
        <v>430</v>
      </c>
      <c r="H593" s="1565"/>
      <c r="I593" s="1564"/>
    </row>
    <row r="594" spans="4:9" ht="23.25" customHeight="1" x14ac:dyDescent="0.25">
      <c r="E594" s="1563" t="s">
        <v>2597</v>
      </c>
      <c r="F594" s="315" t="s">
        <v>2630</v>
      </c>
      <c r="G594" s="833" t="s">
        <v>27</v>
      </c>
      <c r="H594" s="1568"/>
      <c r="I594" s="1566" t="s">
        <v>2666</v>
      </c>
    </row>
    <row r="595" spans="4:9" ht="26.25" customHeight="1" x14ac:dyDescent="0.25">
      <c r="E595" s="1564"/>
      <c r="F595" s="1101" t="s">
        <v>2609</v>
      </c>
      <c r="G595" s="159" t="s">
        <v>431</v>
      </c>
      <c r="H595" s="1655"/>
      <c r="I595" s="1573"/>
    </row>
    <row r="596" spans="4:9" ht="24" customHeight="1" x14ac:dyDescent="0.25">
      <c r="E596" s="1563" t="s">
        <v>2597</v>
      </c>
      <c r="F596" s="156" t="s">
        <v>2601</v>
      </c>
      <c r="G596" s="809" t="s">
        <v>432</v>
      </c>
      <c r="H596" s="1565"/>
      <c r="I596" s="1563" t="s">
        <v>2651</v>
      </c>
    </row>
    <row r="597" spans="4:9" ht="24" customHeight="1" x14ac:dyDescent="0.25">
      <c r="E597" s="1564"/>
      <c r="F597" s="156" t="s">
        <v>2626</v>
      </c>
      <c r="G597" s="809" t="s">
        <v>433</v>
      </c>
      <c r="H597" s="1565"/>
      <c r="I597" s="1564"/>
    </row>
    <row r="598" spans="4:9" ht="24.75" customHeight="1" x14ac:dyDescent="0.25">
      <c r="D598" s="834"/>
      <c r="E598" s="1563" t="s">
        <v>2597</v>
      </c>
      <c r="F598" s="156" t="s">
        <v>2601</v>
      </c>
      <c r="G598" s="809" t="s">
        <v>432</v>
      </c>
      <c r="H598" s="1565"/>
      <c r="I598" s="1563" t="s">
        <v>2653</v>
      </c>
    </row>
    <row r="599" spans="4:9" ht="24.75" customHeight="1" x14ac:dyDescent="0.25">
      <c r="D599" s="834"/>
      <c r="E599" s="1564"/>
      <c r="F599" s="156" t="s">
        <v>2626</v>
      </c>
      <c r="G599" s="809" t="s">
        <v>170</v>
      </c>
      <c r="H599" s="1565"/>
      <c r="I599" s="1564"/>
    </row>
    <row r="600" spans="4:9" ht="24.75" customHeight="1" x14ac:dyDescent="0.25">
      <c r="E600" s="1563" t="s">
        <v>2597</v>
      </c>
      <c r="F600" s="324" t="s">
        <v>2562</v>
      </c>
      <c r="G600" s="324" t="s">
        <v>2684</v>
      </c>
      <c r="H600" s="1574"/>
      <c r="I600" s="1594" t="s">
        <v>2672</v>
      </c>
    </row>
    <row r="601" spans="4:9" ht="26.25" customHeight="1" x14ac:dyDescent="0.25">
      <c r="E601" s="1564"/>
      <c r="F601" s="324" t="s">
        <v>2559</v>
      </c>
      <c r="G601" s="160" t="s">
        <v>24</v>
      </c>
      <c r="H601" s="1574"/>
      <c r="I601" s="1597"/>
    </row>
    <row r="602" spans="4:9" ht="39.75" customHeight="1" x14ac:dyDescent="0.25">
      <c r="E602" s="1563" t="s">
        <v>2597</v>
      </c>
      <c r="F602" s="1389" t="s">
        <v>2578</v>
      </c>
      <c r="G602" s="1389" t="s">
        <v>2684</v>
      </c>
      <c r="H602" s="1577"/>
      <c r="I602" s="1581" t="s">
        <v>2673</v>
      </c>
    </row>
    <row r="603" spans="4:9" ht="27" customHeight="1" x14ac:dyDescent="0.25">
      <c r="E603" s="1564"/>
      <c r="F603" s="1389" t="s">
        <v>2575</v>
      </c>
      <c r="G603" s="323" t="s">
        <v>24</v>
      </c>
      <c r="H603" s="1577"/>
      <c r="I603" s="1582"/>
    </row>
    <row r="604" spans="4:9" ht="26.25" customHeight="1" x14ac:dyDescent="0.25">
      <c r="E604" s="1563" t="s">
        <v>2597</v>
      </c>
      <c r="F604" s="156" t="s">
        <v>2570</v>
      </c>
      <c r="G604" s="156" t="s">
        <v>2684</v>
      </c>
      <c r="H604" s="1565"/>
      <c r="I604" s="1563" t="s">
        <v>2674</v>
      </c>
    </row>
    <row r="605" spans="4:9" ht="31.5" customHeight="1" x14ac:dyDescent="0.25">
      <c r="E605" s="1564"/>
      <c r="F605" s="156" t="s">
        <v>2631</v>
      </c>
      <c r="G605" s="871"/>
      <c r="H605" s="1565"/>
      <c r="I605" s="1564"/>
    </row>
    <row r="606" spans="4:9" ht="23.25" customHeight="1" x14ac:dyDescent="0.25">
      <c r="E606" s="1563" t="s">
        <v>2597</v>
      </c>
      <c r="F606" s="375" t="s">
        <v>2606</v>
      </c>
      <c r="G606" s="315" t="s">
        <v>2684</v>
      </c>
      <c r="H606" s="1568"/>
      <c r="I606" s="1566" t="s">
        <v>2675</v>
      </c>
    </row>
    <row r="607" spans="4:9" ht="22.5" x14ac:dyDescent="0.25">
      <c r="E607" s="1564"/>
      <c r="F607" s="375" t="s">
        <v>2552</v>
      </c>
      <c r="G607" s="857"/>
      <c r="H607" s="1568"/>
      <c r="I607" s="1567"/>
    </row>
    <row r="608" spans="4:9" ht="33.75" customHeight="1" x14ac:dyDescent="0.25">
      <c r="E608" s="1563" t="s">
        <v>2597</v>
      </c>
      <c r="F608" s="156" t="s">
        <v>2604</v>
      </c>
      <c r="G608" s="809" t="s">
        <v>436</v>
      </c>
      <c r="H608" s="1565"/>
      <c r="I608" s="1563" t="s">
        <v>2674</v>
      </c>
    </row>
    <row r="609" spans="5:9" ht="33.75" customHeight="1" x14ac:dyDescent="0.25">
      <c r="E609" s="1564"/>
      <c r="F609" s="156" t="s">
        <v>2576</v>
      </c>
      <c r="G609" s="871"/>
      <c r="H609" s="1565"/>
      <c r="I609" s="1564"/>
    </row>
    <row r="610" spans="5:9" ht="31.5" customHeight="1" x14ac:dyDescent="0.25">
      <c r="E610" s="1563" t="s">
        <v>2597</v>
      </c>
      <c r="F610" s="375" t="s">
        <v>2562</v>
      </c>
      <c r="G610" s="315" t="s">
        <v>2684</v>
      </c>
      <c r="H610" s="1568"/>
      <c r="I610" s="1566" t="s">
        <v>2675</v>
      </c>
    </row>
    <row r="611" spans="5:9" ht="29.25" customHeight="1" x14ac:dyDescent="0.25">
      <c r="E611" s="1564"/>
      <c r="F611" s="375" t="s">
        <v>2560</v>
      </c>
      <c r="G611" s="857"/>
      <c r="H611" s="1568"/>
      <c r="I611" s="1567"/>
    </row>
    <row r="612" spans="5:9" ht="30" customHeight="1" x14ac:dyDescent="0.25">
      <c r="E612" s="1563" t="s">
        <v>2597</v>
      </c>
      <c r="F612" s="324" t="s">
        <v>2608</v>
      </c>
      <c r="G612" s="160" t="s">
        <v>27</v>
      </c>
      <c r="H612" s="1574"/>
      <c r="I612" s="1575" t="s">
        <v>2676</v>
      </c>
    </row>
    <row r="613" spans="5:9" ht="27.75" customHeight="1" x14ac:dyDescent="0.25">
      <c r="E613" s="1564"/>
      <c r="F613" s="324" t="s">
        <v>2623</v>
      </c>
      <c r="G613" s="160"/>
      <c r="H613" s="1574"/>
      <c r="I613" s="1576"/>
    </row>
    <row r="614" spans="5:9" ht="22.5" customHeight="1" x14ac:dyDescent="0.25">
      <c r="E614" s="1563" t="s">
        <v>2597</v>
      </c>
      <c r="F614" s="1389" t="s">
        <v>2608</v>
      </c>
      <c r="G614" s="323" t="s">
        <v>27</v>
      </c>
      <c r="H614" s="1577"/>
      <c r="I614" s="1581" t="s">
        <v>2677</v>
      </c>
    </row>
    <row r="615" spans="5:9" ht="38.25" customHeight="1" x14ac:dyDescent="0.25">
      <c r="E615" s="1564"/>
      <c r="F615" s="1389" t="s">
        <v>2624</v>
      </c>
      <c r="G615" s="323"/>
      <c r="H615" s="1577"/>
      <c r="I615" s="1582"/>
    </row>
    <row r="616" spans="5:9" ht="29.25" customHeight="1" x14ac:dyDescent="0.25">
      <c r="E616" s="1563" t="s">
        <v>2597</v>
      </c>
      <c r="F616" s="324" t="s">
        <v>2679</v>
      </c>
      <c r="G616" s="865">
        <v>1</v>
      </c>
      <c r="H616" s="1574"/>
      <c r="I616" s="1575" t="s">
        <v>2678</v>
      </c>
    </row>
    <row r="617" spans="5:9" ht="24.75" customHeight="1" x14ac:dyDescent="0.25">
      <c r="E617" s="1564"/>
      <c r="F617" s="324" t="s">
        <v>2545</v>
      </c>
      <c r="G617" s="160"/>
      <c r="H617" s="1574"/>
      <c r="I617" s="1576"/>
    </row>
    <row r="618" spans="5:9" x14ac:dyDescent="0.25">
      <c r="E618" s="86"/>
      <c r="F618" s="872"/>
      <c r="G618" s="873"/>
      <c r="H618" s="870"/>
      <c r="I618" s="86"/>
    </row>
    <row r="619" spans="5:9" ht="22.5" x14ac:dyDescent="0.25">
      <c r="E619" s="1566" t="s">
        <v>2594</v>
      </c>
      <c r="F619" s="375" t="s">
        <v>2601</v>
      </c>
      <c r="G619" s="158" t="s">
        <v>432</v>
      </c>
      <c r="H619" s="1568"/>
      <c r="I619" s="1566" t="s">
        <v>2651</v>
      </c>
    </row>
    <row r="620" spans="5:9" ht="22.5" customHeight="1" x14ac:dyDescent="0.25">
      <c r="E620" s="1573"/>
      <c r="F620" s="375" t="s">
        <v>2617</v>
      </c>
      <c r="G620" s="158" t="s">
        <v>433</v>
      </c>
      <c r="H620" s="1568"/>
      <c r="I620" s="1567"/>
    </row>
    <row r="621" spans="5:9" ht="24.75" customHeight="1" x14ac:dyDescent="0.25">
      <c r="E621" s="1566" t="s">
        <v>2594</v>
      </c>
      <c r="F621" s="156" t="s">
        <v>2601</v>
      </c>
      <c r="G621" s="809" t="s">
        <v>432</v>
      </c>
      <c r="H621" s="1565"/>
      <c r="I621" s="1563" t="s">
        <v>2651</v>
      </c>
    </row>
    <row r="622" spans="5:9" ht="31.5" customHeight="1" x14ac:dyDescent="0.25">
      <c r="E622" s="1573"/>
      <c r="F622" s="156" t="s">
        <v>2626</v>
      </c>
      <c r="G622" s="809" t="s">
        <v>433</v>
      </c>
      <c r="H622" s="1565"/>
      <c r="I622" s="1564"/>
    </row>
    <row r="623" spans="5:9" ht="26.25" customHeight="1" x14ac:dyDescent="0.25">
      <c r="E623" s="1566" t="s">
        <v>2594</v>
      </c>
      <c r="F623" s="375" t="s">
        <v>2601</v>
      </c>
      <c r="G623" s="158" t="s">
        <v>432</v>
      </c>
      <c r="H623" s="1568"/>
      <c r="I623" s="1566" t="s">
        <v>2653</v>
      </c>
    </row>
    <row r="624" spans="5:9" ht="32.25" customHeight="1" x14ac:dyDescent="0.25">
      <c r="E624" s="1573"/>
      <c r="F624" s="375" t="s">
        <v>2617</v>
      </c>
      <c r="G624" s="158" t="s">
        <v>170</v>
      </c>
      <c r="H624" s="1568"/>
      <c r="I624" s="1567"/>
    </row>
    <row r="625" spans="5:9" ht="24" customHeight="1" x14ac:dyDescent="0.25">
      <c r="E625" s="1566" t="s">
        <v>2594</v>
      </c>
      <c r="F625" s="156" t="s">
        <v>2601</v>
      </c>
      <c r="G625" s="809" t="s">
        <v>432</v>
      </c>
      <c r="H625" s="1565"/>
      <c r="I625" s="1563" t="s">
        <v>2653</v>
      </c>
    </row>
    <row r="626" spans="5:9" ht="23.25" customHeight="1" x14ac:dyDescent="0.25">
      <c r="E626" s="1573"/>
      <c r="F626" s="156" t="s">
        <v>2626</v>
      </c>
      <c r="G626" s="809" t="s">
        <v>170</v>
      </c>
      <c r="H626" s="1565"/>
      <c r="I626" s="1564"/>
    </row>
    <row r="627" spans="5:9" ht="30" customHeight="1" x14ac:dyDescent="0.25">
      <c r="E627" s="1566" t="s">
        <v>2594</v>
      </c>
      <c r="F627" s="324" t="s">
        <v>2562</v>
      </c>
      <c r="G627" s="324" t="s">
        <v>2684</v>
      </c>
      <c r="H627" s="1574"/>
      <c r="I627" s="1575" t="s">
        <v>2681</v>
      </c>
    </row>
    <row r="628" spans="5:9" ht="30.75" customHeight="1" x14ac:dyDescent="0.25">
      <c r="E628" s="1573"/>
      <c r="F628" s="324" t="s">
        <v>2559</v>
      </c>
      <c r="G628" s="324" t="s">
        <v>24</v>
      </c>
      <c r="H628" s="1574"/>
      <c r="I628" s="1576"/>
    </row>
    <row r="629" spans="5:9" ht="26.25" customHeight="1" x14ac:dyDescent="0.25">
      <c r="E629" s="1566" t="s">
        <v>2594</v>
      </c>
      <c r="F629" s="1389" t="s">
        <v>2578</v>
      </c>
      <c r="G629" s="1389" t="s">
        <v>2684</v>
      </c>
      <c r="H629" s="1577"/>
      <c r="I629" s="1581" t="s">
        <v>2682</v>
      </c>
    </row>
    <row r="630" spans="5:9" ht="30.75" customHeight="1" x14ac:dyDescent="0.25">
      <c r="E630" s="1573"/>
      <c r="F630" s="1389" t="s">
        <v>2575</v>
      </c>
      <c r="G630" s="323" t="s">
        <v>24</v>
      </c>
      <c r="H630" s="1577"/>
      <c r="I630" s="1582"/>
    </row>
    <row r="631" spans="5:9" ht="22.5" customHeight="1" x14ac:dyDescent="0.25">
      <c r="E631" s="1566" t="s">
        <v>2594</v>
      </c>
      <c r="F631" s="156" t="s">
        <v>2570</v>
      </c>
      <c r="G631" s="156" t="s">
        <v>2684</v>
      </c>
      <c r="H631" s="1565"/>
      <c r="I631" s="1563" t="s">
        <v>2674</v>
      </c>
    </row>
    <row r="632" spans="5:9" ht="24.75" customHeight="1" x14ac:dyDescent="0.25">
      <c r="E632" s="1573"/>
      <c r="F632" s="156" t="s">
        <v>2568</v>
      </c>
      <c r="G632" s="871"/>
      <c r="H632" s="1565"/>
      <c r="I632" s="1564"/>
    </row>
    <row r="633" spans="5:9" ht="24.75" customHeight="1" x14ac:dyDescent="0.25">
      <c r="E633" s="1566" t="s">
        <v>2594</v>
      </c>
      <c r="F633" s="375" t="s">
        <v>2554</v>
      </c>
      <c r="G633" s="375" t="s">
        <v>2684</v>
      </c>
      <c r="H633" s="1637"/>
      <c r="I633" s="1566" t="s">
        <v>2675</v>
      </c>
    </row>
    <row r="634" spans="5:9" ht="26.25" customHeight="1" x14ac:dyDescent="0.25">
      <c r="E634" s="1573"/>
      <c r="F634" s="375" t="s">
        <v>2552</v>
      </c>
      <c r="G634" s="158"/>
      <c r="H634" s="1637"/>
      <c r="I634" s="1567"/>
    </row>
    <row r="635" spans="5:9" ht="21.75" customHeight="1" x14ac:dyDescent="0.25">
      <c r="E635" s="1566" t="s">
        <v>2594</v>
      </c>
      <c r="F635" s="1385" t="s">
        <v>2608</v>
      </c>
      <c r="G635" s="865" t="s">
        <v>27</v>
      </c>
      <c r="H635" s="1657"/>
      <c r="I635" s="1575" t="s">
        <v>2660</v>
      </c>
    </row>
    <row r="636" spans="5:9" ht="31.5" customHeight="1" x14ac:dyDescent="0.25">
      <c r="E636" s="1573"/>
      <c r="F636" s="1385" t="s">
        <v>2623</v>
      </c>
      <c r="G636" s="865"/>
      <c r="H636" s="1657"/>
      <c r="I636" s="1576"/>
    </row>
    <row r="637" spans="5:9" ht="21.75" customHeight="1" x14ac:dyDescent="0.25">
      <c r="E637" s="1566" t="s">
        <v>2594</v>
      </c>
      <c r="F637" s="1389" t="s">
        <v>2608</v>
      </c>
      <c r="G637" s="323" t="s">
        <v>27</v>
      </c>
      <c r="H637" s="1577"/>
      <c r="I637" s="1581" t="s">
        <v>2661</v>
      </c>
    </row>
    <row r="638" spans="5:9" ht="23.25" customHeight="1" x14ac:dyDescent="0.25">
      <c r="E638" s="1573"/>
      <c r="F638" s="1389" t="s">
        <v>2624</v>
      </c>
      <c r="G638" s="323"/>
      <c r="H638" s="1577"/>
      <c r="I638" s="1582"/>
    </row>
    <row r="639" spans="5:9" ht="30.75" customHeight="1" x14ac:dyDescent="0.25">
      <c r="E639" s="1566" t="s">
        <v>2594</v>
      </c>
      <c r="F639" s="324" t="s">
        <v>2680</v>
      </c>
      <c r="G639" s="865">
        <v>1</v>
      </c>
      <c r="H639" s="1574"/>
      <c r="I639" s="1575" t="s">
        <v>2678</v>
      </c>
    </row>
    <row r="640" spans="5:9" ht="28.5" customHeight="1" x14ac:dyDescent="0.25">
      <c r="E640" s="1567"/>
      <c r="F640" s="324" t="s">
        <v>2545</v>
      </c>
      <c r="G640" s="160"/>
      <c r="H640" s="1574"/>
      <c r="I640" s="1576"/>
    </row>
    <row r="641" spans="5:9" s="834" customFormat="1" x14ac:dyDescent="0.25">
      <c r="E641" s="106"/>
      <c r="F641" s="132"/>
      <c r="G641" s="92"/>
      <c r="H641" s="386"/>
      <c r="I641" s="874"/>
    </row>
    <row r="642" spans="5:9" s="834" customFormat="1" x14ac:dyDescent="0.25">
      <c r="E642" s="106"/>
      <c r="F642" s="132"/>
      <c r="G642" s="92"/>
      <c r="H642" s="386"/>
      <c r="I642" s="874"/>
    </row>
    <row r="643" spans="5:9" s="834" customFormat="1" x14ac:dyDescent="0.25">
      <c r="E643" s="106"/>
      <c r="F643" s="132"/>
      <c r="G643" s="92"/>
      <c r="H643" s="386"/>
      <c r="I643" s="874"/>
    </row>
    <row r="644" spans="5:9" s="834" customFormat="1" x14ac:dyDescent="0.25">
      <c r="E644" s="106"/>
      <c r="F644" s="132"/>
      <c r="G644" s="92"/>
      <c r="H644" s="386"/>
      <c r="I644" s="874"/>
    </row>
    <row r="645" spans="5:9" s="834" customFormat="1" x14ac:dyDescent="0.25">
      <c r="E645" s="106"/>
      <c r="F645" s="132"/>
      <c r="G645" s="92"/>
      <c r="H645" s="386"/>
      <c r="I645" s="874"/>
    </row>
    <row r="646" spans="5:9" s="834" customFormat="1" x14ac:dyDescent="0.25">
      <c r="E646" s="106"/>
      <c r="F646" s="132"/>
      <c r="G646" s="92"/>
      <c r="H646" s="386"/>
      <c r="I646" s="874"/>
    </row>
    <row r="648" spans="5:9" x14ac:dyDescent="0.25">
      <c r="E648" s="875"/>
    </row>
    <row r="649" spans="5:9" x14ac:dyDescent="0.25">
      <c r="E649" s="875"/>
    </row>
    <row r="662" spans="5:5" ht="15" x14ac:dyDescent="0.25">
      <c r="E662" s="876"/>
    </row>
  </sheetData>
  <sheetProtection password="CA09" sheet="1" objects="1" scenarios="1"/>
  <customSheetViews>
    <customSheetView guid="{6425AD40-BB5F-4DDC-B7E5-93EC90B05160}" showGridLines="0" hiddenRows="1">
      <pageMargins left="0.7" right="0.7" top="0.78740157499999996" bottom="0.78740157499999996" header="0.3" footer="0.3"/>
      <pageSetup paperSize="9" orientation="landscape" r:id="rId1"/>
    </customSheetView>
    <customSheetView guid="{AF106B3B-DB47-4EE6-B02F-A5A2E64FC756}" showGridLines="0" hiddenRows="1">
      <pageMargins left="0.7" right="0.7" top="0.78740157499999996" bottom="0.78740157499999996" header="0.3" footer="0.3"/>
      <pageSetup paperSize="9" orientation="landscape" r:id="rId2"/>
    </customSheetView>
    <customSheetView guid="{4E1C455B-12B1-4412-865D-AAA8CB898B14}" showGridLines="0" hiddenRows="1">
      <pageMargins left="0.7" right="0.7" top="0.78740157499999996" bottom="0.78740157499999996" header="0.3" footer="0.3"/>
      <pageSetup paperSize="9" orientation="landscape" r:id="rId3"/>
    </customSheetView>
  </customSheetViews>
  <mergeCells count="286">
    <mergeCell ref="H553:H555"/>
    <mergeCell ref="I553:I555"/>
    <mergeCell ref="E561:E562"/>
    <mergeCell ref="E585:E586"/>
    <mergeCell ref="H577:H578"/>
    <mergeCell ref="I577:I578"/>
    <mergeCell ref="I585:I586"/>
    <mergeCell ref="H585:H586"/>
    <mergeCell ref="G543:G544"/>
    <mergeCell ref="H543:H544"/>
    <mergeCell ref="I543:I544"/>
    <mergeCell ref="E545:E546"/>
    <mergeCell ref="H545:H546"/>
    <mergeCell ref="I551:I552"/>
    <mergeCell ref="I545:I546"/>
    <mergeCell ref="E547:E548"/>
    <mergeCell ref="H547:H548"/>
    <mergeCell ref="I547:I548"/>
    <mergeCell ref="E543:E544"/>
    <mergeCell ref="E549:E550"/>
    <mergeCell ref="H549:H550"/>
    <mergeCell ref="I549:I550"/>
    <mergeCell ref="E551:E552"/>
    <mergeCell ref="H551:H552"/>
    <mergeCell ref="E557:E560"/>
    <mergeCell ref="H557:H560"/>
    <mergeCell ref="E579:E580"/>
    <mergeCell ref="H579:H580"/>
    <mergeCell ref="I579:I580"/>
    <mergeCell ref="I569:I570"/>
    <mergeCell ref="E581:E582"/>
    <mergeCell ref="E583:E584"/>
    <mergeCell ref="I581:I582"/>
    <mergeCell ref="I583:I584"/>
    <mergeCell ref="H581:H582"/>
    <mergeCell ref="H583:H584"/>
    <mergeCell ref="E571:E572"/>
    <mergeCell ref="H571:H572"/>
    <mergeCell ref="I571:I572"/>
    <mergeCell ref="E565:E566"/>
    <mergeCell ref="H565:H566"/>
    <mergeCell ref="I565:I566"/>
    <mergeCell ref="E567:E568"/>
    <mergeCell ref="H567:H568"/>
    <mergeCell ref="I567:I568"/>
    <mergeCell ref="E569:E570"/>
    <mergeCell ref="H569:H570"/>
    <mergeCell ref="H561:H562"/>
    <mergeCell ref="I561:I562"/>
    <mergeCell ref="E553:E555"/>
    <mergeCell ref="E633:E634"/>
    <mergeCell ref="H633:H634"/>
    <mergeCell ref="I633:I634"/>
    <mergeCell ref="E629:E630"/>
    <mergeCell ref="H629:H630"/>
    <mergeCell ref="I629:I630"/>
    <mergeCell ref="E631:E632"/>
    <mergeCell ref="H631:H632"/>
    <mergeCell ref="I631:I632"/>
    <mergeCell ref="E604:E605"/>
    <mergeCell ref="H604:H605"/>
    <mergeCell ref="I604:I605"/>
    <mergeCell ref="E606:E607"/>
    <mergeCell ref="H606:H607"/>
    <mergeCell ref="I606:I607"/>
    <mergeCell ref="I557:I560"/>
    <mergeCell ref="E573:E576"/>
    <mergeCell ref="H573:H576"/>
    <mergeCell ref="I573:I576"/>
    <mergeCell ref="E577:E578"/>
    <mergeCell ref="E588:E591"/>
    <mergeCell ref="E596:E597"/>
    <mergeCell ref="E639:E640"/>
    <mergeCell ref="H639:H640"/>
    <mergeCell ref="I639:I640"/>
    <mergeCell ref="E635:E636"/>
    <mergeCell ref="H635:H636"/>
    <mergeCell ref="I635:I636"/>
    <mergeCell ref="E637:E638"/>
    <mergeCell ref="H637:H638"/>
    <mergeCell ref="I637:I638"/>
    <mergeCell ref="H588:H591"/>
    <mergeCell ref="I588:I591"/>
    <mergeCell ref="E592:E593"/>
    <mergeCell ref="H592:H593"/>
    <mergeCell ref="I592:I593"/>
    <mergeCell ref="H596:H597"/>
    <mergeCell ref="I596:I597"/>
    <mergeCell ref="H594:H595"/>
    <mergeCell ref="I594:I595"/>
    <mergeCell ref="E594:E595"/>
    <mergeCell ref="I497:I498"/>
    <mergeCell ref="E506:E507"/>
    <mergeCell ref="H506:H507"/>
    <mergeCell ref="I506:I507"/>
    <mergeCell ref="E497:E498"/>
    <mergeCell ref="H497:H498"/>
    <mergeCell ref="E521:E522"/>
    <mergeCell ref="H521:H522"/>
    <mergeCell ref="I521:I522"/>
    <mergeCell ref="E499:E500"/>
    <mergeCell ref="H499:H500"/>
    <mergeCell ref="I499:I500"/>
    <mergeCell ref="E517:E518"/>
    <mergeCell ref="H517:H518"/>
    <mergeCell ref="I517:I518"/>
    <mergeCell ref="E519:E520"/>
    <mergeCell ref="H519:H520"/>
    <mergeCell ref="I519:I520"/>
    <mergeCell ref="E513:E514"/>
    <mergeCell ref="H513:H514"/>
    <mergeCell ref="I513:I514"/>
    <mergeCell ref="E515:E516"/>
    <mergeCell ref="H515:H516"/>
    <mergeCell ref="I515:I516"/>
    <mergeCell ref="E481:E482"/>
    <mergeCell ref="H481:H482"/>
    <mergeCell ref="I481:I482"/>
    <mergeCell ref="E483:E485"/>
    <mergeCell ref="H483:H485"/>
    <mergeCell ref="I483:I485"/>
    <mergeCell ref="E503:E505"/>
    <mergeCell ref="I503:I505"/>
    <mergeCell ref="H503:H505"/>
    <mergeCell ref="E486:E488"/>
    <mergeCell ref="H486:H488"/>
    <mergeCell ref="I486:I488"/>
    <mergeCell ref="E489:E491"/>
    <mergeCell ref="H489:H491"/>
    <mergeCell ref="I489:I491"/>
    <mergeCell ref="E492:E494"/>
    <mergeCell ref="E495:E496"/>
    <mergeCell ref="H495:H496"/>
    <mergeCell ref="I495:I496"/>
    <mergeCell ref="E501:E502"/>
    <mergeCell ref="H501:H502"/>
    <mergeCell ref="I501:I502"/>
    <mergeCell ref="H492:H494"/>
    <mergeCell ref="I492:I494"/>
    <mergeCell ref="H423:H424"/>
    <mergeCell ref="I423:I424"/>
    <mergeCell ref="F423:F424"/>
    <mergeCell ref="G423:G424"/>
    <mergeCell ref="E469:E472"/>
    <mergeCell ref="H469:H472"/>
    <mergeCell ref="I469:I472"/>
    <mergeCell ref="H197:H200"/>
    <mergeCell ref="H228:H233"/>
    <mergeCell ref="E477:E478"/>
    <mergeCell ref="H477:H478"/>
    <mergeCell ref="I477:I478"/>
    <mergeCell ref="E473:E476"/>
    <mergeCell ref="H473:H476"/>
    <mergeCell ref="I473:I476"/>
    <mergeCell ref="E479:E480"/>
    <mergeCell ref="H479:H480"/>
    <mergeCell ref="I479:I480"/>
    <mergeCell ref="E189:E191"/>
    <mergeCell ref="H211:H216"/>
    <mergeCell ref="E194:E196"/>
    <mergeCell ref="H187:H196"/>
    <mergeCell ref="I110:I117"/>
    <mergeCell ref="E112:E113"/>
    <mergeCell ref="E114:E115"/>
    <mergeCell ref="E116:E117"/>
    <mergeCell ref="E146:E147"/>
    <mergeCell ref="G146:G147"/>
    <mergeCell ref="H146:H147"/>
    <mergeCell ref="E157:E159"/>
    <mergeCell ref="E164:E166"/>
    <mergeCell ref="E119:E121"/>
    <mergeCell ref="E160:E163"/>
    <mergeCell ref="H157:H171"/>
    <mergeCell ref="E144:E145"/>
    <mergeCell ref="G144:G145"/>
    <mergeCell ref="H144:H145"/>
    <mergeCell ref="E192:E193"/>
    <mergeCell ref="H93:H95"/>
    <mergeCell ref="E110:E111"/>
    <mergeCell ref="E167:E171"/>
    <mergeCell ref="E175:E178"/>
    <mergeCell ref="E172:E174"/>
    <mergeCell ref="E179:E181"/>
    <mergeCell ref="E187:E188"/>
    <mergeCell ref="E182:E186"/>
    <mergeCell ref="H172:H186"/>
    <mergeCell ref="E122:E124"/>
    <mergeCell ref="E125:E127"/>
    <mergeCell ref="B3:F4"/>
    <mergeCell ref="E86:E87"/>
    <mergeCell ref="H86:H87"/>
    <mergeCell ref="I86:I87"/>
    <mergeCell ref="G10:H10"/>
    <mergeCell ref="E88:E89"/>
    <mergeCell ref="H88:H89"/>
    <mergeCell ref="I88:I89"/>
    <mergeCell ref="E563:E564"/>
    <mergeCell ref="H563:H564"/>
    <mergeCell ref="I563:I564"/>
    <mergeCell ref="E96:E99"/>
    <mergeCell ref="H96:H99"/>
    <mergeCell ref="E101:E102"/>
    <mergeCell ref="I101:I108"/>
    <mergeCell ref="E103:E104"/>
    <mergeCell ref="E105:E106"/>
    <mergeCell ref="E107:E108"/>
    <mergeCell ref="E90:E91"/>
    <mergeCell ref="H90:H91"/>
    <mergeCell ref="I90:I91"/>
    <mergeCell ref="I93:I99"/>
    <mergeCell ref="I119:I127"/>
    <mergeCell ref="E93:E95"/>
    <mergeCell ref="I621:I622"/>
    <mergeCell ref="E610:E611"/>
    <mergeCell ref="H610:H611"/>
    <mergeCell ref="I610:I611"/>
    <mergeCell ref="E612:E613"/>
    <mergeCell ref="H612:H613"/>
    <mergeCell ref="I612:I613"/>
    <mergeCell ref="E614:E615"/>
    <mergeCell ref="H614:H615"/>
    <mergeCell ref="I614:I615"/>
    <mergeCell ref="E616:E617"/>
    <mergeCell ref="H616:H617"/>
    <mergeCell ref="I616:I617"/>
    <mergeCell ref="E619:E620"/>
    <mergeCell ref="H619:H620"/>
    <mergeCell ref="E621:E622"/>
    <mergeCell ref="H621:H622"/>
    <mergeCell ref="E511:E512"/>
    <mergeCell ref="H511:H512"/>
    <mergeCell ref="I511:I512"/>
    <mergeCell ref="E525:E526"/>
    <mergeCell ref="H525:H526"/>
    <mergeCell ref="E523:E524"/>
    <mergeCell ref="H523:H524"/>
    <mergeCell ref="I523:I524"/>
    <mergeCell ref="I525:I526"/>
    <mergeCell ref="H598:H599"/>
    <mergeCell ref="I598:I599"/>
    <mergeCell ref="I602:I603"/>
    <mergeCell ref="E527:E528"/>
    <mergeCell ref="H527:H528"/>
    <mergeCell ref="I527:I528"/>
    <mergeCell ref="E529:E531"/>
    <mergeCell ref="H529:H531"/>
    <mergeCell ref="I529:I531"/>
    <mergeCell ref="E532:E534"/>
    <mergeCell ref="H532:H534"/>
    <mergeCell ref="I532:I534"/>
    <mergeCell ref="E600:E601"/>
    <mergeCell ref="H600:H601"/>
    <mergeCell ref="I600:I601"/>
    <mergeCell ref="E541:E542"/>
    <mergeCell ref="H541:H542"/>
    <mergeCell ref="I541:I542"/>
    <mergeCell ref="E537:E538"/>
    <mergeCell ref="H537:H538"/>
    <mergeCell ref="I537:I538"/>
    <mergeCell ref="E539:E540"/>
    <mergeCell ref="H539:H540"/>
    <mergeCell ref="I539:I540"/>
    <mergeCell ref="E608:E609"/>
    <mergeCell ref="H608:H609"/>
    <mergeCell ref="I608:I609"/>
    <mergeCell ref="E535:E536"/>
    <mergeCell ref="H535:H536"/>
    <mergeCell ref="I535:I536"/>
    <mergeCell ref="B5:C5"/>
    <mergeCell ref="B6:E6"/>
    <mergeCell ref="E627:E628"/>
    <mergeCell ref="H627:H628"/>
    <mergeCell ref="I627:I628"/>
    <mergeCell ref="E623:E624"/>
    <mergeCell ref="H623:H624"/>
    <mergeCell ref="I623:I624"/>
    <mergeCell ref="E625:E626"/>
    <mergeCell ref="H625:H626"/>
    <mergeCell ref="I625:I626"/>
    <mergeCell ref="E602:E603"/>
    <mergeCell ref="H602:H603"/>
    <mergeCell ref="I619:I620"/>
    <mergeCell ref="E508:E510"/>
    <mergeCell ref="I508:I510"/>
    <mergeCell ref="H508:H510"/>
    <mergeCell ref="E598:E599"/>
  </mergeCells>
  <hyperlinks>
    <hyperlink ref="G10" location="Inhalt!A1" display="Zurück zum Inhaltsverzeichnis"/>
  </hyperlinks>
  <pageMargins left="0.7" right="0.7" top="0.78740157499999996" bottom="0.78740157499999996" header="0.3" footer="0.3"/>
  <pageSetup paperSize="9" orientation="landscape" r:id="rId4"/>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1:I62"/>
  <sheetViews>
    <sheetView showGridLines="0" showRuler="0" zoomScaleSheetLayoutView="100" workbookViewId="0">
      <selection activeCell="E45" sqref="E45"/>
    </sheetView>
  </sheetViews>
  <sheetFormatPr baseColWidth="10" defaultColWidth="9" defaultRowHeight="14.25" x14ac:dyDescent="0.2"/>
  <cols>
    <col min="1" max="1" width="2.85546875" style="101" customWidth="1"/>
    <col min="2" max="2" width="52.85546875" style="101" customWidth="1"/>
    <col min="3" max="4" width="31.85546875" style="101" customWidth="1"/>
    <col min="5" max="6" width="16.7109375" style="101" customWidth="1"/>
    <col min="7" max="16384" width="9" style="101"/>
  </cols>
  <sheetData>
    <row r="1" spans="1:9" x14ac:dyDescent="0.2">
      <c r="A1" s="390"/>
    </row>
    <row r="3" spans="1:9" ht="54" x14ac:dyDescent="0.25">
      <c r="B3" s="1405" t="s">
        <v>3379</v>
      </c>
      <c r="C3" s="85"/>
      <c r="E3" s="85"/>
      <c r="F3" s="85"/>
      <c r="G3" s="85"/>
    </row>
    <row r="4" spans="1:9" ht="33.75" customHeight="1" x14ac:dyDescent="0.25">
      <c r="B4" s="1406" t="s">
        <v>3389</v>
      </c>
      <c r="C4" s="85"/>
      <c r="D4" s="85"/>
      <c r="E4" s="117"/>
      <c r="G4" s="118"/>
    </row>
    <row r="5" spans="1:9" ht="14.25" customHeight="1" x14ac:dyDescent="0.2">
      <c r="B5" s="8"/>
      <c r="C5" s="8"/>
      <c r="D5" s="8"/>
      <c r="E5" s="117"/>
      <c r="G5" s="117"/>
      <c r="H5" s="115"/>
      <c r="I5" s="115"/>
    </row>
    <row r="6" spans="1:9" ht="14.25" customHeight="1" x14ac:dyDescent="0.2">
      <c r="B6" s="142"/>
      <c r="C6" s="8"/>
      <c r="D6" s="8"/>
      <c r="E6" s="64"/>
      <c r="G6" s="117"/>
      <c r="H6" s="115"/>
      <c r="I6" s="115"/>
    </row>
    <row r="7" spans="1:9" s="116" customFormat="1" ht="63" x14ac:dyDescent="0.2">
      <c r="B7" s="1423" t="s">
        <v>3099</v>
      </c>
      <c r="C7" s="276"/>
      <c r="D7" s="276"/>
      <c r="E7" s="371"/>
      <c r="F7" s="8"/>
      <c r="G7" s="119"/>
      <c r="H7" s="115"/>
      <c r="I7" s="115"/>
    </row>
    <row r="8" spans="1:9" ht="15.75" x14ac:dyDescent="0.2">
      <c r="B8" s="1116"/>
      <c r="C8" s="1113"/>
      <c r="D8" s="276"/>
      <c r="E8" s="371" t="str">
        <f>Inhalt!$C$7</f>
        <v>V. OncoBox: G3.1.1 (170209)</v>
      </c>
      <c r="G8" s="119"/>
      <c r="H8" s="115"/>
      <c r="I8" s="115"/>
    </row>
    <row r="9" spans="1:9" x14ac:dyDescent="0.2">
      <c r="E9" s="371" t="str">
        <f>Inhalt!$C$8</f>
        <v>V. Spezifikation: G3.1.1 (170209)</v>
      </c>
      <c r="G9" s="119"/>
    </row>
    <row r="10" spans="1:9" x14ac:dyDescent="0.2">
      <c r="C10" s="689"/>
      <c r="E10" s="208"/>
      <c r="G10" s="64"/>
    </row>
    <row r="11" spans="1:9"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5.75" customHeight="1" x14ac:dyDescent="0.2">
      <c r="B44" s="1210" t="s">
        <v>3395</v>
      </c>
      <c r="C44" s="1210" t="s">
        <v>3396</v>
      </c>
      <c r="D44" s="1210" t="s">
        <v>3397</v>
      </c>
      <c r="E44" s="1210" t="s">
        <v>3398</v>
      </c>
      <c r="F44" s="114" t="s">
        <v>3399</v>
      </c>
    </row>
    <row r="45" spans="2:6" ht="165.75" customHeight="1" x14ac:dyDescent="0.2">
      <c r="B45" s="1497" t="s">
        <v>3163</v>
      </c>
      <c r="C45" s="170"/>
      <c r="D45" s="1521" t="s">
        <v>3044</v>
      </c>
      <c r="E45" s="221" t="s">
        <v>761</v>
      </c>
      <c r="F45" s="91"/>
    </row>
    <row r="46" spans="2:6" ht="78.75" x14ac:dyDescent="0.2">
      <c r="B46" s="1493" t="s">
        <v>2544</v>
      </c>
      <c r="C46" s="298"/>
      <c r="D46" s="1480" t="s">
        <v>3100</v>
      </c>
      <c r="E46" s="298">
        <v>1</v>
      </c>
      <c r="F46" s="307"/>
    </row>
    <row r="47" spans="2:6" ht="78.75" x14ac:dyDescent="0.2">
      <c r="B47" s="1493" t="s">
        <v>2545</v>
      </c>
      <c r="C47" s="298"/>
      <c r="D47" s="1480" t="s">
        <v>3101</v>
      </c>
      <c r="E47" s="298">
        <v>1</v>
      </c>
      <c r="F47" s="307"/>
    </row>
    <row r="48" spans="2:6" x14ac:dyDescent="0.2">
      <c r="B48" s="306"/>
      <c r="C48" s="306"/>
      <c r="D48" s="306"/>
      <c r="E48" s="306"/>
      <c r="F48" s="306"/>
    </row>
    <row r="49" spans="2:6" x14ac:dyDescent="0.2">
      <c r="B49" s="306"/>
      <c r="C49" s="306"/>
      <c r="D49" s="306"/>
      <c r="E49" s="306"/>
      <c r="F49" s="306"/>
    </row>
    <row r="50" spans="2:6" s="689" customFormat="1" ht="27.75" customHeight="1" x14ac:dyDescent="0.2">
      <c r="B50" s="284" t="s">
        <v>3411</v>
      </c>
    </row>
    <row r="51" spans="2:6" ht="78.75" x14ac:dyDescent="0.2">
      <c r="B51" s="1496" t="s">
        <v>2546</v>
      </c>
      <c r="C51" s="297"/>
      <c r="D51" s="1482" t="s">
        <v>3102</v>
      </c>
      <c r="E51" s="297">
        <v>1</v>
      </c>
      <c r="F51" s="307"/>
    </row>
    <row r="52" spans="2:6" x14ac:dyDescent="0.2">
      <c r="B52" s="306"/>
      <c r="C52" s="306"/>
      <c r="D52" s="306" t="s">
        <v>35</v>
      </c>
      <c r="E52" s="306"/>
      <c r="F52" s="306"/>
    </row>
    <row r="53" spans="2:6" x14ac:dyDescent="0.2">
      <c r="B53" s="306"/>
      <c r="C53" s="306"/>
      <c r="D53" s="306"/>
      <c r="E53" s="306"/>
      <c r="F53" s="306"/>
    </row>
    <row r="54" spans="2:6" x14ac:dyDescent="0.2">
      <c r="B54" s="306"/>
      <c r="C54" s="306"/>
      <c r="D54" s="306"/>
      <c r="E54" s="306"/>
      <c r="F54" s="306"/>
    </row>
    <row r="55" spans="2:6" s="689" customFormat="1" ht="25.5" x14ac:dyDescent="0.2">
      <c r="B55" s="1412" t="s">
        <v>3404</v>
      </c>
    </row>
    <row r="56" spans="2:6" s="689" customFormat="1" ht="61.5" customHeight="1" x14ac:dyDescent="0.25">
      <c r="B56" s="2019" t="s">
        <v>3103</v>
      </c>
      <c r="C56" s="2058"/>
      <c r="D56" s="2007" t="s">
        <v>3109</v>
      </c>
      <c r="E56" s="2007"/>
      <c r="F56" s="2011"/>
    </row>
    <row r="57" spans="2:6" ht="57" customHeight="1" x14ac:dyDescent="0.25">
      <c r="B57" s="2000" t="s">
        <v>3104</v>
      </c>
      <c r="C57" s="2052"/>
      <c r="D57" s="2013" t="s">
        <v>3110</v>
      </c>
      <c r="E57" s="2013"/>
      <c r="F57" s="2024"/>
    </row>
    <row r="58" spans="2:6" ht="37.5" customHeight="1" x14ac:dyDescent="0.25">
      <c r="B58" s="2053" t="s">
        <v>3105</v>
      </c>
      <c r="C58" s="2054"/>
      <c r="D58" s="2055" t="s">
        <v>3111</v>
      </c>
      <c r="E58" s="2055"/>
      <c r="F58" s="2057"/>
    </row>
    <row r="59" spans="2:6" s="689" customFormat="1" ht="39" customHeight="1" x14ac:dyDescent="0.2">
      <c r="B59" s="2053" t="s">
        <v>3106</v>
      </c>
      <c r="C59" s="2054"/>
      <c r="D59" s="2055" t="s">
        <v>2717</v>
      </c>
      <c r="E59" s="2055"/>
      <c r="F59" s="2056"/>
    </row>
    <row r="60" spans="2:6" s="689" customFormat="1" ht="30.75" customHeight="1" x14ac:dyDescent="0.2">
      <c r="B60" s="2053" t="s">
        <v>3107</v>
      </c>
      <c r="C60" s="2054"/>
      <c r="D60" s="2055" t="s">
        <v>2884</v>
      </c>
      <c r="E60" s="2055"/>
      <c r="F60" s="2056"/>
    </row>
    <row r="61" spans="2:6" s="689" customFormat="1" ht="37.5" customHeight="1" x14ac:dyDescent="0.2">
      <c r="B61" s="2053" t="s">
        <v>3108</v>
      </c>
      <c r="C61" s="2054"/>
      <c r="D61" s="2055" t="s">
        <v>2717</v>
      </c>
      <c r="E61" s="2055"/>
      <c r="F61" s="2056"/>
    </row>
    <row r="62" spans="2:6" ht="34.5" customHeight="1" x14ac:dyDescent="0.2">
      <c r="B62" s="1732" t="s">
        <v>1583</v>
      </c>
      <c r="C62" s="1734"/>
      <c r="D62" s="1730" t="s">
        <v>768</v>
      </c>
      <c r="E62" s="1730"/>
      <c r="F62" s="2059"/>
    </row>
  </sheetData>
  <sheetProtection password="CA09" sheet="1" objects="1" scenarios="1"/>
  <customSheetViews>
    <customSheetView guid="{6425AD40-BB5F-4DDC-B7E5-93EC90B05160}" showGridLines="0" showRuler="0">
      <selection activeCell="E36" sqref="E36"/>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6" sqref="E36"/>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5">
    <mergeCell ref="B62:C62"/>
    <mergeCell ref="D62:F62"/>
    <mergeCell ref="D56:F56"/>
    <mergeCell ref="B61:C61"/>
    <mergeCell ref="D61:F61"/>
    <mergeCell ref="B60:C60"/>
    <mergeCell ref="D60:F60"/>
    <mergeCell ref="E11:F11"/>
    <mergeCell ref="B57:C57"/>
    <mergeCell ref="D57:F57"/>
    <mergeCell ref="B59:C59"/>
    <mergeCell ref="D59:F59"/>
    <mergeCell ref="B58:C58"/>
    <mergeCell ref="D58:F58"/>
    <mergeCell ref="B56:C56"/>
  </mergeCells>
  <dataValidations count="1">
    <dataValidation type="list" allowBlank="1" showInputMessage="1" sqref="B51 B45:B47">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L61"/>
  <sheetViews>
    <sheetView showGridLines="0" showRuler="0" zoomScaleSheetLayoutView="100" workbookViewId="0"/>
  </sheetViews>
  <sheetFormatPr baseColWidth="10" defaultColWidth="9" defaultRowHeight="14.25" x14ac:dyDescent="0.2"/>
  <cols>
    <col min="1" max="1" width="2.85546875" style="101" customWidth="1"/>
    <col min="2" max="2" width="56.425781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3"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63" x14ac:dyDescent="0.2">
      <c r="B7" s="1423" t="s">
        <v>3112</v>
      </c>
      <c r="C7" s="276"/>
      <c r="D7" s="276"/>
      <c r="E7" s="371"/>
      <c r="F7" s="8"/>
      <c r="G7" s="119"/>
      <c r="I7" s="8"/>
      <c r="J7" s="115"/>
      <c r="K7" s="115"/>
      <c r="L7" s="115"/>
    </row>
    <row r="8" spans="1:12" ht="15.75" x14ac:dyDescent="0.2">
      <c r="B8" s="1116"/>
      <c r="C8" s="276"/>
      <c r="D8" s="276"/>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56.25" customHeight="1" x14ac:dyDescent="0.2">
      <c r="B44" s="1210" t="s">
        <v>3395</v>
      </c>
      <c r="C44" s="1210" t="s">
        <v>3396</v>
      </c>
      <c r="D44" s="1210" t="s">
        <v>3397</v>
      </c>
      <c r="E44" s="1210" t="s">
        <v>3398</v>
      </c>
      <c r="F44" s="114" t="s">
        <v>3399</v>
      </c>
    </row>
    <row r="45" spans="2:6" ht="153" customHeight="1" x14ac:dyDescent="0.2">
      <c r="B45" s="1497" t="s">
        <v>3163</v>
      </c>
      <c r="C45" s="170"/>
      <c r="D45" s="1521" t="s">
        <v>3044</v>
      </c>
      <c r="E45" s="221" t="s">
        <v>761</v>
      </c>
      <c r="F45" s="91"/>
    </row>
    <row r="46" spans="2:6" ht="78.75" x14ac:dyDescent="0.2">
      <c r="B46" s="1493" t="s">
        <v>2544</v>
      </c>
      <c r="C46" s="298"/>
      <c r="D46" s="1480" t="s">
        <v>3100</v>
      </c>
      <c r="E46" s="298">
        <v>1</v>
      </c>
      <c r="F46" s="307"/>
    </row>
    <row r="47" spans="2:6" ht="78.75" x14ac:dyDescent="0.2">
      <c r="B47" s="1493" t="s">
        <v>2545</v>
      </c>
      <c r="C47" s="298"/>
      <c r="D47" s="1480" t="s">
        <v>3113</v>
      </c>
      <c r="E47" s="298">
        <v>1</v>
      </c>
      <c r="F47" s="307"/>
    </row>
    <row r="48" spans="2:6" ht="78.75" x14ac:dyDescent="0.2">
      <c r="B48" s="1493" t="s">
        <v>2546</v>
      </c>
      <c r="C48" s="168"/>
      <c r="D48" s="1480" t="s">
        <v>3102</v>
      </c>
      <c r="E48" s="210">
        <v>0</v>
      </c>
      <c r="F48" s="91"/>
    </row>
    <row r="49" spans="2:6" ht="123.75" x14ac:dyDescent="0.2">
      <c r="B49" s="1493" t="s">
        <v>2547</v>
      </c>
      <c r="C49" s="168"/>
      <c r="D49" s="1480" t="s">
        <v>3114</v>
      </c>
      <c r="E49" s="210">
        <v>1</v>
      </c>
      <c r="F49" s="91"/>
    </row>
    <row r="50" spans="2:6" x14ac:dyDescent="0.2">
      <c r="B50" s="124"/>
      <c r="C50" s="124"/>
      <c r="D50" s="124"/>
      <c r="E50" s="124"/>
      <c r="F50" s="124"/>
    </row>
    <row r="51" spans="2:6" x14ac:dyDescent="0.2">
      <c r="B51" s="124"/>
      <c r="C51" s="124"/>
      <c r="D51" s="124"/>
      <c r="E51" s="124"/>
      <c r="F51" s="124"/>
    </row>
    <row r="52" spans="2:6" s="689" customFormat="1" ht="27.75" customHeight="1" x14ac:dyDescent="0.2">
      <c r="B52" s="284" t="s">
        <v>3411</v>
      </c>
    </row>
    <row r="53" spans="2:6" ht="78.75" x14ac:dyDescent="0.2">
      <c r="B53" s="1496" t="s">
        <v>2548</v>
      </c>
      <c r="C53" s="218"/>
      <c r="D53" s="1482" t="s">
        <v>3115</v>
      </c>
      <c r="E53" s="218">
        <v>1</v>
      </c>
      <c r="F53" s="91"/>
    </row>
    <row r="56" spans="2:6" s="689" customFormat="1" ht="25.5" x14ac:dyDescent="0.2">
      <c r="B56" s="1412" t="s">
        <v>3404</v>
      </c>
    </row>
    <row r="57" spans="2:6" ht="54" customHeight="1" x14ac:dyDescent="0.25">
      <c r="B57" s="2000" t="s">
        <v>3104</v>
      </c>
      <c r="C57" s="2052"/>
      <c r="D57" s="2013" t="s">
        <v>3116</v>
      </c>
      <c r="E57" s="2013"/>
      <c r="F57" s="2024"/>
    </row>
    <row r="58" spans="2:6" s="689" customFormat="1" ht="53.25" customHeight="1" x14ac:dyDescent="0.25">
      <c r="B58" s="2019" t="s">
        <v>3103</v>
      </c>
      <c r="C58" s="2058"/>
      <c r="D58" s="2007" t="s">
        <v>3117</v>
      </c>
      <c r="E58" s="2007"/>
      <c r="F58" s="2011"/>
    </row>
    <row r="59" spans="2:6" ht="33.75" customHeight="1" x14ac:dyDescent="0.25">
      <c r="B59" s="2053" t="s">
        <v>3105</v>
      </c>
      <c r="C59" s="2054"/>
      <c r="D59" s="2055" t="s">
        <v>2717</v>
      </c>
      <c r="E59" s="2055"/>
      <c r="F59" s="2057"/>
    </row>
    <row r="60" spans="2:6" s="689" customFormat="1" ht="36" customHeight="1" x14ac:dyDescent="0.2">
      <c r="B60" s="2053" t="s">
        <v>3108</v>
      </c>
      <c r="C60" s="2054"/>
      <c r="D60" s="2055" t="s">
        <v>2717</v>
      </c>
      <c r="E60" s="2055"/>
      <c r="F60" s="2056"/>
    </row>
    <row r="61" spans="2:6" ht="25.5" customHeight="1" x14ac:dyDescent="0.2">
      <c r="B61" s="1732" t="s">
        <v>1583</v>
      </c>
      <c r="C61" s="1734"/>
      <c r="D61" s="1730" t="s">
        <v>768</v>
      </c>
      <c r="E61" s="1730"/>
      <c r="F61" s="2059"/>
    </row>
  </sheetData>
  <sheetProtection password="CA09" sheet="1" objects="1" scenarios="1"/>
  <customSheetViews>
    <customSheetView guid="{6425AD40-BB5F-4DDC-B7E5-93EC90B05160}" showGridLines="0" showRuler="0">
      <selection activeCell="C38" sqref="C38"/>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38" sqref="C38"/>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1">
    <mergeCell ref="B61:C61"/>
    <mergeCell ref="D61:F61"/>
    <mergeCell ref="B60:C60"/>
    <mergeCell ref="D60:F60"/>
    <mergeCell ref="E11:F11"/>
    <mergeCell ref="B59:C59"/>
    <mergeCell ref="D59:F59"/>
    <mergeCell ref="D57:F57"/>
    <mergeCell ref="B57:C57"/>
    <mergeCell ref="B58:C58"/>
    <mergeCell ref="D58:F58"/>
  </mergeCells>
  <dataValidations count="1">
    <dataValidation type="list" allowBlank="1" showInputMessage="1" sqref="B53 B45:B49">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1:L59"/>
  <sheetViews>
    <sheetView showGridLines="0" showRuler="0" zoomScaleNormal="100" zoomScaleSheetLayoutView="100" workbookViewId="0"/>
  </sheetViews>
  <sheetFormatPr baseColWidth="10" defaultColWidth="9" defaultRowHeight="14.25" x14ac:dyDescent="0.2"/>
  <cols>
    <col min="1" max="1" width="2.85546875" style="101" customWidth="1"/>
    <col min="2" max="2" width="68.57031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9.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47.25" x14ac:dyDescent="0.2">
      <c r="B7" s="1419" t="s">
        <v>3118</v>
      </c>
      <c r="C7" s="8"/>
      <c r="D7" s="8"/>
      <c r="E7" s="371"/>
      <c r="F7" s="8"/>
      <c r="G7" s="119"/>
      <c r="I7" s="8"/>
      <c r="J7" s="115"/>
      <c r="K7" s="115"/>
      <c r="L7" s="115"/>
    </row>
    <row r="8" spans="1:12" ht="25.5" x14ac:dyDescent="0.2">
      <c r="B8" s="1420" t="s">
        <v>3119</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8" customHeight="1" x14ac:dyDescent="0.2">
      <c r="B44" s="1210" t="s">
        <v>3395</v>
      </c>
      <c r="C44" s="1210" t="s">
        <v>3396</v>
      </c>
      <c r="D44" s="1210" t="s">
        <v>3397</v>
      </c>
      <c r="E44" s="1210" t="s">
        <v>3398</v>
      </c>
      <c r="F44" s="114" t="s">
        <v>3399</v>
      </c>
    </row>
    <row r="45" spans="2:6" ht="158.25" customHeight="1" x14ac:dyDescent="0.2">
      <c r="B45" s="1497" t="s">
        <v>3163</v>
      </c>
      <c r="C45" s="170"/>
      <c r="D45" s="1521" t="s">
        <v>3044</v>
      </c>
      <c r="E45" s="188">
        <v>1</v>
      </c>
      <c r="F45" s="91"/>
    </row>
    <row r="46" spans="2:6" ht="78.75" x14ac:dyDescent="0.2">
      <c r="B46" s="184" t="s">
        <v>2608</v>
      </c>
      <c r="C46" s="184"/>
      <c r="D46" s="1484" t="s">
        <v>3082</v>
      </c>
      <c r="E46" s="188" t="s">
        <v>28</v>
      </c>
      <c r="F46" s="91"/>
    </row>
    <row r="47" spans="2:6" ht="33.75" x14ac:dyDescent="0.2">
      <c r="B47" s="217" t="s">
        <v>3178</v>
      </c>
      <c r="C47" s="170"/>
      <c r="D47" s="170" t="s">
        <v>132</v>
      </c>
      <c r="E47" s="298" t="s">
        <v>344</v>
      </c>
      <c r="F47" s="307"/>
    </row>
    <row r="48" spans="2:6" ht="56.25" x14ac:dyDescent="0.2">
      <c r="B48" s="217" t="s">
        <v>2617</v>
      </c>
      <c r="C48" s="170"/>
      <c r="D48" s="770" t="s">
        <v>1210</v>
      </c>
      <c r="E48" s="1484" t="s">
        <v>3120</v>
      </c>
      <c r="F48" s="91"/>
    </row>
    <row r="49" spans="2:6" ht="168.75" x14ac:dyDescent="0.2">
      <c r="B49" s="217" t="s">
        <v>2536</v>
      </c>
      <c r="C49" s="170"/>
      <c r="D49" s="1488" t="s">
        <v>3121</v>
      </c>
      <c r="E49" s="1204" t="s">
        <v>1515</v>
      </c>
      <c r="F49" s="91"/>
    </row>
    <row r="50" spans="2:6" x14ac:dyDescent="0.2">
      <c r="B50" s="124"/>
      <c r="C50" s="124"/>
      <c r="D50" s="124"/>
      <c r="E50" s="124"/>
      <c r="F50" s="124"/>
    </row>
    <row r="51" spans="2:6" x14ac:dyDescent="0.2">
      <c r="B51" s="124"/>
      <c r="C51" s="124"/>
      <c r="D51" s="124"/>
      <c r="E51" s="124"/>
      <c r="F51" s="124"/>
    </row>
    <row r="52" spans="2:6" s="689" customFormat="1" ht="27.75" customHeight="1" x14ac:dyDescent="0.2">
      <c r="B52" s="284" t="s">
        <v>3411</v>
      </c>
    </row>
    <row r="53" spans="2:6" ht="26.25" customHeight="1" x14ac:dyDescent="0.2">
      <c r="B53" s="1497" t="s">
        <v>2575</v>
      </c>
      <c r="C53" s="180"/>
      <c r="D53" s="1487" t="s">
        <v>182</v>
      </c>
      <c r="E53" s="170" t="s">
        <v>24</v>
      </c>
      <c r="F53" s="91"/>
    </row>
    <row r="54" spans="2:6" ht="56.25" x14ac:dyDescent="0.2">
      <c r="B54" s="1497" t="s">
        <v>2576</v>
      </c>
      <c r="C54" s="180"/>
      <c r="D54" s="1487" t="s">
        <v>3122</v>
      </c>
      <c r="E54" s="170" t="s">
        <v>28</v>
      </c>
      <c r="F54" s="91"/>
    </row>
    <row r="58" spans="2:6" s="689" customFormat="1" ht="25.5" x14ac:dyDescent="0.2">
      <c r="B58" s="1412" t="s">
        <v>3404</v>
      </c>
    </row>
    <row r="59" spans="2:6" ht="15" x14ac:dyDescent="0.25">
      <c r="B59" s="2019"/>
      <c r="C59" s="2041"/>
      <c r="D59" s="2042"/>
      <c r="E59" s="2024"/>
      <c r="F59" s="2024"/>
    </row>
  </sheetData>
  <sheetProtection password="CA09" sheet="1" objects="1" scenarios="1"/>
  <customSheetViews>
    <customSheetView guid="{6425AD40-BB5F-4DDC-B7E5-93EC90B05160}" showGridLines="0" showRuler="0">
      <selection activeCell="C40" sqref="C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C40" sqref="C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59:C59"/>
    <mergeCell ref="D59:F59"/>
  </mergeCells>
  <dataValidations count="1">
    <dataValidation type="list" allowBlank="1" showInputMessage="1" sqref="B45:B49 B53:B54">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L65"/>
  <sheetViews>
    <sheetView showGridLines="0" showRuler="0" zoomScaleSheetLayoutView="100" workbookViewId="0">
      <selection activeCell="D45" sqref="D45"/>
    </sheetView>
  </sheetViews>
  <sheetFormatPr baseColWidth="10" defaultColWidth="9" defaultRowHeight="14.25" x14ac:dyDescent="0.2"/>
  <cols>
    <col min="1" max="1" width="2.85546875" style="101" customWidth="1"/>
    <col min="2" max="2" width="58.1406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60" x14ac:dyDescent="0.2">
      <c r="B7" s="1490" t="s">
        <v>3123</v>
      </c>
      <c r="C7" s="8"/>
      <c r="D7" s="8"/>
      <c r="E7" s="371"/>
      <c r="F7" s="8"/>
      <c r="G7" s="119"/>
      <c r="I7" s="8"/>
      <c r="J7" s="115"/>
      <c r="K7" s="115"/>
      <c r="L7" s="115"/>
    </row>
    <row r="8" spans="1:12" ht="25.5" x14ac:dyDescent="0.2">
      <c r="B8" s="1469" t="s">
        <v>3124</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8.75" customHeight="1" x14ac:dyDescent="0.2">
      <c r="B44" s="1210" t="s">
        <v>3395</v>
      </c>
      <c r="C44" s="1210" t="s">
        <v>3396</v>
      </c>
      <c r="D44" s="1210" t="s">
        <v>3397</v>
      </c>
      <c r="E44" s="1210" t="s">
        <v>3398</v>
      </c>
      <c r="F44" s="114" t="s">
        <v>3399</v>
      </c>
    </row>
    <row r="45" spans="2:6" ht="173.25" customHeight="1" x14ac:dyDescent="0.2">
      <c r="B45" s="1497" t="s">
        <v>3179</v>
      </c>
      <c r="C45" s="170"/>
      <c r="D45" s="1521" t="s">
        <v>3044</v>
      </c>
      <c r="E45" s="188">
        <v>1</v>
      </c>
      <c r="F45" s="187"/>
    </row>
    <row r="46" spans="2:6" ht="90" x14ac:dyDescent="0.2">
      <c r="B46" s="1493" t="s">
        <v>2614</v>
      </c>
      <c r="C46" s="170"/>
      <c r="D46" s="184" t="s">
        <v>3125</v>
      </c>
      <c r="E46" s="188" t="s">
        <v>22</v>
      </c>
      <c r="F46" s="180"/>
    </row>
    <row r="47" spans="2:6" ht="90" x14ac:dyDescent="0.2">
      <c r="B47" s="184" t="s">
        <v>2608</v>
      </c>
      <c r="C47" s="184"/>
      <c r="D47" s="1484" t="s">
        <v>3126</v>
      </c>
      <c r="E47" s="188" t="s">
        <v>27</v>
      </c>
      <c r="F47" s="179"/>
    </row>
    <row r="48" spans="2:6" ht="101.25" x14ac:dyDescent="0.2">
      <c r="B48" s="217" t="s">
        <v>3180</v>
      </c>
      <c r="C48" s="184"/>
      <c r="D48" s="168" t="s">
        <v>107</v>
      </c>
      <c r="E48" s="221"/>
      <c r="F48" s="1486" t="s">
        <v>3127</v>
      </c>
    </row>
    <row r="49" spans="2:6" ht="101.25" x14ac:dyDescent="0.2">
      <c r="B49" s="217" t="s">
        <v>3181</v>
      </c>
      <c r="C49" s="184"/>
      <c r="D49" s="168" t="s">
        <v>108</v>
      </c>
      <c r="E49" s="221"/>
      <c r="F49" s="1486" t="s">
        <v>3128</v>
      </c>
    </row>
    <row r="50" spans="2:6" ht="22.5" x14ac:dyDescent="0.2">
      <c r="B50" s="217" t="s">
        <v>3182</v>
      </c>
      <c r="C50" s="184"/>
      <c r="D50" s="168" t="s">
        <v>109</v>
      </c>
      <c r="E50" s="221" t="s">
        <v>767</v>
      </c>
      <c r="F50" s="297"/>
    </row>
    <row r="51" spans="2:6" ht="101.25" x14ac:dyDescent="0.2">
      <c r="B51" s="1493" t="s">
        <v>2613</v>
      </c>
      <c r="C51" s="168"/>
      <c r="D51" s="1486" t="s">
        <v>3020</v>
      </c>
      <c r="E51" s="217" t="s">
        <v>288</v>
      </c>
      <c r="F51" s="186"/>
    </row>
    <row r="52" spans="2:6" x14ac:dyDescent="0.2">
      <c r="B52" s="124"/>
      <c r="C52" s="124"/>
      <c r="D52" s="124"/>
      <c r="E52" s="124"/>
      <c r="F52" s="124"/>
    </row>
    <row r="53" spans="2:6" s="372" customFormat="1" x14ac:dyDescent="0.2">
      <c r="B53" s="373"/>
      <c r="C53" s="373"/>
      <c r="D53" s="373"/>
      <c r="E53" s="373"/>
      <c r="F53" s="373"/>
    </row>
    <row r="54" spans="2:6" s="372" customFormat="1" x14ac:dyDescent="0.2">
      <c r="B54" s="373"/>
      <c r="C54" s="373"/>
      <c r="D54" s="373"/>
      <c r="E54" s="373"/>
      <c r="F54" s="373"/>
    </row>
    <row r="55" spans="2:6" s="372" customFormat="1" x14ac:dyDescent="0.2">
      <c r="B55" s="373"/>
      <c r="C55" s="373"/>
      <c r="D55" s="373"/>
      <c r="E55" s="373"/>
      <c r="F55" s="373"/>
    </row>
    <row r="56" spans="2:6" s="689" customFormat="1" ht="27.75" customHeight="1" x14ac:dyDescent="0.2">
      <c r="B56" s="284" t="s">
        <v>3411</v>
      </c>
    </row>
    <row r="57" spans="2:6" ht="45" x14ac:dyDescent="0.2">
      <c r="B57" s="184" t="s">
        <v>3183</v>
      </c>
      <c r="C57" s="177"/>
      <c r="D57" s="1485" t="s">
        <v>147</v>
      </c>
      <c r="E57" s="231" t="s">
        <v>62</v>
      </c>
      <c r="F57" s="380" t="s">
        <v>3129</v>
      </c>
    </row>
    <row r="58" spans="2:6" ht="112.5" x14ac:dyDescent="0.2">
      <c r="B58" s="184" t="s">
        <v>3184</v>
      </c>
      <c r="C58" s="184" t="s">
        <v>3132</v>
      </c>
      <c r="D58" s="180" t="s">
        <v>146</v>
      </c>
      <c r="E58" s="170" t="s">
        <v>28</v>
      </c>
      <c r="F58" s="1486" t="s">
        <v>3130</v>
      </c>
    </row>
    <row r="59" spans="2:6" ht="45" x14ac:dyDescent="0.2">
      <c r="B59" s="184" t="s">
        <v>3185</v>
      </c>
      <c r="C59" s="170"/>
      <c r="D59" s="180" t="s">
        <v>172</v>
      </c>
      <c r="E59" s="231" t="s">
        <v>62</v>
      </c>
      <c r="F59" s="380" t="s">
        <v>3131</v>
      </c>
    </row>
    <row r="60" spans="2:6" ht="112.5" x14ac:dyDescent="0.2">
      <c r="B60" s="184" t="s">
        <v>3186</v>
      </c>
      <c r="C60" s="184" t="s">
        <v>3132</v>
      </c>
      <c r="D60" s="1485" t="s">
        <v>3133</v>
      </c>
      <c r="E60" s="170" t="s">
        <v>28</v>
      </c>
      <c r="F60" s="1486" t="s">
        <v>3134</v>
      </c>
    </row>
    <row r="61" spans="2:6" x14ac:dyDescent="0.2">
      <c r="B61" s="124"/>
      <c r="C61" s="124"/>
      <c r="D61" s="124"/>
      <c r="E61" s="124"/>
      <c r="F61" s="124"/>
    </row>
    <row r="62" spans="2:6" x14ac:dyDescent="0.2">
      <c r="B62" s="124"/>
      <c r="C62" s="124"/>
      <c r="D62" s="124"/>
      <c r="E62" s="124"/>
      <c r="F62" s="124"/>
    </row>
    <row r="64" spans="2:6" s="689" customFormat="1" ht="25.5" x14ac:dyDescent="0.2">
      <c r="B64" s="1412" t="s">
        <v>3404</v>
      </c>
    </row>
    <row r="65" spans="2:6" ht="30.75" customHeight="1" x14ac:dyDescent="0.2">
      <c r="B65" s="2000" t="s">
        <v>3135</v>
      </c>
      <c r="C65" s="2040"/>
      <c r="D65" s="1721" t="s">
        <v>3136</v>
      </c>
      <c r="E65" s="2002"/>
      <c r="F65" s="2003"/>
    </row>
  </sheetData>
  <sheetProtection password="CA09" sheet="1" objects="1" scenarios="1"/>
  <customSheetViews>
    <customSheetView guid="{6425AD40-BB5F-4DDC-B7E5-93EC90B05160}" showGridLines="0" showRuler="0">
      <selection activeCell="D41" sqref="D4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1" sqref="D4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
    <mergeCell ref="E11:F11"/>
    <mergeCell ref="B65:C65"/>
    <mergeCell ref="D65:F65"/>
  </mergeCells>
  <dataValidations count="1">
    <dataValidation type="list" allowBlank="1" showInputMessage="1" sqref="B45:B51 B57:B60">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1:L60"/>
  <sheetViews>
    <sheetView showGridLines="0" showRuler="0" zoomScaleSheetLayoutView="100" workbookViewId="0"/>
  </sheetViews>
  <sheetFormatPr baseColWidth="10" defaultColWidth="9" defaultRowHeight="14.25" x14ac:dyDescent="0.2"/>
  <cols>
    <col min="1" max="1" width="2.85546875" style="101" customWidth="1"/>
    <col min="2" max="2" width="66.1406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0.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63" x14ac:dyDescent="0.2">
      <c r="B7" s="1419" t="s">
        <v>3187</v>
      </c>
      <c r="C7" s="8"/>
      <c r="D7" s="8"/>
      <c r="E7" s="371"/>
      <c r="F7" s="8"/>
      <c r="G7" s="119"/>
      <c r="I7" s="8"/>
      <c r="J7" s="115"/>
      <c r="K7" s="115"/>
      <c r="L7" s="115"/>
    </row>
    <row r="8" spans="1:12" ht="25.5" x14ac:dyDescent="0.2">
      <c r="B8" s="1469" t="s">
        <v>3188</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50.25" customHeight="1" x14ac:dyDescent="0.2">
      <c r="B44" s="1210" t="s">
        <v>3395</v>
      </c>
      <c r="C44" s="1210" t="s">
        <v>3396</v>
      </c>
      <c r="D44" s="1210" t="s">
        <v>3397</v>
      </c>
      <c r="E44" s="1210" t="s">
        <v>3398</v>
      </c>
      <c r="F44" s="114" t="s">
        <v>3399</v>
      </c>
    </row>
    <row r="45" spans="2:6" ht="167.25" customHeight="1" x14ac:dyDescent="0.2">
      <c r="B45" s="1506" t="s">
        <v>3163</v>
      </c>
      <c r="C45" s="170"/>
      <c r="D45" s="1521" t="s">
        <v>3044</v>
      </c>
      <c r="E45" s="188">
        <v>1</v>
      </c>
      <c r="F45" s="91"/>
    </row>
    <row r="46" spans="2:6" ht="78.75" x14ac:dyDescent="0.2">
      <c r="B46" s="1504" t="s">
        <v>2614</v>
      </c>
      <c r="C46" s="168"/>
      <c r="D46" s="1504" t="s">
        <v>3038</v>
      </c>
      <c r="E46" s="219" t="s">
        <v>22</v>
      </c>
      <c r="F46" s="91"/>
    </row>
    <row r="47" spans="2:6" ht="78.75" x14ac:dyDescent="0.2">
      <c r="B47" s="1504" t="s">
        <v>2608</v>
      </c>
      <c r="C47" s="168"/>
      <c r="D47" s="1504" t="s">
        <v>3039</v>
      </c>
      <c r="E47" s="221" t="s">
        <v>27</v>
      </c>
      <c r="F47" s="91"/>
    </row>
    <row r="48" spans="2:6" ht="101.25" x14ac:dyDescent="0.2">
      <c r="B48" s="1504" t="s">
        <v>2613</v>
      </c>
      <c r="C48" s="458"/>
      <c r="D48" s="1503" t="s">
        <v>3020</v>
      </c>
      <c r="E48" s="221" t="s">
        <v>796</v>
      </c>
      <c r="F48" s="307"/>
    </row>
    <row r="49" spans="2:6" ht="101.25" x14ac:dyDescent="0.2">
      <c r="B49" s="1506" t="s">
        <v>3189</v>
      </c>
      <c r="C49" s="1506" t="s">
        <v>3191</v>
      </c>
      <c r="D49" s="1505" t="s">
        <v>3190</v>
      </c>
      <c r="E49" s="218">
        <v>1</v>
      </c>
      <c r="F49" s="91"/>
    </row>
    <row r="50" spans="2:6" x14ac:dyDescent="0.2">
      <c r="B50" s="124"/>
      <c r="C50" s="124"/>
      <c r="D50" s="124"/>
      <c r="E50" s="124"/>
      <c r="F50" s="124"/>
    </row>
    <row r="52" spans="2:6" s="689" customFormat="1" ht="27.75" customHeight="1" x14ac:dyDescent="0.2">
      <c r="B52" s="284" t="s">
        <v>3411</v>
      </c>
    </row>
    <row r="53" spans="2:6" ht="168.75" x14ac:dyDescent="0.2">
      <c r="B53" s="1503" t="s">
        <v>2538</v>
      </c>
      <c r="C53" s="218"/>
      <c r="D53" s="1505" t="s">
        <v>3192</v>
      </c>
      <c r="E53" s="218" t="s">
        <v>29</v>
      </c>
      <c r="F53" s="91"/>
    </row>
    <row r="54" spans="2:6" s="124" customFormat="1" x14ac:dyDescent="0.2">
      <c r="D54" s="124" t="s">
        <v>35</v>
      </c>
    </row>
    <row r="55" spans="2:6" s="124" customFormat="1" x14ac:dyDescent="0.2"/>
    <row r="56" spans="2:6" s="124" customFormat="1" x14ac:dyDescent="0.2"/>
    <row r="57" spans="2:6" s="689" customFormat="1" ht="25.5" x14ac:dyDescent="0.2">
      <c r="B57" s="1412" t="s">
        <v>3404</v>
      </c>
    </row>
    <row r="58" spans="2:6" ht="79.5" customHeight="1" x14ac:dyDescent="0.2">
      <c r="B58" s="2000" t="s">
        <v>3193</v>
      </c>
      <c r="C58" s="2060"/>
      <c r="D58" s="1721" t="s">
        <v>3194</v>
      </c>
      <c r="E58" s="2002"/>
      <c r="F58" s="2003"/>
    </row>
    <row r="59" spans="2:6" s="689" customFormat="1" ht="39.75" customHeight="1" x14ac:dyDescent="0.2">
      <c r="B59" s="2019" t="s">
        <v>3195</v>
      </c>
      <c r="C59" s="2021"/>
      <c r="D59" s="1997" t="s">
        <v>3196</v>
      </c>
      <c r="E59" s="2039"/>
      <c r="F59" s="1998"/>
    </row>
    <row r="60" spans="2:6" s="689" customFormat="1" ht="39.75" customHeight="1" x14ac:dyDescent="0.2">
      <c r="B60" s="2019" t="s">
        <v>3197</v>
      </c>
      <c r="C60" s="2021"/>
      <c r="D60" s="1997" t="s">
        <v>3198</v>
      </c>
      <c r="E60" s="2039"/>
      <c r="F60" s="1998"/>
    </row>
  </sheetData>
  <sheetProtection password="CA09" sheet="1" objects="1" scenarios="1"/>
  <customSheetViews>
    <customSheetView guid="{6425AD40-BB5F-4DDC-B7E5-93EC90B05160}" showGridLines="0" showRuler="0">
      <selection activeCell="D40" sqref="D4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D40" sqref="D4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B60:C60"/>
    <mergeCell ref="D60:F60"/>
    <mergeCell ref="E11:F11"/>
    <mergeCell ref="B58:C58"/>
    <mergeCell ref="D58:F58"/>
    <mergeCell ref="B59:C59"/>
    <mergeCell ref="D59:F59"/>
  </mergeCells>
  <dataValidations count="1">
    <dataValidation type="list" allowBlank="1" showInputMessage="1" sqref="B53 B45:B49">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1:L61"/>
  <sheetViews>
    <sheetView showGridLines="0" showRuler="0" zoomScaleSheetLayoutView="100" workbookViewId="0"/>
  </sheetViews>
  <sheetFormatPr baseColWidth="10" defaultColWidth="9" defaultRowHeight="14.25" x14ac:dyDescent="0.2"/>
  <cols>
    <col min="1" max="1" width="2.85546875" style="101" customWidth="1"/>
    <col min="2" max="2" width="69"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3"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23" t="s">
        <v>3199</v>
      </c>
      <c r="C7" s="276"/>
      <c r="D7" s="276"/>
      <c r="E7" s="371"/>
      <c r="F7" s="8"/>
      <c r="G7" s="119"/>
      <c r="I7" s="8"/>
      <c r="J7" s="115"/>
      <c r="K7" s="115"/>
      <c r="L7" s="115"/>
    </row>
    <row r="8" spans="1:12" ht="25.5" x14ac:dyDescent="0.2">
      <c r="B8" s="1469" t="s">
        <v>3200</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ht="15" x14ac:dyDescent="0.25">
      <c r="E11" s="1561" t="s">
        <v>801</v>
      </c>
      <c r="F11" s="1562"/>
    </row>
    <row r="38" spans="2:6" s="689" customFormat="1" x14ac:dyDescent="0.2"/>
    <row r="39" spans="2:6" s="689" customFormat="1" x14ac:dyDescent="0.2"/>
    <row r="42" spans="2:6" x14ac:dyDescent="0.2">
      <c r="C42" s="142"/>
    </row>
    <row r="43" spans="2:6" s="689" customFormat="1" ht="31.5" x14ac:dyDescent="0.25">
      <c r="B43" s="1421" t="s">
        <v>3406</v>
      </c>
    </row>
    <row r="45" spans="2:6" s="689" customFormat="1" ht="25.5" x14ac:dyDescent="0.2">
      <c r="B45" s="284" t="s">
        <v>3410</v>
      </c>
    </row>
    <row r="46" spans="2:6" s="689" customFormat="1" ht="49.5" customHeight="1" x14ac:dyDescent="0.2">
      <c r="B46" s="1210" t="s">
        <v>3395</v>
      </c>
      <c r="C46" s="1210" t="s">
        <v>3396</v>
      </c>
      <c r="D46" s="1210" t="s">
        <v>3397</v>
      </c>
      <c r="E46" s="1210" t="s">
        <v>3398</v>
      </c>
      <c r="F46" s="114" t="s">
        <v>3399</v>
      </c>
    </row>
    <row r="47" spans="2:6" ht="157.5" customHeight="1" x14ac:dyDescent="0.2">
      <c r="B47" s="1506" t="s">
        <v>3163</v>
      </c>
      <c r="C47" s="170"/>
      <c r="D47" s="1507" t="s">
        <v>3044</v>
      </c>
      <c r="E47" s="188">
        <v>1</v>
      </c>
      <c r="F47" s="91"/>
    </row>
    <row r="48" spans="2:6" ht="78.75" x14ac:dyDescent="0.2">
      <c r="B48" s="1504" t="s">
        <v>2614</v>
      </c>
      <c r="C48" s="168"/>
      <c r="D48" s="1504" t="s">
        <v>3038</v>
      </c>
      <c r="E48" s="219" t="s">
        <v>22</v>
      </c>
      <c r="F48" s="91"/>
    </row>
    <row r="49" spans="2:6" ht="78.75" x14ac:dyDescent="0.2">
      <c r="B49" s="1506" t="s">
        <v>2608</v>
      </c>
      <c r="C49" s="170"/>
      <c r="D49" s="1506" t="s">
        <v>3039</v>
      </c>
      <c r="E49" s="221" t="s">
        <v>27</v>
      </c>
      <c r="F49" s="91"/>
    </row>
    <row r="50" spans="2:6" ht="101.25" x14ac:dyDescent="0.2">
      <c r="B50" s="1504" t="s">
        <v>3201</v>
      </c>
      <c r="C50" s="168"/>
      <c r="D50" s="1504" t="s">
        <v>3190</v>
      </c>
      <c r="E50" s="210" t="s">
        <v>29</v>
      </c>
      <c r="F50" s="91"/>
    </row>
    <row r="51" spans="2:6" x14ac:dyDescent="0.2">
      <c r="B51" s="124"/>
      <c r="C51" s="124"/>
      <c r="D51" s="124"/>
      <c r="E51" s="124"/>
      <c r="F51" s="124"/>
    </row>
    <row r="52" spans="2:6" x14ac:dyDescent="0.2">
      <c r="B52" s="124"/>
      <c r="C52" s="124"/>
      <c r="D52" s="124"/>
      <c r="E52" s="124"/>
      <c r="F52" s="124"/>
    </row>
    <row r="53" spans="2:6" s="689" customFormat="1" ht="27.75" customHeight="1" x14ac:dyDescent="0.2">
      <c r="B53" s="284" t="s">
        <v>3411</v>
      </c>
    </row>
    <row r="54" spans="2:6" ht="90" x14ac:dyDescent="0.2">
      <c r="B54" s="1504" t="s">
        <v>3202</v>
      </c>
      <c r="C54" s="298"/>
      <c r="D54" s="1504" t="s">
        <v>3203</v>
      </c>
      <c r="E54" s="298">
        <v>1</v>
      </c>
      <c r="F54" s="773"/>
    </row>
    <row r="55" spans="2:6" ht="83.25" customHeight="1" x14ac:dyDescent="0.2">
      <c r="B55" s="1504" t="s">
        <v>2541</v>
      </c>
      <c r="C55" s="309"/>
      <c r="D55" s="1504" t="s">
        <v>3204</v>
      </c>
      <c r="E55" s="309">
        <v>1</v>
      </c>
      <c r="F55" s="307"/>
    </row>
    <row r="56" spans="2:6" x14ac:dyDescent="0.2">
      <c r="B56" s="124"/>
      <c r="C56" s="124"/>
      <c r="D56" s="124"/>
      <c r="E56" s="124"/>
      <c r="F56" s="124"/>
    </row>
    <row r="57" spans="2:6" x14ac:dyDescent="0.2">
      <c r="B57" s="124"/>
      <c r="C57" s="124"/>
      <c r="D57" s="124"/>
      <c r="E57" s="124"/>
      <c r="F57" s="124"/>
    </row>
    <row r="58" spans="2:6" s="689" customFormat="1" ht="25.5" x14ac:dyDescent="0.2">
      <c r="B58" s="1412" t="s">
        <v>3404</v>
      </c>
    </row>
    <row r="59" spans="2:6" s="689" customFormat="1" ht="37.5" customHeight="1" x14ac:dyDescent="0.2">
      <c r="B59" s="2019" t="s">
        <v>3205</v>
      </c>
      <c r="C59" s="2021"/>
      <c r="D59" s="1997" t="s">
        <v>3207</v>
      </c>
      <c r="E59" s="2039"/>
      <c r="F59" s="1998"/>
    </row>
    <row r="60" spans="2:6" s="689" customFormat="1" ht="36.75" customHeight="1" x14ac:dyDescent="0.2">
      <c r="B60" s="2019" t="s">
        <v>3195</v>
      </c>
      <c r="C60" s="2021"/>
      <c r="D60" s="1997" t="s">
        <v>3208</v>
      </c>
      <c r="E60" s="2039"/>
      <c r="F60" s="1998"/>
    </row>
    <row r="61" spans="2:6" s="689" customFormat="1" ht="28.5" customHeight="1" x14ac:dyDescent="0.2">
      <c r="B61" s="2019" t="s">
        <v>3206</v>
      </c>
      <c r="C61" s="2021"/>
      <c r="D61" s="1997" t="s">
        <v>3198</v>
      </c>
      <c r="E61" s="2039"/>
      <c r="F61" s="1998"/>
    </row>
  </sheetData>
  <sheetProtection password="CA09"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7">
    <mergeCell ref="E11:F11"/>
    <mergeCell ref="B60:C60"/>
    <mergeCell ref="D60:F60"/>
    <mergeCell ref="B61:C61"/>
    <mergeCell ref="D61:F61"/>
    <mergeCell ref="B59:C59"/>
    <mergeCell ref="D59:F59"/>
  </mergeCells>
  <dataValidations count="1">
    <dataValidation type="list" allowBlank="1" showInputMessage="1" sqref="B47:B50 B54:B55">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L59"/>
  <sheetViews>
    <sheetView showGridLines="0" showRuler="0" zoomScaleSheetLayoutView="100" workbookViewId="0"/>
  </sheetViews>
  <sheetFormatPr baseColWidth="10" defaultColWidth="9" defaultRowHeight="14.25" x14ac:dyDescent="0.2"/>
  <cols>
    <col min="1" max="1" width="2.85546875" style="101" customWidth="1"/>
    <col min="2" max="2" width="57.4257812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0.7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4"/>
      <c r="G6" s="117"/>
      <c r="I6" s="115"/>
      <c r="J6" s="115"/>
      <c r="K6" s="115"/>
      <c r="L6" s="115"/>
    </row>
    <row r="7" spans="1:12" s="116" customFormat="1" ht="31.5" x14ac:dyDescent="0.2">
      <c r="B7" s="1419" t="s">
        <v>3209</v>
      </c>
      <c r="C7" s="8"/>
      <c r="D7" s="8"/>
      <c r="E7" s="371"/>
      <c r="F7" s="8"/>
      <c r="G7" s="119"/>
      <c r="I7" s="8"/>
      <c r="J7" s="115"/>
      <c r="K7" s="115"/>
      <c r="L7" s="115"/>
    </row>
    <row r="8" spans="1:12" ht="38.25" x14ac:dyDescent="0.2">
      <c r="B8" s="1469" t="s">
        <v>3210</v>
      </c>
      <c r="C8" s="8"/>
      <c r="D8" s="8"/>
      <c r="E8" s="371" t="str">
        <f>Inhalt!$C$7</f>
        <v>V. OncoBox: G3.1.1 (170209)</v>
      </c>
      <c r="G8" s="119"/>
      <c r="H8" s="8"/>
      <c r="I8" s="8"/>
      <c r="J8" s="115"/>
      <c r="K8" s="115"/>
      <c r="L8" s="115"/>
    </row>
    <row r="9" spans="1:12" ht="15.75" x14ac:dyDescent="0.2">
      <c r="E9" s="371" t="str">
        <f>Inhalt!$C$8</f>
        <v>V. Spezifikation: G3.1.1 (170209)</v>
      </c>
      <c r="G9" s="119"/>
      <c r="H9" s="8"/>
      <c r="I9" s="8"/>
    </row>
    <row r="10" spans="1:12" x14ac:dyDescent="0.2">
      <c r="C10" s="689"/>
      <c r="E10" s="208"/>
      <c r="G10" s="64"/>
    </row>
    <row r="11" spans="1:12" s="689" customFormat="1" ht="27" customHeight="1" x14ac:dyDescent="0.25">
      <c r="E11" s="1735" t="s">
        <v>2346</v>
      </c>
      <c r="F11" s="1562"/>
    </row>
    <row r="40" spans="2:6" x14ac:dyDescent="0.2">
      <c r="C40" s="142"/>
    </row>
    <row r="41" spans="2:6" s="689" customFormat="1" ht="31.5" x14ac:dyDescent="0.25">
      <c r="B41" s="1421" t="s">
        <v>3406</v>
      </c>
    </row>
    <row r="43" spans="2:6" s="689" customFormat="1" ht="25.5" x14ac:dyDescent="0.2">
      <c r="B43" s="284" t="s">
        <v>3410</v>
      </c>
    </row>
    <row r="44" spans="2:6" s="689" customFormat="1" ht="48" customHeight="1" x14ac:dyDescent="0.2">
      <c r="B44" s="1210" t="s">
        <v>3395</v>
      </c>
      <c r="C44" s="1210" t="s">
        <v>3396</v>
      </c>
      <c r="D44" s="1210" t="s">
        <v>3397</v>
      </c>
      <c r="E44" s="1210" t="s">
        <v>3398</v>
      </c>
      <c r="F44" s="114" t="s">
        <v>3399</v>
      </c>
    </row>
    <row r="45" spans="2:6" s="281" customFormat="1" ht="180" x14ac:dyDescent="0.2">
      <c r="B45" s="177" t="s">
        <v>3163</v>
      </c>
      <c r="C45" s="184"/>
      <c r="D45" s="1507" t="s">
        <v>3044</v>
      </c>
      <c r="E45" s="170">
        <v>1</v>
      </c>
      <c r="F45" s="283"/>
    </row>
    <row r="46" spans="2:6" s="281" customFormat="1" ht="78.75" x14ac:dyDescent="0.2">
      <c r="B46" s="178" t="s">
        <v>2614</v>
      </c>
      <c r="C46" s="242"/>
      <c r="D46" s="1504" t="s">
        <v>3038</v>
      </c>
      <c r="E46" s="242" t="s">
        <v>22</v>
      </c>
      <c r="F46" s="283"/>
    </row>
    <row r="47" spans="2:6" s="281" customFormat="1" ht="57" customHeight="1" x14ac:dyDescent="0.2">
      <c r="B47" s="178" t="s">
        <v>2539</v>
      </c>
      <c r="C47" s="458"/>
      <c r="D47" s="1504" t="s">
        <v>3211</v>
      </c>
      <c r="E47" s="1504" t="s">
        <v>3212</v>
      </c>
      <c r="F47" s="463"/>
    </row>
    <row r="48" spans="2:6" s="281" customFormat="1" x14ac:dyDescent="0.2"/>
    <row r="49" spans="2:6" s="281" customFormat="1" x14ac:dyDescent="0.2"/>
    <row r="50" spans="2:6" s="689" customFormat="1" ht="27.75" customHeight="1" x14ac:dyDescent="0.2">
      <c r="B50" s="284" t="s">
        <v>3411</v>
      </c>
    </row>
    <row r="51" spans="2:6" s="281" customFormat="1" ht="56.25" x14ac:dyDescent="0.2">
      <c r="B51" s="189" t="s">
        <v>2539</v>
      </c>
      <c r="C51" s="206"/>
      <c r="D51" s="184" t="s">
        <v>3213</v>
      </c>
      <c r="E51" s="170" t="s">
        <v>7</v>
      </c>
      <c r="F51" s="283"/>
    </row>
    <row r="52" spans="2:6" x14ac:dyDescent="0.2">
      <c r="B52" s="124"/>
      <c r="C52" s="124"/>
      <c r="D52" s="124"/>
      <c r="E52" s="124"/>
      <c r="F52" s="124"/>
    </row>
    <row r="53" spans="2:6" x14ac:dyDescent="0.2">
      <c r="B53" s="124"/>
      <c r="C53" s="124"/>
      <c r="D53" s="124"/>
      <c r="E53" s="124"/>
      <c r="F53" s="124"/>
    </row>
    <row r="54" spans="2:6" x14ac:dyDescent="0.2">
      <c r="B54" s="124"/>
      <c r="C54" s="124"/>
      <c r="D54" s="124"/>
      <c r="E54" s="124"/>
      <c r="F54" s="124"/>
    </row>
    <row r="55" spans="2:6" s="689" customFormat="1" ht="25.5" x14ac:dyDescent="0.2">
      <c r="B55" s="1412" t="s">
        <v>3404</v>
      </c>
    </row>
    <row r="56" spans="2:6" s="689" customFormat="1" ht="33.75" customHeight="1" x14ac:dyDescent="0.2">
      <c r="B56" s="2019" t="s">
        <v>3205</v>
      </c>
      <c r="C56" s="2021"/>
      <c r="D56" s="1997" t="s">
        <v>3215</v>
      </c>
      <c r="E56" s="2039"/>
      <c r="F56" s="1998"/>
    </row>
    <row r="57" spans="2:6" s="689" customFormat="1" ht="33" customHeight="1" x14ac:dyDescent="0.2">
      <c r="B57" s="2019" t="s">
        <v>3195</v>
      </c>
      <c r="C57" s="2021"/>
      <c r="D57" s="1997" t="s">
        <v>3208</v>
      </c>
      <c r="E57" s="2039"/>
      <c r="F57" s="1998"/>
    </row>
    <row r="58" spans="2:6" s="689" customFormat="1" ht="33" customHeight="1" x14ac:dyDescent="0.2">
      <c r="B58" s="2019" t="s">
        <v>3197</v>
      </c>
      <c r="C58" s="2021"/>
      <c r="D58" s="1997" t="s">
        <v>3198</v>
      </c>
      <c r="E58" s="2039"/>
      <c r="F58" s="1998"/>
    </row>
    <row r="59" spans="2:6" s="689" customFormat="1" ht="31.5" customHeight="1" x14ac:dyDescent="0.2">
      <c r="B59" s="2019" t="s">
        <v>3214</v>
      </c>
      <c r="C59" s="2021"/>
      <c r="D59" s="1997" t="s">
        <v>3216</v>
      </c>
      <c r="E59" s="2039"/>
      <c r="F59" s="1998"/>
    </row>
  </sheetData>
  <sheetProtection password="CA09" sheet="1" objects="1" scenarios="1"/>
  <customSheetViews>
    <customSheetView guid="{6425AD40-BB5F-4DDC-B7E5-93EC90B05160}" showGridLines="0" showRuler="0">
      <selection activeCell="B39" sqref="B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39" sqref="B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9">
    <mergeCell ref="B58:C58"/>
    <mergeCell ref="D58:F58"/>
    <mergeCell ref="B59:C59"/>
    <mergeCell ref="D59:F59"/>
    <mergeCell ref="E11:F11"/>
    <mergeCell ref="B56:C56"/>
    <mergeCell ref="D56:F56"/>
    <mergeCell ref="B57:C57"/>
    <mergeCell ref="D57:F57"/>
  </mergeCells>
  <dataValidations count="2">
    <dataValidation type="list" allowBlank="1" showInputMessage="1" showErrorMessage="1" sqref="B48">
      <formula1>Felder</formula1>
    </dataValidation>
    <dataValidation type="list" allowBlank="1" showInputMessage="1" sqref="B45:B47 B51">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showGridLines="0" showRuler="0" zoomScaleSheetLayoutView="100" workbookViewId="0"/>
  </sheetViews>
  <sheetFormatPr baseColWidth="10" defaultColWidth="9" defaultRowHeight="14.25" x14ac:dyDescent="0.2"/>
  <cols>
    <col min="1" max="1" width="2.85546875" style="689" customWidth="1"/>
    <col min="2" max="4" width="31.85546875" style="689" customWidth="1"/>
    <col min="5" max="6" width="16.7109375" style="689" customWidth="1"/>
    <col min="7" max="16384" width="9" style="689"/>
  </cols>
  <sheetData>
    <row r="1" spans="1:12" x14ac:dyDescent="0.2">
      <c r="A1" s="1217"/>
    </row>
    <row r="3" spans="1:12" ht="48.75" customHeight="1" x14ac:dyDescent="0.25">
      <c r="B3" s="2061" t="s">
        <v>3379</v>
      </c>
      <c r="C3" s="2061"/>
      <c r="E3" s="85"/>
      <c r="F3" s="85"/>
      <c r="G3" s="85"/>
    </row>
    <row r="4" spans="1:12" ht="32.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218" customFormat="1" ht="15.75" x14ac:dyDescent="0.2">
      <c r="B7" s="1225" t="s">
        <v>1546</v>
      </c>
      <c r="C7" s="1225"/>
      <c r="D7" s="8"/>
      <c r="E7" s="636"/>
      <c r="F7" s="8"/>
      <c r="G7" s="119"/>
      <c r="I7" s="8"/>
      <c r="J7" s="115"/>
      <c r="K7" s="115"/>
      <c r="L7" s="115"/>
    </row>
    <row r="8" spans="1:12" ht="15.75" x14ac:dyDescent="0.2">
      <c r="B8" s="10"/>
      <c r="C8" s="8"/>
      <c r="D8" s="8"/>
      <c r="E8" s="636" t="str">
        <f>Inhalt!$C$7</f>
        <v>V. OncoBox: G3.1.1 (170209)</v>
      </c>
      <c r="G8" s="119"/>
      <c r="H8" s="8"/>
      <c r="I8" s="8"/>
      <c r="J8" s="115"/>
      <c r="K8" s="115"/>
      <c r="L8" s="115"/>
    </row>
    <row r="9" spans="1:12" ht="15.75" x14ac:dyDescent="0.2">
      <c r="C9" s="8"/>
      <c r="E9" s="636" t="str">
        <f>Inhalt!$C$8</f>
        <v>V. Spezifikation: G3.1.1 (170209)</v>
      </c>
      <c r="G9" s="119"/>
      <c r="H9" s="8"/>
      <c r="I9" s="8"/>
    </row>
    <row r="10" spans="1:12" x14ac:dyDescent="0.2">
      <c r="E10" s="208"/>
      <c r="G10" s="636"/>
    </row>
    <row r="11" spans="1:12" ht="27" customHeight="1" x14ac:dyDescent="0.25">
      <c r="E11" s="1735" t="s">
        <v>2346</v>
      </c>
      <c r="F11" s="1562"/>
    </row>
    <row r="44" spans="2:6" x14ac:dyDescent="0.2">
      <c r="C44" s="142"/>
    </row>
    <row r="45" spans="2:6" ht="33" customHeight="1" x14ac:dyDescent="0.25">
      <c r="B45" s="2062" t="s">
        <v>3406</v>
      </c>
      <c r="C45" s="2062"/>
    </row>
    <row r="47" spans="2:6" ht="25.5" x14ac:dyDescent="0.2">
      <c r="B47" s="284" t="s">
        <v>3410</v>
      </c>
    </row>
    <row r="48" spans="2:6" ht="49.5" customHeight="1" x14ac:dyDescent="0.2">
      <c r="B48" s="1210" t="s">
        <v>3395</v>
      </c>
      <c r="C48" s="1210" t="s">
        <v>3396</v>
      </c>
      <c r="D48" s="1210" t="s">
        <v>3397</v>
      </c>
      <c r="E48" s="1210" t="s">
        <v>3398</v>
      </c>
      <c r="F48" s="114" t="s">
        <v>3399</v>
      </c>
    </row>
    <row r="49" spans="2:6" ht="86.25" customHeight="1" x14ac:dyDescent="0.2">
      <c r="B49" s="1214" t="s">
        <v>243</v>
      </c>
      <c r="C49" s="1214"/>
      <c r="D49" s="1521" t="s">
        <v>3412</v>
      </c>
      <c r="E49" s="188">
        <v>1</v>
      </c>
      <c r="F49" s="91"/>
    </row>
    <row r="50" spans="2:6" ht="33.75" x14ac:dyDescent="0.2">
      <c r="B50" s="184" t="s">
        <v>223</v>
      </c>
      <c r="C50" s="184"/>
      <c r="D50" s="1211" t="s">
        <v>105</v>
      </c>
      <c r="E50" s="188" t="s">
        <v>28</v>
      </c>
      <c r="F50" s="91"/>
    </row>
    <row r="51" spans="2:6" ht="33.75" x14ac:dyDescent="0.2">
      <c r="B51" s="217" t="s">
        <v>280</v>
      </c>
      <c r="C51" s="1214"/>
      <c r="D51" s="1214" t="s">
        <v>132</v>
      </c>
      <c r="E51" s="1211" t="s">
        <v>344</v>
      </c>
      <c r="F51" s="307"/>
    </row>
    <row r="52" spans="2:6" ht="22.5" x14ac:dyDescent="0.2">
      <c r="B52" s="217" t="s">
        <v>281</v>
      </c>
      <c r="C52" s="1214"/>
      <c r="D52" s="1211" t="s">
        <v>1210</v>
      </c>
      <c r="E52" s="1211" t="s">
        <v>1208</v>
      </c>
      <c r="F52" s="91"/>
    </row>
    <row r="53" spans="2:6" ht="78.75" x14ac:dyDescent="0.2">
      <c r="B53" s="217" t="s">
        <v>283</v>
      </c>
      <c r="C53" s="1214"/>
      <c r="D53" s="1215" t="s">
        <v>1509</v>
      </c>
      <c r="E53" s="1215" t="s">
        <v>1515</v>
      </c>
      <c r="F53" s="91"/>
    </row>
    <row r="54" spans="2:6" ht="22.5" x14ac:dyDescent="0.2">
      <c r="B54" s="1214" t="s">
        <v>218</v>
      </c>
      <c r="C54" s="1212"/>
      <c r="D54" s="1214" t="s">
        <v>182</v>
      </c>
      <c r="E54" s="1214" t="s">
        <v>24</v>
      </c>
      <c r="F54" s="91"/>
    </row>
    <row r="55" spans="2:6" ht="22.5" x14ac:dyDescent="0.2">
      <c r="B55" s="1214" t="s">
        <v>219</v>
      </c>
      <c r="C55" s="1212"/>
      <c r="D55" s="1214" t="s">
        <v>183</v>
      </c>
      <c r="E55" s="1214" t="s">
        <v>28</v>
      </c>
      <c r="F55" s="91"/>
    </row>
    <row r="56" spans="2:6" s="281" customFormat="1" ht="33.75" customHeight="1" x14ac:dyDescent="0.2">
      <c r="B56" s="195"/>
      <c r="C56" s="1226"/>
      <c r="D56" s="1226"/>
      <c r="E56" s="1226"/>
      <c r="F56" s="1227"/>
    </row>
    <row r="57" spans="2:6" s="281" customFormat="1" x14ac:dyDescent="0.2"/>
    <row r="58" spans="2:6" ht="27.75" customHeight="1" x14ac:dyDescent="0.2">
      <c r="B58" s="284" t="s">
        <v>3411</v>
      </c>
    </row>
    <row r="59" spans="2:6" s="281" customFormat="1" ht="31.5" customHeight="1" x14ac:dyDescent="0.2">
      <c r="B59" s="1215" t="s">
        <v>116</v>
      </c>
      <c r="C59" s="1214"/>
      <c r="D59" s="1215" t="s">
        <v>117</v>
      </c>
      <c r="E59" s="91"/>
      <c r="F59" s="2063" t="s">
        <v>1755</v>
      </c>
    </row>
    <row r="60" spans="2:6" ht="34.5" customHeight="1" x14ac:dyDescent="0.2">
      <c r="B60" s="1215" t="s">
        <v>220</v>
      </c>
      <c r="C60" s="1214"/>
      <c r="D60" s="1215" t="s">
        <v>186</v>
      </c>
      <c r="E60" s="91"/>
      <c r="F60" s="2064"/>
    </row>
    <row r="61" spans="2:6" x14ac:dyDescent="0.2">
      <c r="B61" s="690"/>
      <c r="C61" s="690"/>
      <c r="D61" s="690"/>
      <c r="E61" s="690"/>
      <c r="F61" s="690"/>
    </row>
    <row r="62" spans="2:6" x14ac:dyDescent="0.2">
      <c r="B62" s="690"/>
      <c r="C62" s="690"/>
      <c r="D62" s="690"/>
      <c r="E62" s="690"/>
      <c r="F62" s="690"/>
    </row>
    <row r="63" spans="2:6" ht="25.5" x14ac:dyDescent="0.2">
      <c r="B63" s="1412" t="s">
        <v>3404</v>
      </c>
    </row>
    <row r="64" spans="2:6" x14ac:dyDescent="0.2">
      <c r="B64" s="2019"/>
      <c r="C64" s="2021"/>
      <c r="D64" s="1997"/>
      <c r="E64" s="2039"/>
      <c r="F64" s="1998"/>
    </row>
    <row r="65" spans="2:6" ht="19.5" customHeight="1" x14ac:dyDescent="0.2">
      <c r="B65" s="2019"/>
      <c r="C65" s="2021"/>
      <c r="D65" s="1997"/>
      <c r="E65" s="2039"/>
      <c r="F65" s="1998"/>
    </row>
    <row r="66" spans="2:6" ht="18" customHeight="1" x14ac:dyDescent="0.2">
      <c r="B66" s="2019"/>
      <c r="C66" s="2021"/>
      <c r="D66" s="1997"/>
      <c r="E66" s="2039"/>
      <c r="F66" s="1998"/>
    </row>
    <row r="67" spans="2:6" ht="18" customHeight="1" x14ac:dyDescent="0.2">
      <c r="B67" s="2019"/>
      <c r="C67" s="2021"/>
      <c r="D67" s="1997"/>
      <c r="E67" s="2039"/>
      <c r="F67" s="1998"/>
    </row>
  </sheetData>
  <sheetProtection password="CA09" sheet="1" objects="1" scenarios="1"/>
  <mergeCells count="12">
    <mergeCell ref="B3:C3"/>
    <mergeCell ref="B45:C45"/>
    <mergeCell ref="B67:C67"/>
    <mergeCell ref="D67:F67"/>
    <mergeCell ref="F59:F60"/>
    <mergeCell ref="E11:F11"/>
    <mergeCell ref="B64:C64"/>
    <mergeCell ref="D64:F64"/>
    <mergeCell ref="B65:C65"/>
    <mergeCell ref="D65:F65"/>
    <mergeCell ref="B66:C66"/>
    <mergeCell ref="D66:F66"/>
  </mergeCells>
  <dataValidations disablePrompts="1" count="1">
    <dataValidation type="list" allowBlank="1" showInputMessage="1" showErrorMessage="1" sqref="B49:B56">
      <formula1>Felder</formula1>
    </dataValidation>
  </dataValidation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showRuler="0" zoomScaleSheetLayoutView="100" workbookViewId="0">
      <selection activeCell="B8" sqref="B8:C8"/>
    </sheetView>
  </sheetViews>
  <sheetFormatPr baseColWidth="10" defaultColWidth="9" defaultRowHeight="14.25" x14ac:dyDescent="0.2"/>
  <cols>
    <col min="1" max="1" width="2.85546875" style="689" customWidth="1"/>
    <col min="2" max="4" width="31.85546875" style="689" customWidth="1"/>
    <col min="5" max="6" width="16.7109375" style="689" customWidth="1"/>
    <col min="7" max="16384" width="9" style="689"/>
  </cols>
  <sheetData>
    <row r="1" spans="1:12" x14ac:dyDescent="0.2">
      <c r="A1" s="1230"/>
    </row>
    <row r="3" spans="1:12" ht="39" customHeight="1" x14ac:dyDescent="0.25">
      <c r="B3" s="2061" t="s">
        <v>3379</v>
      </c>
      <c r="C3" s="2061"/>
      <c r="E3" s="85"/>
      <c r="F3" s="85"/>
      <c r="G3" s="85"/>
    </row>
    <row r="4" spans="1:12" ht="29.25" customHeight="1" x14ac:dyDescent="0.25">
      <c r="B4" s="1406" t="s">
        <v>3389</v>
      </c>
      <c r="C4" s="85"/>
      <c r="D4" s="85"/>
      <c r="E4" s="117"/>
      <c r="G4" s="118"/>
    </row>
    <row r="5" spans="1:12" ht="14.25" customHeight="1" x14ac:dyDescent="0.2">
      <c r="B5" s="8"/>
      <c r="C5" s="8"/>
      <c r="D5" s="8"/>
      <c r="E5" s="117"/>
      <c r="G5" s="117"/>
      <c r="I5" s="115"/>
      <c r="J5" s="115"/>
      <c r="K5" s="115"/>
      <c r="L5" s="115"/>
    </row>
    <row r="6" spans="1:12" ht="14.25" customHeight="1" x14ac:dyDescent="0.2">
      <c r="B6" s="142"/>
      <c r="C6" s="8"/>
      <c r="D6" s="8"/>
      <c r="E6" s="636"/>
      <c r="G6" s="117"/>
      <c r="I6" s="115"/>
      <c r="J6" s="115"/>
      <c r="K6" s="115"/>
      <c r="L6" s="115"/>
    </row>
    <row r="7" spans="1:12" s="1231" customFormat="1" ht="15.75" x14ac:dyDescent="0.2">
      <c r="B7" s="1225" t="s">
        <v>1549</v>
      </c>
      <c r="C7" s="1225"/>
      <c r="D7" s="8"/>
      <c r="E7" s="636"/>
      <c r="F7" s="8"/>
      <c r="G7" s="119"/>
      <c r="I7" s="8"/>
      <c r="J7" s="115"/>
      <c r="K7" s="115"/>
      <c r="L7" s="115"/>
    </row>
    <row r="8" spans="1:12" ht="34.5" customHeight="1" x14ac:dyDescent="0.2">
      <c r="B8" s="2008" t="s">
        <v>2867</v>
      </c>
      <c r="C8" s="2009"/>
      <c r="D8" s="8"/>
      <c r="E8" s="636" t="str">
        <f>Inhalt!$C$7</f>
        <v>V. OncoBox: G3.1.1 (170209)</v>
      </c>
      <c r="G8" s="119"/>
      <c r="H8" s="8"/>
      <c r="I8" s="8"/>
      <c r="J8" s="115"/>
      <c r="K8" s="115"/>
      <c r="L8" s="115"/>
    </row>
    <row r="9" spans="1:12" ht="15.75" x14ac:dyDescent="0.2">
      <c r="C9" s="1260"/>
      <c r="E9" s="636" t="str">
        <f>Inhalt!$C$8</f>
        <v>V. Spezifikation: G3.1.1 (170209)</v>
      </c>
      <c r="G9" s="119"/>
      <c r="H9" s="8"/>
      <c r="I9" s="8"/>
    </row>
    <row r="10" spans="1:12" ht="62.25" customHeight="1" x14ac:dyDescent="0.2">
      <c r="B10" s="2065" t="s">
        <v>1762</v>
      </c>
      <c r="C10" s="2065"/>
      <c r="E10" s="208"/>
      <c r="G10" s="636"/>
    </row>
    <row r="11" spans="1:12" ht="27" customHeight="1" x14ac:dyDescent="0.25">
      <c r="E11" s="1735" t="s">
        <v>2346</v>
      </c>
      <c r="F11" s="1562"/>
    </row>
    <row r="41" spans="3:3" x14ac:dyDescent="0.2">
      <c r="C41" s="142"/>
    </row>
  </sheetData>
  <sheetProtection password="CA09" sheet="1" objects="1" scenarios="1"/>
  <mergeCells count="4">
    <mergeCell ref="E11:F11"/>
    <mergeCell ref="B10:C10"/>
    <mergeCell ref="B8:C8"/>
    <mergeCell ref="B3:C3"/>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B2:AS127"/>
  <sheetViews>
    <sheetView showGridLines="0" showRuler="0" zoomScaleSheetLayoutView="100" workbookViewId="0"/>
  </sheetViews>
  <sheetFormatPr baseColWidth="10" defaultColWidth="9" defaultRowHeight="14.25" x14ac:dyDescent="0.2"/>
  <cols>
    <col min="1" max="1" width="2.85546875" style="391" customWidth="1"/>
    <col min="2" max="2" width="10.140625" style="391" customWidth="1"/>
    <col min="3" max="3" width="4.7109375" style="391" customWidth="1"/>
    <col min="4" max="8" width="5.7109375" style="391" customWidth="1"/>
    <col min="9" max="9" width="0.42578125" style="391" customWidth="1"/>
    <col min="10" max="10" width="4.7109375" style="391" customWidth="1"/>
    <col min="11" max="13" width="5.28515625" style="391" customWidth="1"/>
    <col min="14" max="14" width="7.7109375" style="391" customWidth="1"/>
    <col min="15" max="15" width="0.42578125" style="391" customWidth="1"/>
    <col min="16" max="16" width="5.7109375" style="391" customWidth="1"/>
    <col min="17" max="17" width="6.7109375" style="391" hidden="1" customWidth="1"/>
    <col min="18" max="24" width="5.28515625" style="391" customWidth="1"/>
    <col min="25" max="25" width="0.5703125" style="391" customWidth="1"/>
    <col min="26" max="26" width="7.42578125" style="391" customWidth="1"/>
    <col min="27" max="27" width="7.42578125" style="394" customWidth="1"/>
    <col min="28" max="29" width="8.42578125" style="391" customWidth="1"/>
    <col min="30" max="214" width="11.42578125" style="391" customWidth="1"/>
    <col min="215" max="16384" width="9" style="391"/>
  </cols>
  <sheetData>
    <row r="2" spans="2:44" s="689" customFormat="1" x14ac:dyDescent="0.2"/>
    <row r="3" spans="2:44" s="689" customFormat="1" ht="18" x14ac:dyDescent="0.25">
      <c r="B3" s="85" t="s">
        <v>1576</v>
      </c>
      <c r="C3" s="85"/>
      <c r="E3" s="85"/>
      <c r="F3" s="85"/>
      <c r="G3" s="85"/>
    </row>
    <row r="4" spans="2:44" s="689" customFormat="1" ht="14.25" customHeight="1" x14ac:dyDescent="0.25">
      <c r="B4" s="388" t="s">
        <v>826</v>
      </c>
      <c r="C4" s="85"/>
      <c r="D4" s="85"/>
      <c r="E4" s="117"/>
      <c r="G4" s="118"/>
    </row>
    <row r="5" spans="2:44" s="689" customFormat="1" ht="14.25" customHeight="1" x14ac:dyDescent="0.2">
      <c r="B5" s="8"/>
      <c r="C5" s="8"/>
      <c r="D5" s="8"/>
      <c r="E5" s="117"/>
      <c r="G5" s="117"/>
      <c r="I5" s="115"/>
      <c r="J5" s="115"/>
      <c r="K5" s="115"/>
      <c r="L5" s="115"/>
    </row>
    <row r="6" spans="2:44" s="689" customFormat="1" ht="14.25" customHeight="1" x14ac:dyDescent="0.2">
      <c r="B6" s="142"/>
      <c r="C6" s="8"/>
      <c r="D6" s="8"/>
      <c r="E6" s="636"/>
      <c r="G6" s="117"/>
      <c r="I6" s="115"/>
      <c r="J6" s="115"/>
      <c r="K6" s="115"/>
      <c r="L6" s="115"/>
    </row>
    <row r="7" spans="2:44" s="1088" customFormat="1" ht="15.75" x14ac:dyDescent="0.2">
      <c r="B7" s="276" t="s">
        <v>899</v>
      </c>
      <c r="C7" s="276"/>
      <c r="D7" s="276"/>
      <c r="E7" s="636"/>
      <c r="F7" s="8"/>
      <c r="G7" s="119"/>
      <c r="I7" s="8"/>
      <c r="J7" s="115"/>
      <c r="K7" s="115"/>
      <c r="L7" s="115"/>
    </row>
    <row r="8" spans="2:44" s="689" customFormat="1" ht="15.75" x14ac:dyDescent="0.2">
      <c r="B8" s="10"/>
      <c r="C8" s="8"/>
      <c r="D8" s="8"/>
      <c r="G8" s="119"/>
      <c r="H8" s="8"/>
      <c r="I8" s="8"/>
      <c r="J8" s="115"/>
      <c r="K8" s="115"/>
      <c r="L8" s="115"/>
      <c r="V8" s="636" t="str">
        <f>Inhalt!$C$7</f>
        <v>V. OncoBox: G3.1.1 (170209)</v>
      </c>
    </row>
    <row r="9" spans="2:44" s="689" customFormat="1" ht="15.75" x14ac:dyDescent="0.2">
      <c r="G9" s="119"/>
      <c r="H9" s="8"/>
      <c r="I9" s="8"/>
      <c r="V9" s="636" t="str">
        <f>Inhalt!$C$8</f>
        <v>V. Spezifikation: G3.1.1 (170209)</v>
      </c>
    </row>
    <row r="10" spans="2:44" s="689" customFormat="1" x14ac:dyDescent="0.2">
      <c r="F10" s="208"/>
      <c r="H10" s="636"/>
    </row>
    <row r="11" spans="2:44" s="689" customFormat="1" ht="15" customHeight="1" x14ac:dyDescent="0.2">
      <c r="V11" s="2070" t="s">
        <v>801</v>
      </c>
      <c r="W11" s="2070"/>
      <c r="X11" s="2070"/>
      <c r="Y11" s="2070"/>
      <c r="Z11" s="2070"/>
      <c r="AA11" s="2070"/>
    </row>
    <row r="12" spans="2:44" ht="9.9499999999999993" customHeight="1" x14ac:dyDescent="0.2">
      <c r="D12" s="392"/>
      <c r="K12" s="393"/>
      <c r="L12" s="393"/>
      <c r="M12" s="393"/>
      <c r="N12" s="393"/>
      <c r="O12" s="393"/>
      <c r="P12" s="393"/>
      <c r="Q12" s="393"/>
      <c r="R12" s="393"/>
      <c r="S12" s="393"/>
    </row>
    <row r="13" spans="2:44" s="398" customFormat="1" ht="15" customHeight="1" x14ac:dyDescent="0.2">
      <c r="C13" s="476" t="s">
        <v>830</v>
      </c>
      <c r="E13" s="391"/>
      <c r="G13" s="1755" t="s">
        <v>1022</v>
      </c>
      <c r="H13" s="1756"/>
      <c r="I13" s="1756"/>
      <c r="J13" s="1756"/>
      <c r="K13" s="1756"/>
      <c r="L13" s="1756"/>
      <c r="M13" s="1756"/>
      <c r="N13" s="1756"/>
      <c r="O13" s="1756"/>
      <c r="P13" s="1756"/>
      <c r="Q13" s="1756"/>
      <c r="R13" s="1756"/>
      <c r="S13" s="1756"/>
      <c r="T13" s="1756"/>
      <c r="U13" s="1756"/>
      <c r="V13" s="1756"/>
      <c r="W13" s="1756"/>
      <c r="X13" s="2088"/>
      <c r="AA13" s="399"/>
      <c r="AM13" s="396"/>
      <c r="AN13" s="396"/>
      <c r="AO13" s="396"/>
      <c r="AP13" s="396"/>
      <c r="AQ13" s="396"/>
      <c r="AR13" s="396"/>
    </row>
    <row r="14" spans="2:44" s="398" customFormat="1" ht="6.95" customHeight="1" x14ac:dyDescent="0.2">
      <c r="C14" s="477"/>
      <c r="D14" s="478"/>
      <c r="E14" s="391"/>
      <c r="F14" s="391"/>
      <c r="G14" s="391"/>
      <c r="H14" s="391"/>
      <c r="I14" s="400"/>
      <c r="J14" s="401"/>
      <c r="K14" s="401"/>
      <c r="L14" s="402"/>
      <c r="AM14" s="396"/>
      <c r="AN14" s="396"/>
      <c r="AO14" s="396"/>
      <c r="AP14" s="396"/>
      <c r="AQ14" s="396"/>
      <c r="AR14" s="396"/>
    </row>
    <row r="15" spans="2:44" s="398" customFormat="1" ht="15" customHeight="1" x14ac:dyDescent="0.25">
      <c r="C15" s="479" t="s">
        <v>831</v>
      </c>
      <c r="D15" s="480"/>
      <c r="E15" s="391"/>
      <c r="G15" s="2089" t="s">
        <v>1022</v>
      </c>
      <c r="H15" s="2090"/>
      <c r="I15" s="1758"/>
      <c r="J15" s="1758"/>
      <c r="K15" s="1759"/>
      <c r="R15" s="403" t="s">
        <v>832</v>
      </c>
      <c r="U15" s="1761" t="s">
        <v>1022</v>
      </c>
      <c r="V15" s="2091"/>
      <c r="W15" s="2091"/>
      <c r="X15" s="1759"/>
      <c r="AM15" s="396"/>
      <c r="AN15" s="396"/>
      <c r="AO15" s="396"/>
      <c r="AP15" s="396"/>
      <c r="AQ15" s="396"/>
      <c r="AR15" s="396"/>
    </row>
    <row r="16" spans="2:44" s="398" customFormat="1" ht="9.75" customHeight="1" x14ac:dyDescent="0.2">
      <c r="C16" s="479"/>
      <c r="D16" s="480"/>
      <c r="E16" s="391"/>
      <c r="G16" s="397"/>
      <c r="H16" s="397"/>
      <c r="I16" s="404"/>
      <c r="K16" s="401"/>
      <c r="L16" s="405"/>
      <c r="M16" s="397"/>
      <c r="N16" s="397"/>
      <c r="AA16" s="399"/>
      <c r="AM16" s="396"/>
      <c r="AN16" s="396"/>
      <c r="AO16" s="396"/>
      <c r="AP16" s="396"/>
      <c r="AQ16" s="396"/>
      <c r="AR16" s="396"/>
    </row>
    <row r="17" spans="2:45" ht="10.5" customHeight="1" x14ac:dyDescent="0.25">
      <c r="J17" s="398"/>
      <c r="W17" s="1561"/>
      <c r="X17" s="1562"/>
      <c r="Y17" s="1562"/>
      <c r="Z17" s="1562"/>
      <c r="AA17" s="1562"/>
      <c r="AM17" s="396"/>
      <c r="AN17" s="396"/>
      <c r="AO17" s="396"/>
      <c r="AP17" s="396"/>
      <c r="AQ17" s="396"/>
      <c r="AR17" s="396"/>
    </row>
    <row r="18" spans="2:45" ht="15" customHeight="1" x14ac:dyDescent="0.2">
      <c r="B18" s="2102" t="s">
        <v>1587</v>
      </c>
      <c r="C18" s="2102"/>
      <c r="D18" s="2102"/>
      <c r="E18" s="2102"/>
      <c r="F18" s="2102"/>
      <c r="G18" s="2102"/>
      <c r="H18" s="2102"/>
      <c r="I18" s="2102"/>
      <c r="J18" s="2102"/>
      <c r="K18" s="2102"/>
      <c r="L18" s="2102"/>
      <c r="M18" s="2102"/>
      <c r="N18" s="2102"/>
      <c r="O18" s="2102"/>
      <c r="P18" s="2102"/>
      <c r="Q18" s="2102"/>
      <c r="R18" s="2102"/>
      <c r="S18" s="2102"/>
      <c r="T18" s="2102"/>
      <c r="U18" s="2102"/>
      <c r="V18" s="2102"/>
      <c r="W18" s="2102"/>
      <c r="X18" s="2102"/>
      <c r="Y18" s="2102"/>
      <c r="Z18" s="2102"/>
      <c r="AA18" s="2102"/>
      <c r="AM18" s="396"/>
      <c r="AN18" s="396"/>
      <c r="AO18" s="396"/>
      <c r="AP18" s="396"/>
      <c r="AQ18" s="396"/>
      <c r="AR18" s="396"/>
    </row>
    <row r="19" spans="2:45" s="395" customFormat="1" ht="15" x14ac:dyDescent="0.25">
      <c r="B19" s="406" t="s">
        <v>833</v>
      </c>
    </row>
    <row r="20" spans="2:45" s="395" customFormat="1" ht="11.25" customHeight="1" x14ac:dyDescent="0.25">
      <c r="C20" s="2092" t="s">
        <v>834</v>
      </c>
      <c r="D20" s="2092"/>
      <c r="E20" s="2093"/>
      <c r="F20" s="2093"/>
      <c r="G20" s="2093"/>
      <c r="H20" s="2094" t="s">
        <v>835</v>
      </c>
      <c r="I20" s="2095"/>
      <c r="J20" s="2095"/>
      <c r="K20" s="2095"/>
      <c r="L20" s="2095"/>
      <c r="M20" s="2096" t="s">
        <v>836</v>
      </c>
      <c r="N20" s="2097"/>
      <c r="O20" s="2097"/>
      <c r="P20" s="2097"/>
      <c r="Q20" s="2097"/>
      <c r="R20" s="2097"/>
      <c r="S20" s="2098"/>
      <c r="T20" s="2099" t="s">
        <v>837</v>
      </c>
      <c r="U20" s="2100"/>
      <c r="V20" s="2100"/>
      <c r="W20" s="2100"/>
      <c r="X20" s="2099" t="s">
        <v>838</v>
      </c>
      <c r="Y20" s="2101"/>
      <c r="Z20" s="2101"/>
      <c r="AA20" s="2101"/>
    </row>
    <row r="21" spans="2:45" s="395" customFormat="1" ht="20.25" customHeight="1" x14ac:dyDescent="0.25">
      <c r="C21" s="2080" t="s">
        <v>1022</v>
      </c>
      <c r="D21" s="2080"/>
      <c r="E21" s="2081"/>
      <c r="F21" s="2081"/>
      <c r="G21" s="2081"/>
      <c r="H21" s="2082">
        <v>0</v>
      </c>
      <c r="I21" s="2083"/>
      <c r="J21" s="2083"/>
      <c r="K21" s="2083"/>
      <c r="L21" s="2083"/>
      <c r="M21" s="2084">
        <v>0</v>
      </c>
      <c r="N21" s="2085"/>
      <c r="O21" s="2085"/>
      <c r="P21" s="2085"/>
      <c r="Q21" s="2085"/>
      <c r="R21" s="2085"/>
      <c r="S21" s="2086"/>
      <c r="T21" s="2071">
        <v>0</v>
      </c>
      <c r="U21" s="2087"/>
      <c r="V21" s="2087"/>
      <c r="W21" s="2087"/>
      <c r="X21" s="2071">
        <v>0</v>
      </c>
      <c r="Y21" s="2072"/>
      <c r="Z21" s="2072"/>
      <c r="AA21" s="2072"/>
    </row>
    <row r="22" spans="2:45" s="398" customFormat="1" ht="5.25" customHeight="1" x14ac:dyDescent="0.2">
      <c r="C22" s="477"/>
      <c r="D22" s="408"/>
      <c r="E22" s="408"/>
      <c r="F22" s="408"/>
      <c r="G22" s="408"/>
      <c r="H22" s="408"/>
      <c r="AA22" s="399"/>
      <c r="AP22" s="396"/>
      <c r="AQ22" s="396"/>
      <c r="AR22" s="396"/>
      <c r="AS22" s="396"/>
    </row>
    <row r="23" spans="2:45" s="398" customFormat="1" ht="6" customHeight="1" x14ac:dyDescent="0.2">
      <c r="C23" s="477"/>
      <c r="D23" s="408"/>
      <c r="E23" s="408"/>
      <c r="F23" s="408"/>
      <c r="G23" s="408"/>
      <c r="H23" s="408"/>
      <c r="AA23" s="399"/>
      <c r="AP23" s="396"/>
      <c r="AQ23" s="396"/>
      <c r="AR23" s="396"/>
      <c r="AS23" s="396"/>
    </row>
    <row r="24" spans="2:45" s="398" customFormat="1" ht="4.5" customHeight="1" x14ac:dyDescent="0.2">
      <c r="C24" s="477"/>
      <c r="D24" s="408"/>
      <c r="E24" s="408"/>
      <c r="F24" s="408"/>
      <c r="G24" s="408"/>
      <c r="H24" s="408"/>
      <c r="AA24" s="399"/>
      <c r="AP24" s="396"/>
      <c r="AQ24" s="396"/>
      <c r="AR24" s="396"/>
      <c r="AS24" s="396"/>
    </row>
    <row r="25" spans="2:45" s="398" customFormat="1" ht="6" customHeight="1" thickBot="1" x14ac:dyDescent="0.25">
      <c r="C25" s="477"/>
      <c r="D25" s="408"/>
      <c r="E25" s="408"/>
      <c r="F25" s="408"/>
      <c r="G25" s="408"/>
      <c r="H25" s="408"/>
      <c r="AA25" s="399"/>
      <c r="AP25" s="396"/>
      <c r="AQ25" s="396"/>
      <c r="AR25" s="396"/>
      <c r="AS25" s="396"/>
    </row>
    <row r="26" spans="2:45" ht="24" customHeight="1" thickTop="1" thickBot="1" x14ac:dyDescent="0.3">
      <c r="B26" s="409"/>
      <c r="C26" s="410"/>
      <c r="D26" s="2073" t="s">
        <v>693</v>
      </c>
      <c r="E26" s="2074"/>
      <c r="F26" s="2074"/>
      <c r="G26" s="2074"/>
      <c r="H26" s="2074"/>
      <c r="I26" s="411"/>
      <c r="J26" s="2075" t="s">
        <v>695</v>
      </c>
      <c r="K26" s="2076"/>
      <c r="L26" s="2076"/>
      <c r="M26" s="2076"/>
      <c r="N26" s="2076"/>
      <c r="O26" s="2076"/>
      <c r="P26" s="2076"/>
      <c r="Q26" s="2076"/>
      <c r="R26" s="2076"/>
      <c r="S26" s="2076"/>
      <c r="T26" s="2076"/>
      <c r="U26" s="2076"/>
      <c r="V26" s="2076"/>
      <c r="W26" s="2076"/>
      <c r="X26" s="2077"/>
      <c r="Y26" s="412"/>
      <c r="Z26" s="2078" t="s">
        <v>839</v>
      </c>
      <c r="AA26" s="2079"/>
      <c r="AM26" s="396"/>
      <c r="AN26" s="396"/>
      <c r="AO26" s="396"/>
      <c r="AP26" s="396"/>
      <c r="AQ26" s="396"/>
      <c r="AR26" s="396"/>
    </row>
    <row r="27" spans="2:45" ht="15" thickBot="1" x14ac:dyDescent="0.25">
      <c r="B27" s="413" t="s">
        <v>24</v>
      </c>
      <c r="C27" s="413" t="s">
        <v>54</v>
      </c>
      <c r="D27" s="414" t="s">
        <v>55</v>
      </c>
      <c r="E27" s="415" t="s">
        <v>56</v>
      </c>
      <c r="F27" s="415" t="s">
        <v>22</v>
      </c>
      <c r="G27" s="415" t="s">
        <v>58</v>
      </c>
      <c r="H27" s="415" t="s">
        <v>792</v>
      </c>
      <c r="I27" s="416"/>
      <c r="J27" s="417" t="s">
        <v>59</v>
      </c>
      <c r="K27" s="418" t="s">
        <v>60</v>
      </c>
      <c r="L27" s="418" t="s">
        <v>28</v>
      </c>
      <c r="M27" s="418" t="s">
        <v>61</v>
      </c>
      <c r="N27" s="418" t="s">
        <v>840</v>
      </c>
      <c r="O27" s="419"/>
      <c r="P27" s="420" t="s">
        <v>63</v>
      </c>
      <c r="Q27" s="418" t="s">
        <v>0</v>
      </c>
      <c r="R27" s="418" t="s">
        <v>64</v>
      </c>
      <c r="S27" s="418" t="s">
        <v>27</v>
      </c>
      <c r="T27" s="418" t="s">
        <v>65</v>
      </c>
      <c r="U27" s="418" t="s">
        <v>66</v>
      </c>
      <c r="V27" s="418" t="s">
        <v>67</v>
      </c>
      <c r="W27" s="418" t="s">
        <v>841</v>
      </c>
      <c r="X27" s="418" t="s">
        <v>68</v>
      </c>
      <c r="Y27" s="419"/>
      <c r="Z27" s="414" t="s">
        <v>842</v>
      </c>
      <c r="AA27" s="421" t="s">
        <v>843</v>
      </c>
      <c r="AM27" s="396"/>
      <c r="AN27" s="396"/>
      <c r="AO27" s="396"/>
      <c r="AP27" s="396"/>
      <c r="AQ27" s="396"/>
      <c r="AR27" s="396"/>
    </row>
    <row r="28" spans="2:45" ht="128.25" customHeight="1" thickBot="1" x14ac:dyDescent="0.25">
      <c r="B28" s="2126" t="s">
        <v>844</v>
      </c>
      <c r="C28" s="2126" t="s">
        <v>70</v>
      </c>
      <c r="D28" s="2124" t="s">
        <v>71</v>
      </c>
      <c r="E28" s="2124" t="s">
        <v>72</v>
      </c>
      <c r="F28" s="2124" t="s">
        <v>73</v>
      </c>
      <c r="G28" s="2124" t="s">
        <v>845</v>
      </c>
      <c r="H28" s="2124" t="s">
        <v>74</v>
      </c>
      <c r="I28" s="416"/>
      <c r="J28" s="2111" t="s">
        <v>75</v>
      </c>
      <c r="K28" s="2111" t="s">
        <v>846</v>
      </c>
      <c r="L28" s="2134" t="s">
        <v>977</v>
      </c>
      <c r="M28" s="2134" t="s">
        <v>847</v>
      </c>
      <c r="N28" s="2113" t="s">
        <v>848</v>
      </c>
      <c r="O28" s="422"/>
      <c r="P28" s="2120" t="s">
        <v>76</v>
      </c>
      <c r="Q28" s="2122" t="s">
        <v>849</v>
      </c>
      <c r="R28" s="2136" t="s">
        <v>850</v>
      </c>
      <c r="S28" s="423" t="s">
        <v>77</v>
      </c>
      <c r="T28" s="423" t="s">
        <v>78</v>
      </c>
      <c r="U28" s="423" t="s">
        <v>79</v>
      </c>
      <c r="V28" s="2128" t="s">
        <v>53</v>
      </c>
      <c r="W28" s="2130" t="s">
        <v>851</v>
      </c>
      <c r="X28" s="2132" t="s">
        <v>978</v>
      </c>
      <c r="Y28" s="419"/>
      <c r="Z28" s="2115" t="s">
        <v>80</v>
      </c>
      <c r="AA28" s="2117" t="s">
        <v>852</v>
      </c>
      <c r="AM28" s="396"/>
      <c r="AN28" s="396"/>
      <c r="AO28" s="396"/>
      <c r="AP28" s="396"/>
      <c r="AQ28" s="396"/>
      <c r="AR28" s="396"/>
    </row>
    <row r="29" spans="2:45" ht="33" customHeight="1" thickBot="1" x14ac:dyDescent="0.25">
      <c r="B29" s="2127"/>
      <c r="C29" s="2127"/>
      <c r="D29" s="2125"/>
      <c r="E29" s="2125"/>
      <c r="F29" s="2125"/>
      <c r="G29" s="2125"/>
      <c r="H29" s="2125"/>
      <c r="I29" s="416"/>
      <c r="J29" s="2112"/>
      <c r="K29" s="2112"/>
      <c r="L29" s="2135"/>
      <c r="M29" s="2135"/>
      <c r="N29" s="2114"/>
      <c r="O29" s="422"/>
      <c r="P29" s="2121"/>
      <c r="Q29" s="2123"/>
      <c r="R29" s="2137"/>
      <c r="S29" s="2119" t="s">
        <v>81</v>
      </c>
      <c r="T29" s="2119"/>
      <c r="U29" s="2119"/>
      <c r="V29" s="2129"/>
      <c r="W29" s="2131"/>
      <c r="X29" s="2133"/>
      <c r="Y29" s="419"/>
      <c r="Z29" s="2116"/>
      <c r="AA29" s="2118"/>
      <c r="AM29" s="396"/>
      <c r="AN29" s="396"/>
      <c r="AO29" s="396"/>
      <c r="AP29" s="396"/>
      <c r="AQ29" s="396"/>
      <c r="AR29" s="396"/>
    </row>
    <row r="30" spans="2:45" ht="20.100000000000001" customHeight="1" thickBot="1" x14ac:dyDescent="0.25">
      <c r="B30" s="424" t="s">
        <v>1023</v>
      </c>
      <c r="C30" s="425">
        <v>2011</v>
      </c>
      <c r="D30" s="426">
        <f t="shared" ref="D30:D35" si="0">SUM(E30:H30)</f>
        <v>0</v>
      </c>
      <c r="E30" s="426"/>
      <c r="F30" s="426"/>
      <c r="G30" s="426"/>
      <c r="H30" s="426"/>
      <c r="I30" s="1183"/>
      <c r="J30" s="426" t="str">
        <f>IF(SUM(K30:M30)=0,"",SUM(K30:M30))</f>
        <v/>
      </c>
      <c r="K30" s="427"/>
      <c r="L30" s="427"/>
      <c r="M30" s="427"/>
      <c r="N30" s="428" t="str">
        <f>IF(J30="","",IF(J30&gt;0,SUM(K30:L30) /J30,0))</f>
        <v/>
      </c>
      <c r="O30" s="422"/>
      <c r="P30" s="426" t="str">
        <f>IF(COUNTA(R30:X30)&lt;7,"",SUM(K30+L30-R30-W30-X30-V30))</f>
        <v/>
      </c>
      <c r="Q30" s="429" t="str">
        <f>IF(AND(COUNTA(K30:L30)&gt;0,P30&lt;&gt;"",SUM(K30:L30)&gt;0),P30 /(K30+L30),"")</f>
        <v/>
      </c>
      <c r="R30" s="427"/>
      <c r="S30" s="427"/>
      <c r="T30" s="427"/>
      <c r="U30" s="427"/>
      <c r="V30" s="427"/>
      <c r="W30" s="427"/>
      <c r="X30" s="427"/>
      <c r="Y30" s="430"/>
      <c r="Z30" s="490"/>
      <c r="AA30" s="491"/>
      <c r="AM30" s="396"/>
      <c r="AN30" s="396"/>
      <c r="AO30" s="396"/>
      <c r="AP30" s="396"/>
      <c r="AQ30" s="396"/>
      <c r="AR30" s="396"/>
    </row>
    <row r="31" spans="2:45" s="433" customFormat="1" ht="20.100000000000001" customHeight="1" thickBot="1" x14ac:dyDescent="0.25">
      <c r="B31" s="431" t="s">
        <v>1023</v>
      </c>
      <c r="C31" s="432">
        <v>2012</v>
      </c>
      <c r="D31" s="426">
        <f t="shared" si="0"/>
        <v>0</v>
      </c>
      <c r="E31" s="426"/>
      <c r="F31" s="426"/>
      <c r="G31" s="426"/>
      <c r="H31" s="426"/>
      <c r="I31" s="1183"/>
      <c r="J31" s="426" t="str">
        <f>IF(SUM(K31:M31)=0,"",SUM(K31:M31))</f>
        <v/>
      </c>
      <c r="K31" s="427"/>
      <c r="L31" s="427"/>
      <c r="M31" s="427"/>
      <c r="N31" s="428" t="str">
        <f>IF(J31="","",IF(J31&gt;0,SUM(K31:L31) /J31,0))</f>
        <v/>
      </c>
      <c r="O31" s="422"/>
      <c r="P31" s="426" t="str">
        <f>IF(COUNTA(R31:X31)&lt;7,"",SUM(K31+L31-R31-W31-X31-V31))</f>
        <v/>
      </c>
      <c r="Q31" s="429" t="str">
        <f>IF(AND(COUNTA(K31:L31)&gt;0,P31&lt;&gt;"",SUM(K31:L31)&gt;0),P31 /(K31+L31),"")</f>
        <v/>
      </c>
      <c r="R31" s="427"/>
      <c r="S31" s="427"/>
      <c r="T31" s="427"/>
      <c r="U31" s="427"/>
      <c r="V31" s="427"/>
      <c r="W31" s="427"/>
      <c r="X31" s="427"/>
      <c r="Y31" s="430"/>
      <c r="Z31" s="490"/>
      <c r="AA31" s="491"/>
      <c r="AM31" s="396"/>
      <c r="AN31" s="396"/>
      <c r="AO31" s="396"/>
      <c r="AP31" s="396"/>
      <c r="AQ31" s="396"/>
      <c r="AR31" s="396"/>
    </row>
    <row r="32" spans="2:45" s="433" customFormat="1" ht="20.100000000000001" customHeight="1" thickBot="1" x14ac:dyDescent="0.25">
      <c r="B32" s="431" t="s">
        <v>1023</v>
      </c>
      <c r="C32" s="432">
        <v>2013</v>
      </c>
      <c r="D32" s="426">
        <f t="shared" si="0"/>
        <v>0</v>
      </c>
      <c r="E32" s="426"/>
      <c r="F32" s="426"/>
      <c r="G32" s="426"/>
      <c r="H32" s="426"/>
      <c r="I32" s="1183"/>
      <c r="J32" s="426" t="str">
        <f>IF(SUM(K32:M32)=0,"",SUM(K32:M32))</f>
        <v/>
      </c>
      <c r="K32" s="427"/>
      <c r="L32" s="427"/>
      <c r="M32" s="427"/>
      <c r="N32" s="428" t="str">
        <f>IF(J32="","",IF(J32&gt;0,SUM(K32:L32) /J32,0))</f>
        <v/>
      </c>
      <c r="O32" s="422"/>
      <c r="P32" s="426" t="str">
        <f>IF(COUNTA(R32:X32)&lt;7,"",SUM(K32+L32-R32-W32-X32-V32))</f>
        <v/>
      </c>
      <c r="Q32" s="429" t="str">
        <f>IF(AND(COUNTA(K32:L32)&gt;0,P32&lt;&gt;"",SUM(K32:L32)&gt;0),P32 /(K32+L32),"")</f>
        <v/>
      </c>
      <c r="R32" s="427"/>
      <c r="S32" s="427"/>
      <c r="T32" s="427"/>
      <c r="U32" s="427"/>
      <c r="V32" s="427"/>
      <c r="W32" s="427"/>
      <c r="X32" s="427"/>
      <c r="Y32" s="430"/>
      <c r="Z32" s="490"/>
      <c r="AA32" s="491"/>
      <c r="AM32" s="396"/>
      <c r="AN32" s="396"/>
      <c r="AO32" s="396"/>
      <c r="AP32" s="396"/>
      <c r="AQ32" s="396"/>
      <c r="AR32" s="396"/>
    </row>
    <row r="33" spans="2:44" s="433" customFormat="1" ht="20.100000000000001" customHeight="1" thickBot="1" x14ac:dyDescent="0.25">
      <c r="B33" s="431" t="s">
        <v>1023</v>
      </c>
      <c r="C33" s="432">
        <v>2014</v>
      </c>
      <c r="D33" s="426">
        <f t="shared" si="0"/>
        <v>0</v>
      </c>
      <c r="E33" s="426"/>
      <c r="F33" s="426"/>
      <c r="G33" s="426"/>
      <c r="H33" s="426"/>
      <c r="I33" s="1183"/>
      <c r="J33" s="426" t="str">
        <f>IF(SUM(K33:M33)=0,"",SUM(K33:M33))</f>
        <v/>
      </c>
      <c r="K33" s="427"/>
      <c r="L33" s="427"/>
      <c r="M33" s="427"/>
      <c r="N33" s="428" t="str">
        <f>IF(J33="","",IF(J33&gt;0,SUM(K33:L33) /J33,0))</f>
        <v/>
      </c>
      <c r="O33" s="422"/>
      <c r="P33" s="426" t="str">
        <f>IF(COUNTA(R33:X33)&lt;7,"",SUM(K33+L33-R33-W33-X33-V33))</f>
        <v/>
      </c>
      <c r="Q33" s="429" t="str">
        <f>IF(AND(COUNTA(K33:L33)&gt;0,P33&lt;&gt;"",SUM(K33:L33)&gt;0),P33 /(K33+L33),"")</f>
        <v/>
      </c>
      <c r="R33" s="427"/>
      <c r="S33" s="427"/>
      <c r="T33" s="427"/>
      <c r="U33" s="427"/>
      <c r="V33" s="427"/>
      <c r="W33" s="427"/>
      <c r="X33" s="427"/>
      <c r="Y33" s="430"/>
      <c r="Z33" s="490"/>
      <c r="AA33" s="491"/>
      <c r="AB33" s="434"/>
      <c r="AC33" s="434"/>
      <c r="AM33" s="396"/>
      <c r="AN33" s="396"/>
      <c r="AO33" s="396"/>
      <c r="AP33" s="396"/>
      <c r="AQ33" s="396"/>
      <c r="AR33" s="396"/>
    </row>
    <row r="34" spans="2:44" s="433" customFormat="1" ht="20.100000000000001" customHeight="1" thickBot="1" x14ac:dyDescent="0.25">
      <c r="B34" s="435" t="s">
        <v>1023</v>
      </c>
      <c r="C34" s="436" t="s">
        <v>1585</v>
      </c>
      <c r="D34" s="426">
        <f t="shared" si="0"/>
        <v>0</v>
      </c>
      <c r="E34" s="426"/>
      <c r="F34" s="426"/>
      <c r="G34" s="426"/>
      <c r="H34" s="426"/>
      <c r="I34" s="1184"/>
      <c r="J34" s="2067"/>
      <c r="K34" s="2067"/>
      <c r="L34" s="2067"/>
      <c r="M34" s="2067"/>
      <c r="N34" s="2067"/>
      <c r="O34" s="456"/>
      <c r="P34" s="2067"/>
      <c r="Q34" s="2067"/>
      <c r="R34" s="2067"/>
      <c r="S34" s="2067"/>
      <c r="T34" s="2067"/>
      <c r="U34" s="2067"/>
      <c r="V34" s="2067"/>
      <c r="W34" s="2067"/>
      <c r="X34" s="2067"/>
      <c r="Y34" s="456"/>
      <c r="Z34" s="2068"/>
      <c r="AA34" s="2069"/>
      <c r="AM34" s="396"/>
      <c r="AN34" s="396"/>
      <c r="AO34" s="396"/>
      <c r="AP34" s="396"/>
      <c r="AQ34" s="396"/>
      <c r="AR34" s="396"/>
    </row>
    <row r="35" spans="2:44" s="433" customFormat="1" ht="20.100000000000001" customHeight="1" thickBot="1" x14ac:dyDescent="0.25">
      <c r="B35" s="424" t="s">
        <v>1023</v>
      </c>
      <c r="C35" s="440" t="s">
        <v>1586</v>
      </c>
      <c r="D35" s="426">
        <f t="shared" si="0"/>
        <v>0</v>
      </c>
      <c r="E35" s="426"/>
      <c r="F35" s="426"/>
      <c r="G35" s="426"/>
      <c r="H35" s="426"/>
      <c r="I35" s="1184"/>
      <c r="J35" s="2067"/>
      <c r="K35" s="2067"/>
      <c r="L35" s="2067"/>
      <c r="M35" s="2067"/>
      <c r="N35" s="2067"/>
      <c r="O35" s="456"/>
      <c r="P35" s="2067"/>
      <c r="Q35" s="2067"/>
      <c r="R35" s="2067"/>
      <c r="S35" s="2067"/>
      <c r="T35" s="2067"/>
      <c r="U35" s="2067"/>
      <c r="V35" s="2067"/>
      <c r="W35" s="2067"/>
      <c r="X35" s="2067"/>
      <c r="Y35" s="456"/>
      <c r="Z35" s="2068"/>
      <c r="AA35" s="2069"/>
      <c r="AB35" s="445"/>
      <c r="AC35" s="445"/>
      <c r="AM35" s="396"/>
      <c r="AN35" s="396"/>
      <c r="AO35" s="396"/>
      <c r="AP35" s="396"/>
      <c r="AQ35" s="396"/>
      <c r="AR35" s="396"/>
    </row>
    <row r="36" spans="2:44" s="395" customFormat="1" ht="3" customHeight="1" x14ac:dyDescent="0.25">
      <c r="B36" s="368"/>
      <c r="C36" s="368"/>
      <c r="D36" s="368"/>
      <c r="E36" s="368"/>
      <c r="F36" s="368"/>
      <c r="G36" s="368"/>
      <c r="H36" s="368"/>
      <c r="I36" s="368"/>
      <c r="J36" s="368"/>
      <c r="K36" s="368"/>
      <c r="L36" s="368"/>
      <c r="M36" s="368"/>
      <c r="N36" s="368"/>
      <c r="O36" s="368"/>
      <c r="P36" s="368"/>
      <c r="Q36" s="368"/>
      <c r="R36" s="368"/>
      <c r="S36" s="368"/>
      <c r="T36" s="368"/>
      <c r="U36" s="368"/>
      <c r="V36" s="368"/>
      <c r="W36" s="368"/>
      <c r="X36" s="368"/>
      <c r="Y36" s="368"/>
      <c r="Z36" s="368"/>
      <c r="AA36" s="368"/>
      <c r="AM36" s="396"/>
      <c r="AN36" s="396"/>
      <c r="AO36" s="396"/>
      <c r="AP36" s="396"/>
      <c r="AQ36" s="396"/>
      <c r="AR36" s="396"/>
    </row>
    <row r="37" spans="2:44" s="395" customFormat="1" ht="15" x14ac:dyDescent="0.25">
      <c r="B37" s="368"/>
      <c r="C37" s="368"/>
      <c r="D37" s="368"/>
      <c r="E37" s="368"/>
      <c r="F37" s="368"/>
      <c r="G37" s="23" t="s">
        <v>1482</v>
      </c>
      <c r="H37" s="370"/>
      <c r="I37" s="368"/>
      <c r="J37" s="368"/>
      <c r="K37" s="368"/>
      <c r="L37" s="368"/>
      <c r="M37" s="368"/>
      <c r="N37" s="446" t="str">
        <f>IF(B34="EZ","-----",IF(B34= "Nicht relevant","-----",IF(COUNTBLANK(N32:N34)=3,"",SUMIF(B32:B34,"relevant",N32:N34) /COUNTIF(B32:B34,"relevant"))))</f>
        <v>-----</v>
      </c>
      <c r="O37" s="368"/>
      <c r="P37" s="368"/>
      <c r="Q37" s="368"/>
      <c r="R37" s="368"/>
      <c r="S37" s="368"/>
      <c r="T37" s="368"/>
      <c r="U37" s="368"/>
      <c r="V37" s="368"/>
      <c r="W37" s="368"/>
      <c r="X37" s="368"/>
      <c r="Y37" s="368"/>
      <c r="Z37" s="368"/>
      <c r="AA37" s="407"/>
      <c r="AM37" s="396"/>
      <c r="AN37" s="396"/>
      <c r="AO37" s="396"/>
      <c r="AP37" s="396"/>
      <c r="AQ37" s="396"/>
      <c r="AR37" s="396"/>
    </row>
    <row r="38" spans="2:44" s="395" customFormat="1" ht="11.25" customHeight="1" x14ac:dyDescent="0.2">
      <c r="B38" s="483"/>
      <c r="C38" s="484"/>
      <c r="D38" s="484"/>
      <c r="E38" s="484"/>
      <c r="F38" s="484"/>
      <c r="G38" s="484"/>
      <c r="H38" s="484"/>
      <c r="I38" s="484"/>
      <c r="J38" s="484"/>
      <c r="K38" s="484"/>
      <c r="L38" s="484"/>
      <c r="M38" s="484"/>
      <c r="N38" s="484"/>
      <c r="O38" s="484"/>
      <c r="P38" s="484"/>
      <c r="Q38" s="485"/>
      <c r="R38" s="485"/>
      <c r="S38" s="484"/>
      <c r="T38" s="484"/>
      <c r="U38" s="484"/>
      <c r="V38" s="484"/>
      <c r="W38" s="484"/>
      <c r="X38" s="486"/>
      <c r="Y38" s="486"/>
      <c r="AA38" s="407"/>
      <c r="AM38" s="396"/>
      <c r="AN38" s="396"/>
      <c r="AO38" s="396"/>
      <c r="AP38" s="396"/>
      <c r="AQ38" s="396"/>
      <c r="AR38" s="396"/>
    </row>
    <row r="39" spans="2:44" s="466" customFormat="1" ht="14.1" customHeight="1" x14ac:dyDescent="0.2">
      <c r="B39" s="483" t="s">
        <v>979</v>
      </c>
      <c r="C39" s="487"/>
      <c r="D39" s="487"/>
      <c r="E39" s="487"/>
      <c r="F39" s="487"/>
      <c r="G39" s="487"/>
      <c r="H39" s="487"/>
      <c r="I39" s="487"/>
      <c r="J39" s="487"/>
      <c r="K39" s="487"/>
      <c r="L39" s="487"/>
      <c r="M39" s="487"/>
      <c r="N39" s="487"/>
      <c r="O39" s="487"/>
      <c r="P39" s="487"/>
      <c r="Q39" s="488"/>
      <c r="R39" s="488"/>
      <c r="S39" s="487"/>
      <c r="T39" s="487"/>
      <c r="U39" s="487"/>
      <c r="V39" s="487"/>
      <c r="W39" s="487"/>
      <c r="X39" s="489"/>
      <c r="Y39" s="489"/>
      <c r="AA39" s="467"/>
      <c r="AM39" s="449"/>
      <c r="AN39" s="449"/>
      <c r="AO39" s="449"/>
      <c r="AP39" s="449"/>
      <c r="AQ39" s="449"/>
      <c r="AR39" s="449"/>
    </row>
    <row r="40" spans="2:44" s="466" customFormat="1" ht="14.1" customHeight="1" x14ac:dyDescent="0.2">
      <c r="B40" s="483" t="s">
        <v>980</v>
      </c>
      <c r="C40" s="483"/>
      <c r="D40" s="483"/>
      <c r="E40" s="483"/>
      <c r="F40" s="483"/>
      <c r="G40" s="483"/>
      <c r="H40" s="483"/>
      <c r="I40" s="483"/>
      <c r="J40" s="483"/>
      <c r="K40" s="483"/>
      <c r="L40" s="483"/>
      <c r="M40" s="483"/>
      <c r="N40" s="483"/>
      <c r="O40" s="483"/>
      <c r="P40" s="483"/>
      <c r="Q40" s="483"/>
      <c r="R40" s="483"/>
      <c r="S40" s="483"/>
      <c r="T40" s="483"/>
      <c r="U40" s="483"/>
      <c r="V40" s="483"/>
      <c r="W40" s="483"/>
      <c r="X40" s="489"/>
      <c r="Y40" s="489"/>
      <c r="AA40" s="467"/>
      <c r="AM40" s="449"/>
      <c r="AN40" s="449"/>
      <c r="AO40" s="449"/>
      <c r="AP40" s="449"/>
      <c r="AQ40" s="449"/>
      <c r="AR40" s="449"/>
    </row>
    <row r="41" spans="2:44" s="466" customFormat="1" ht="14.1" customHeight="1" x14ac:dyDescent="0.2">
      <c r="B41" s="483" t="s">
        <v>981</v>
      </c>
      <c r="C41" s="483"/>
      <c r="D41" s="483"/>
      <c r="E41" s="483"/>
      <c r="F41" s="483"/>
      <c r="G41" s="483"/>
      <c r="H41" s="483"/>
      <c r="I41" s="483"/>
      <c r="J41" s="483"/>
      <c r="K41" s="483"/>
      <c r="L41" s="483"/>
      <c r="M41" s="483"/>
      <c r="N41" s="483"/>
      <c r="O41" s="483"/>
      <c r="P41" s="483"/>
      <c r="Q41" s="483"/>
      <c r="R41" s="483"/>
      <c r="S41" s="483"/>
      <c r="T41" s="483"/>
      <c r="U41" s="483"/>
      <c r="V41" s="483"/>
      <c r="W41" s="483"/>
      <c r="X41" s="489"/>
      <c r="Y41" s="489"/>
      <c r="AA41" s="467"/>
      <c r="AM41" s="449"/>
      <c r="AN41" s="449"/>
      <c r="AO41" s="449"/>
      <c r="AP41" s="449"/>
      <c r="AQ41" s="449"/>
      <c r="AR41" s="449"/>
    </row>
    <row r="42" spans="2:44" s="466" customFormat="1" ht="27.75" customHeight="1" x14ac:dyDescent="0.2">
      <c r="B42" s="2158" t="s">
        <v>1588</v>
      </c>
      <c r="C42" s="2158"/>
      <c r="D42" s="2158"/>
      <c r="E42" s="2158"/>
      <c r="F42" s="2158"/>
      <c r="G42" s="2158"/>
      <c r="H42" s="2158"/>
      <c r="I42" s="2158"/>
      <c r="J42" s="2158"/>
      <c r="K42" s="2158"/>
      <c r="L42" s="2158"/>
      <c r="M42" s="2158"/>
      <c r="N42" s="2158"/>
      <c r="O42" s="2158"/>
      <c r="P42" s="2158"/>
      <c r="Q42" s="2158"/>
      <c r="R42" s="2158"/>
      <c r="S42" s="2158"/>
      <c r="T42" s="2158"/>
      <c r="U42" s="2158"/>
      <c r="V42" s="2158"/>
      <c r="W42" s="2158"/>
      <c r="X42" s="2158"/>
      <c r="Y42" s="2158"/>
      <c r="Z42" s="2158"/>
      <c r="AA42" s="2158"/>
      <c r="AB42" s="2158"/>
      <c r="AM42" s="449"/>
      <c r="AN42" s="449"/>
      <c r="AO42" s="449"/>
      <c r="AP42" s="449"/>
      <c r="AQ42" s="449"/>
      <c r="AR42" s="449"/>
    </row>
    <row r="43" spans="2:44" s="466" customFormat="1" ht="14.1" customHeight="1" x14ac:dyDescent="0.2">
      <c r="B43" s="483" t="s">
        <v>982</v>
      </c>
      <c r="C43" s="483"/>
      <c r="D43" s="483"/>
      <c r="E43" s="483"/>
      <c r="F43" s="483"/>
      <c r="G43" s="483"/>
      <c r="H43" s="483"/>
      <c r="I43" s="483"/>
      <c r="J43" s="483"/>
      <c r="K43" s="483"/>
      <c r="L43" s="483"/>
      <c r="M43" s="483"/>
      <c r="N43" s="483"/>
      <c r="O43" s="483"/>
      <c r="P43" s="483"/>
      <c r="Q43" s="483"/>
      <c r="R43" s="483"/>
      <c r="S43" s="483"/>
      <c r="T43" s="483"/>
      <c r="U43" s="483"/>
      <c r="V43" s="483"/>
      <c r="W43" s="483"/>
      <c r="AA43" s="467"/>
      <c r="AM43" s="449"/>
      <c r="AN43" s="449"/>
      <c r="AO43" s="449"/>
      <c r="AP43" s="449"/>
      <c r="AQ43" s="449"/>
      <c r="AR43" s="449"/>
    </row>
    <row r="44" spans="2:44" s="466" customFormat="1" ht="14.1" customHeight="1" x14ac:dyDescent="0.2">
      <c r="B44" s="483" t="s">
        <v>983</v>
      </c>
      <c r="C44" s="483"/>
      <c r="D44" s="483"/>
      <c r="E44" s="483"/>
      <c r="F44" s="483"/>
      <c r="G44" s="483"/>
      <c r="H44" s="483"/>
      <c r="I44" s="483"/>
      <c r="J44" s="483"/>
      <c r="K44" s="483"/>
      <c r="L44" s="483"/>
      <c r="M44" s="483"/>
      <c r="N44" s="483"/>
      <c r="O44" s="483"/>
      <c r="P44" s="483"/>
      <c r="Q44" s="483"/>
      <c r="R44" s="483"/>
      <c r="S44" s="483"/>
      <c r="T44" s="483"/>
      <c r="U44" s="483"/>
      <c r="V44" s="483"/>
      <c r="W44" s="483"/>
      <c r="AA44" s="467"/>
      <c r="AM44" s="449"/>
      <c r="AN44" s="449"/>
      <c r="AO44" s="449"/>
      <c r="AP44" s="449"/>
      <c r="AQ44" s="449"/>
      <c r="AR44" s="449"/>
    </row>
    <row r="45" spans="2:44" s="466" customFormat="1" ht="14.1" customHeight="1" x14ac:dyDescent="0.2">
      <c r="B45" s="483" t="s">
        <v>984</v>
      </c>
      <c r="C45" s="483"/>
      <c r="D45" s="483"/>
      <c r="E45" s="483"/>
      <c r="F45" s="483"/>
      <c r="G45" s="483"/>
      <c r="H45" s="483"/>
      <c r="I45" s="483"/>
      <c r="J45" s="483"/>
      <c r="K45" s="483"/>
      <c r="L45" s="483"/>
      <c r="M45" s="483"/>
      <c r="N45" s="483"/>
      <c r="O45" s="483"/>
      <c r="P45" s="483"/>
      <c r="Q45" s="483"/>
      <c r="R45" s="483"/>
      <c r="S45" s="483"/>
      <c r="T45" s="483"/>
      <c r="U45" s="483"/>
      <c r="V45" s="483"/>
      <c r="W45" s="483"/>
      <c r="AA45" s="467"/>
      <c r="AM45" s="449"/>
      <c r="AN45" s="449"/>
      <c r="AO45" s="449"/>
      <c r="AP45" s="449"/>
      <c r="AQ45" s="449"/>
      <c r="AR45" s="449"/>
    </row>
    <row r="46" spans="2:44" s="466" customFormat="1" ht="14.1" customHeight="1" x14ac:dyDescent="0.2">
      <c r="B46" s="483" t="s">
        <v>985</v>
      </c>
      <c r="C46" s="483"/>
      <c r="D46" s="483"/>
      <c r="E46" s="483"/>
      <c r="F46" s="483"/>
      <c r="G46" s="483"/>
      <c r="H46" s="483"/>
      <c r="I46" s="483"/>
      <c r="J46" s="483"/>
      <c r="K46" s="483"/>
      <c r="L46" s="483"/>
      <c r="M46" s="483"/>
      <c r="N46" s="483"/>
      <c r="O46" s="483"/>
      <c r="P46" s="483"/>
      <c r="Q46" s="483"/>
      <c r="R46" s="483"/>
      <c r="S46" s="483"/>
      <c r="T46" s="483"/>
      <c r="U46" s="483"/>
      <c r="V46" s="483"/>
      <c r="W46" s="483"/>
      <c r="AA46" s="467"/>
      <c r="AM46" s="449"/>
      <c r="AN46" s="449"/>
      <c r="AO46" s="449"/>
      <c r="AP46" s="449"/>
      <c r="AQ46" s="449"/>
      <c r="AR46" s="449"/>
    </row>
    <row r="47" spans="2:44" s="466" customFormat="1" ht="14.1" customHeight="1" x14ac:dyDescent="0.2">
      <c r="B47" s="483" t="s">
        <v>986</v>
      </c>
      <c r="C47" s="483"/>
      <c r="D47" s="483"/>
      <c r="E47" s="483"/>
      <c r="F47" s="483"/>
      <c r="G47" s="483"/>
      <c r="H47" s="483"/>
      <c r="I47" s="483"/>
      <c r="J47" s="483"/>
      <c r="K47" s="483"/>
      <c r="L47" s="483"/>
      <c r="M47" s="483"/>
      <c r="N47" s="483"/>
      <c r="O47" s="483"/>
      <c r="P47" s="483"/>
      <c r="Q47" s="483"/>
      <c r="R47" s="483"/>
      <c r="S47" s="483"/>
      <c r="T47" s="483"/>
      <c r="U47" s="483"/>
      <c r="V47" s="483"/>
      <c r="W47" s="483"/>
      <c r="AA47" s="467"/>
      <c r="AM47" s="449"/>
      <c r="AN47" s="449"/>
      <c r="AO47" s="449"/>
      <c r="AP47" s="449"/>
      <c r="AQ47" s="449"/>
      <c r="AR47" s="449"/>
    </row>
    <row r="48" spans="2:44" s="466" customFormat="1" ht="24.75" customHeight="1" x14ac:dyDescent="0.2">
      <c r="B48" s="2066" t="s">
        <v>1493</v>
      </c>
      <c r="C48" s="2066"/>
      <c r="D48" s="2066"/>
      <c r="E48" s="2066"/>
      <c r="F48" s="2066"/>
      <c r="G48" s="2066"/>
      <c r="H48" s="2066"/>
      <c r="I48" s="2066"/>
      <c r="J48" s="2066"/>
      <c r="K48" s="2066"/>
      <c r="L48" s="2066"/>
      <c r="M48" s="2066"/>
      <c r="N48" s="2066"/>
      <c r="O48" s="2066"/>
      <c r="P48" s="2066"/>
      <c r="Q48" s="2066"/>
      <c r="R48" s="2066"/>
      <c r="S48" s="2066"/>
      <c r="T48" s="2066"/>
      <c r="U48" s="2066"/>
      <c r="V48" s="2066"/>
      <c r="W48" s="2066"/>
      <c r="X48" s="2066"/>
      <c r="Y48" s="2066"/>
      <c r="Z48" s="2066"/>
      <c r="AA48" s="2066"/>
      <c r="AB48" s="2066"/>
      <c r="AM48" s="449"/>
      <c r="AN48" s="449"/>
      <c r="AO48" s="449"/>
      <c r="AP48" s="449"/>
      <c r="AQ48" s="449"/>
      <c r="AR48" s="449"/>
    </row>
    <row r="49" spans="2:38" s="466" customFormat="1" ht="15.75" customHeight="1" x14ac:dyDescent="0.2">
      <c r="B49" s="468"/>
      <c r="AA49" s="467"/>
    </row>
    <row r="50" spans="2:38" s="466" customFormat="1" ht="14.1" customHeight="1" x14ac:dyDescent="0.2">
      <c r="B50" s="447" t="s">
        <v>853</v>
      </c>
      <c r="AA50" s="467"/>
    </row>
    <row r="51" spans="2:38" s="466" customFormat="1" ht="14.1" customHeight="1" x14ac:dyDescent="0.2">
      <c r="B51" s="468" t="s">
        <v>854</v>
      </c>
      <c r="AA51" s="467"/>
    </row>
    <row r="52" spans="2:38" s="468" customFormat="1" ht="14.1" customHeight="1" x14ac:dyDescent="0.25">
      <c r="B52" s="468" t="s">
        <v>855</v>
      </c>
    </row>
    <row r="53" spans="2:38" s="466" customFormat="1" ht="14.1" customHeight="1" x14ac:dyDescent="0.2">
      <c r="B53" s="469" t="s">
        <v>856</v>
      </c>
      <c r="C53" s="468" t="s">
        <v>1200</v>
      </c>
      <c r="AA53" s="467"/>
    </row>
    <row r="54" spans="2:38" s="466" customFormat="1" ht="14.1" customHeight="1" x14ac:dyDescent="0.2">
      <c r="B54" s="469" t="s">
        <v>857</v>
      </c>
      <c r="C54" s="468" t="s">
        <v>858</v>
      </c>
      <c r="AA54" s="467"/>
    </row>
    <row r="55" spans="2:38" s="466" customFormat="1" ht="14.1" customHeight="1" x14ac:dyDescent="0.2">
      <c r="B55" s="469" t="s">
        <v>859</v>
      </c>
      <c r="C55" s="468" t="s">
        <v>1021</v>
      </c>
      <c r="F55" s="470"/>
      <c r="AA55" s="467"/>
    </row>
    <row r="56" spans="2:38" s="466" customFormat="1" ht="14.1" customHeight="1" x14ac:dyDescent="0.2">
      <c r="B56" s="469" t="s">
        <v>860</v>
      </c>
      <c r="C56" s="468" t="s">
        <v>861</v>
      </c>
      <c r="AA56" s="467"/>
    </row>
    <row r="57" spans="2:38" s="466" customFormat="1" ht="14.1" customHeight="1" x14ac:dyDescent="0.2">
      <c r="B57" s="471" t="s">
        <v>862</v>
      </c>
      <c r="C57" s="468" t="s">
        <v>863</v>
      </c>
      <c r="AA57" s="467"/>
    </row>
    <row r="58" spans="2:38" s="466" customFormat="1" ht="14.1" customHeight="1" x14ac:dyDescent="0.2">
      <c r="B58" s="469" t="s">
        <v>864</v>
      </c>
      <c r="C58" s="468" t="s">
        <v>987</v>
      </c>
      <c r="AA58" s="467"/>
    </row>
    <row r="59" spans="2:38" s="466" customFormat="1" ht="14.1" customHeight="1" x14ac:dyDescent="0.2">
      <c r="B59" s="471" t="s">
        <v>865</v>
      </c>
      <c r="C59" s="468" t="s">
        <v>988</v>
      </c>
      <c r="AA59" s="467"/>
    </row>
    <row r="60" spans="2:38" s="466" customFormat="1" ht="18.75" customHeight="1" x14ac:dyDescent="0.2">
      <c r="B60" s="468"/>
      <c r="AA60" s="467"/>
    </row>
    <row r="61" spans="2:38" s="449" customFormat="1" ht="14.1" customHeight="1" x14ac:dyDescent="0.2">
      <c r="B61" s="472" t="s">
        <v>866</v>
      </c>
    </row>
    <row r="62" spans="2:38" s="449" customFormat="1" ht="14.1" customHeight="1" x14ac:dyDescent="0.2">
      <c r="B62" s="448" t="s">
        <v>867</v>
      </c>
      <c r="AG62" s="466"/>
      <c r="AH62" s="466"/>
      <c r="AI62" s="466"/>
      <c r="AJ62" s="466"/>
      <c r="AK62" s="466"/>
      <c r="AL62" s="466"/>
    </row>
    <row r="63" spans="2:38" s="449" customFormat="1" ht="14.1" customHeight="1" x14ac:dyDescent="0.2">
      <c r="B63" s="448" t="s">
        <v>868</v>
      </c>
      <c r="AG63" s="466"/>
      <c r="AH63" s="466"/>
      <c r="AI63" s="466"/>
      <c r="AJ63" s="466"/>
      <c r="AK63" s="466"/>
      <c r="AL63" s="466"/>
    </row>
    <row r="64" spans="2:38" s="449" customFormat="1" ht="14.1" customHeight="1" x14ac:dyDescent="0.2">
      <c r="B64" s="448" t="s">
        <v>989</v>
      </c>
      <c r="AG64" s="468"/>
      <c r="AH64" s="468"/>
      <c r="AI64" s="468"/>
      <c r="AJ64" s="468"/>
      <c r="AK64" s="468"/>
      <c r="AL64" s="468"/>
    </row>
    <row r="65" spans="2:38" s="449" customFormat="1" ht="14.1" customHeight="1" x14ac:dyDescent="0.2">
      <c r="B65" s="448"/>
      <c r="AG65" s="466"/>
      <c r="AH65" s="466"/>
      <c r="AI65" s="466"/>
      <c r="AJ65" s="466"/>
      <c r="AK65" s="466"/>
      <c r="AL65" s="466"/>
    </row>
    <row r="66" spans="2:38" s="449" customFormat="1" ht="14.1" hidden="1" customHeight="1" x14ac:dyDescent="0.2">
      <c r="B66" s="472" t="s">
        <v>869</v>
      </c>
      <c r="AG66" s="466"/>
      <c r="AH66" s="466"/>
      <c r="AI66" s="466"/>
      <c r="AJ66" s="466"/>
      <c r="AK66" s="466"/>
      <c r="AL66" s="466"/>
    </row>
    <row r="67" spans="2:38" s="449" customFormat="1" ht="22.5" hidden="1" customHeight="1" x14ac:dyDescent="0.25">
      <c r="B67" s="547" t="s">
        <v>990</v>
      </c>
      <c r="C67" s="2142" t="s">
        <v>870</v>
      </c>
      <c r="D67" s="2143"/>
      <c r="E67" s="2143"/>
      <c r="F67" s="2144" t="s">
        <v>871</v>
      </c>
      <c r="G67" s="2145"/>
      <c r="H67" s="2146"/>
      <c r="I67" s="2103" t="s">
        <v>872</v>
      </c>
      <c r="J67" s="2104"/>
      <c r="K67" s="2104"/>
      <c r="L67" s="2104"/>
      <c r="M67" s="2104"/>
      <c r="N67" s="2104"/>
      <c r="O67" s="2104"/>
      <c r="P67" s="2104"/>
      <c r="Q67" s="2104"/>
      <c r="R67" s="2104"/>
      <c r="S67" s="2104"/>
      <c r="T67" s="2104"/>
      <c r="U67" s="2104"/>
      <c r="V67" s="2104"/>
      <c r="W67" s="2104"/>
      <c r="X67" s="2104"/>
      <c r="Y67" s="2104"/>
      <c r="Z67" s="2104"/>
      <c r="AA67" s="2105"/>
      <c r="AD67" s="368"/>
      <c r="AE67" s="368"/>
      <c r="AF67" s="368"/>
      <c r="AG67" s="368"/>
      <c r="AH67" s="368"/>
      <c r="AI67" s="368"/>
      <c r="AJ67" s="368"/>
      <c r="AK67" s="466"/>
      <c r="AL67" s="466"/>
    </row>
    <row r="68" spans="2:38" s="449" customFormat="1" ht="14.1" hidden="1" customHeight="1" x14ac:dyDescent="0.25">
      <c r="B68" s="548" t="s">
        <v>873</v>
      </c>
      <c r="C68" s="2106" t="s">
        <v>874</v>
      </c>
      <c r="D68" s="2107"/>
      <c r="E68" s="2107"/>
      <c r="F68" s="2108"/>
      <c r="G68" s="2109"/>
      <c r="H68" s="2110"/>
      <c r="I68" s="549"/>
      <c r="J68" s="473" t="s">
        <v>875</v>
      </c>
      <c r="K68" s="474"/>
      <c r="L68" s="474"/>
      <c r="M68" s="474"/>
      <c r="N68" s="474"/>
      <c r="O68" s="474"/>
      <c r="P68" s="474"/>
      <c r="Q68" s="544"/>
      <c r="R68" s="544"/>
      <c r="S68" s="544"/>
      <c r="T68" s="544"/>
      <c r="U68" s="544"/>
      <c r="V68" s="544"/>
      <c r="W68" s="544"/>
      <c r="X68" s="544"/>
      <c r="Y68" s="544"/>
      <c r="Z68" s="544"/>
      <c r="AA68" s="545"/>
      <c r="AD68" s="368"/>
      <c r="AE68" s="368"/>
      <c r="AF68" s="368"/>
      <c r="AG68" s="368"/>
      <c r="AH68" s="368"/>
      <c r="AI68" s="368"/>
      <c r="AJ68" s="368"/>
      <c r="AK68" s="466"/>
      <c r="AL68" s="466"/>
    </row>
    <row r="69" spans="2:38" s="449" customFormat="1" ht="14.1" hidden="1" customHeight="1" x14ac:dyDescent="0.25">
      <c r="B69" s="548" t="s">
        <v>873</v>
      </c>
      <c r="C69" s="2106" t="s">
        <v>876</v>
      </c>
      <c r="D69" s="2107"/>
      <c r="E69" s="2147"/>
      <c r="F69" s="2148"/>
      <c r="G69" s="2149"/>
      <c r="H69" s="2150"/>
      <c r="I69" s="549"/>
      <c r="J69" s="550" t="s">
        <v>991</v>
      </c>
      <c r="K69" s="551"/>
      <c r="L69" s="551"/>
      <c r="M69" s="551"/>
      <c r="N69" s="551"/>
      <c r="O69" s="551"/>
      <c r="P69" s="551"/>
      <c r="Q69" s="552"/>
      <c r="R69" s="552"/>
      <c r="S69" s="552"/>
      <c r="T69" s="552"/>
      <c r="U69" s="552"/>
      <c r="V69" s="552"/>
      <c r="W69" s="552"/>
      <c r="X69" s="552"/>
      <c r="Y69" s="552"/>
      <c r="Z69" s="552"/>
      <c r="AA69" s="553"/>
      <c r="AD69" s="368"/>
      <c r="AE69" s="368"/>
      <c r="AF69" s="368"/>
      <c r="AG69" s="368"/>
      <c r="AH69" s="368"/>
      <c r="AI69" s="368"/>
      <c r="AJ69" s="368"/>
      <c r="AK69" s="466"/>
      <c r="AL69" s="466"/>
    </row>
    <row r="70" spans="2:38" s="449" customFormat="1" ht="14.1" hidden="1" customHeight="1" x14ac:dyDescent="0.25">
      <c r="B70" s="548" t="s">
        <v>24</v>
      </c>
      <c r="C70" s="2106" t="s">
        <v>877</v>
      </c>
      <c r="D70" s="2107"/>
      <c r="E70" s="2107"/>
      <c r="F70" s="2138" t="s">
        <v>838</v>
      </c>
      <c r="G70" s="2139"/>
      <c r="H70" s="2139"/>
      <c r="I70" s="549"/>
      <c r="J70" s="550" t="s">
        <v>992</v>
      </c>
      <c r="K70" s="550"/>
      <c r="L70" s="554"/>
      <c r="M70" s="554"/>
      <c r="N70" s="554"/>
      <c r="O70" s="554"/>
      <c r="P70" s="554"/>
      <c r="Q70" s="163"/>
      <c r="R70" s="163"/>
      <c r="S70" s="163"/>
      <c r="T70" s="163"/>
      <c r="U70" s="163"/>
      <c r="V70" s="163"/>
      <c r="W70" s="163"/>
      <c r="X70" s="163"/>
      <c r="Y70" s="163"/>
      <c r="Z70" s="163"/>
      <c r="AA70" s="555"/>
      <c r="AD70" s="368"/>
      <c r="AE70" s="368"/>
      <c r="AF70" s="368"/>
      <c r="AG70" s="368"/>
      <c r="AH70" s="368"/>
      <c r="AI70" s="368"/>
      <c r="AJ70" s="368"/>
      <c r="AK70" s="466"/>
      <c r="AL70" s="466"/>
    </row>
    <row r="71" spans="2:38" s="449" customFormat="1" ht="14.1" hidden="1" customHeight="1" x14ac:dyDescent="0.25">
      <c r="B71" s="548" t="s">
        <v>59</v>
      </c>
      <c r="C71" s="2106" t="s">
        <v>878</v>
      </c>
      <c r="D71" s="2107"/>
      <c r="E71" s="2107"/>
      <c r="F71" s="2140" t="s">
        <v>837</v>
      </c>
      <c r="G71" s="2141"/>
      <c r="H71" s="2141"/>
      <c r="I71" s="549"/>
      <c r="J71" s="550" t="s">
        <v>879</v>
      </c>
      <c r="K71" s="556"/>
      <c r="L71" s="556"/>
      <c r="M71" s="556"/>
      <c r="N71" s="556"/>
      <c r="O71" s="556"/>
      <c r="P71" s="556"/>
      <c r="Q71" s="557"/>
      <c r="R71" s="557"/>
      <c r="S71" s="557"/>
      <c r="T71" s="557"/>
      <c r="U71" s="557"/>
      <c r="V71" s="557"/>
      <c r="W71" s="557"/>
      <c r="X71" s="557"/>
      <c r="Y71" s="557"/>
      <c r="Z71" s="557"/>
      <c r="AA71" s="558"/>
      <c r="AD71" s="368"/>
      <c r="AE71" s="368"/>
      <c r="AF71" s="368"/>
      <c r="AG71" s="368"/>
      <c r="AH71" s="368"/>
      <c r="AI71" s="368"/>
      <c r="AJ71" s="368"/>
      <c r="AK71" s="466"/>
      <c r="AL71" s="466"/>
    </row>
    <row r="72" spans="2:38" s="449" customFormat="1" ht="14.1" hidden="1" customHeight="1" x14ac:dyDescent="0.25">
      <c r="B72" s="548" t="s">
        <v>63</v>
      </c>
      <c r="C72" s="2106" t="s">
        <v>880</v>
      </c>
      <c r="D72" s="2107"/>
      <c r="E72" s="2107"/>
      <c r="F72" s="2140" t="s">
        <v>837</v>
      </c>
      <c r="G72" s="2141"/>
      <c r="H72" s="2141"/>
      <c r="I72" s="549"/>
      <c r="J72" s="550" t="s">
        <v>881</v>
      </c>
      <c r="K72" s="554"/>
      <c r="L72" s="554"/>
      <c r="M72" s="554"/>
      <c r="N72" s="554"/>
      <c r="O72" s="554"/>
      <c r="P72" s="554"/>
      <c r="Q72" s="163"/>
      <c r="R72" s="163"/>
      <c r="S72" s="163"/>
      <c r="T72" s="163"/>
      <c r="U72" s="163"/>
      <c r="V72" s="163"/>
      <c r="W72" s="163"/>
      <c r="X72" s="163"/>
      <c r="Y72" s="163"/>
      <c r="Z72" s="163"/>
      <c r="AA72" s="555"/>
      <c r="AD72" s="368"/>
      <c r="AE72" s="368"/>
      <c r="AF72" s="368"/>
      <c r="AG72" s="368"/>
      <c r="AH72" s="368"/>
      <c r="AI72" s="368"/>
      <c r="AJ72" s="368"/>
      <c r="AK72" s="466"/>
      <c r="AL72" s="466"/>
    </row>
    <row r="73" spans="2:38" s="449" customFormat="1" ht="14.1" hidden="1" customHeight="1" x14ac:dyDescent="0.25">
      <c r="B73" s="548" t="s">
        <v>882</v>
      </c>
      <c r="C73" s="2106" t="s">
        <v>993</v>
      </c>
      <c r="D73" s="2107"/>
      <c r="E73" s="2107"/>
      <c r="F73" s="2140" t="s">
        <v>837</v>
      </c>
      <c r="G73" s="2141"/>
      <c r="H73" s="2141"/>
      <c r="I73" s="549"/>
      <c r="J73" s="550" t="s">
        <v>883</v>
      </c>
      <c r="K73" s="554"/>
      <c r="L73" s="554"/>
      <c r="M73" s="554"/>
      <c r="N73" s="554"/>
      <c r="O73" s="554"/>
      <c r="P73" s="554"/>
      <c r="Q73" s="163"/>
      <c r="R73" s="163"/>
      <c r="S73" s="163"/>
      <c r="T73" s="163"/>
      <c r="U73" s="163"/>
      <c r="V73" s="163"/>
      <c r="W73" s="163"/>
      <c r="X73" s="163"/>
      <c r="Y73" s="163"/>
      <c r="Z73" s="163"/>
      <c r="AA73" s="555"/>
      <c r="AD73" s="368"/>
      <c r="AE73" s="368"/>
      <c r="AF73" s="368"/>
      <c r="AG73" s="368"/>
      <c r="AH73" s="368"/>
      <c r="AI73" s="368"/>
      <c r="AJ73" s="368"/>
    </row>
    <row r="74" spans="2:38" s="449" customFormat="1" ht="14.1" hidden="1" customHeight="1" x14ac:dyDescent="0.25">
      <c r="B74" s="548" t="s">
        <v>884</v>
      </c>
      <c r="C74" s="2106" t="s">
        <v>885</v>
      </c>
      <c r="D74" s="2107"/>
      <c r="E74" s="2107"/>
      <c r="F74" s="2151" t="s">
        <v>836</v>
      </c>
      <c r="G74" s="2152"/>
      <c r="H74" s="2152"/>
      <c r="I74" s="549"/>
      <c r="J74" s="550" t="s">
        <v>886</v>
      </c>
      <c r="K74" s="554"/>
      <c r="L74" s="554"/>
      <c r="M74" s="554"/>
      <c r="N74" s="554"/>
      <c r="O74" s="554"/>
      <c r="P74" s="554"/>
      <c r="Q74" s="163"/>
      <c r="R74" s="163"/>
      <c r="S74" s="163"/>
      <c r="T74" s="163"/>
      <c r="U74" s="163"/>
      <c r="V74" s="163"/>
      <c r="W74" s="163"/>
      <c r="X74" s="163"/>
      <c r="Y74" s="163"/>
      <c r="Z74" s="163"/>
      <c r="AA74" s="555"/>
      <c r="AD74" s="368"/>
      <c r="AE74" s="368"/>
      <c r="AF74" s="368"/>
      <c r="AG74" s="368"/>
      <c r="AH74" s="368"/>
      <c r="AI74" s="368"/>
      <c r="AJ74" s="368"/>
    </row>
    <row r="75" spans="2:38" s="449" customFormat="1" ht="14.1" hidden="1" customHeight="1" x14ac:dyDescent="0.25">
      <c r="B75" s="548" t="s">
        <v>55</v>
      </c>
      <c r="C75" s="2106" t="s">
        <v>887</v>
      </c>
      <c r="D75" s="2107"/>
      <c r="E75" s="2107"/>
      <c r="F75" s="2153" t="s">
        <v>835</v>
      </c>
      <c r="G75" s="2154"/>
      <c r="H75" s="2154"/>
      <c r="I75" s="549"/>
      <c r="J75" s="550" t="s">
        <v>71</v>
      </c>
      <c r="K75" s="559"/>
      <c r="L75" s="556"/>
      <c r="M75" s="556"/>
      <c r="N75" s="556"/>
      <c r="O75" s="556"/>
      <c r="P75" s="556"/>
      <c r="Q75" s="557"/>
      <c r="R75" s="163"/>
      <c r="S75" s="163"/>
      <c r="T75" s="163"/>
      <c r="U75" s="163"/>
      <c r="V75" s="163"/>
      <c r="W75" s="163"/>
      <c r="X75" s="163"/>
      <c r="Y75" s="163"/>
      <c r="Z75" s="163"/>
      <c r="AA75" s="555"/>
      <c r="AD75" s="368"/>
      <c r="AE75" s="368"/>
      <c r="AF75" s="368"/>
      <c r="AG75" s="368"/>
      <c r="AH75" s="368"/>
      <c r="AI75" s="368"/>
      <c r="AJ75" s="368"/>
    </row>
    <row r="76" spans="2:38" s="449" customFormat="1" ht="14.1" hidden="1" customHeight="1" x14ac:dyDescent="0.25">
      <c r="B76" s="548" t="s">
        <v>840</v>
      </c>
      <c r="C76" s="2106" t="s">
        <v>994</v>
      </c>
      <c r="D76" s="2107"/>
      <c r="E76" s="2107"/>
      <c r="F76" s="2153" t="s">
        <v>835</v>
      </c>
      <c r="G76" s="2154"/>
      <c r="H76" s="2154"/>
      <c r="I76" s="549"/>
      <c r="J76" s="550" t="s">
        <v>888</v>
      </c>
      <c r="K76" s="554"/>
      <c r="L76" s="554"/>
      <c r="M76" s="554"/>
      <c r="N76" s="554"/>
      <c r="O76" s="554"/>
      <c r="P76" s="554"/>
      <c r="Q76" s="163"/>
      <c r="R76" s="163"/>
      <c r="S76" s="163"/>
      <c r="T76" s="163"/>
      <c r="U76" s="163"/>
      <c r="V76" s="163"/>
      <c r="W76" s="163"/>
      <c r="X76" s="163"/>
      <c r="Y76" s="163"/>
      <c r="Z76" s="163"/>
      <c r="AA76" s="555"/>
      <c r="AD76" s="368"/>
      <c r="AE76" s="368"/>
      <c r="AF76" s="368"/>
      <c r="AG76" s="368"/>
      <c r="AH76" s="368"/>
      <c r="AI76" s="368"/>
      <c r="AJ76" s="368"/>
    </row>
    <row r="77" spans="2:38" s="449" customFormat="1" ht="14.1" hidden="1" customHeight="1" x14ac:dyDescent="0.25">
      <c r="B77" s="548" t="s">
        <v>884</v>
      </c>
      <c r="C77" s="2106" t="s">
        <v>889</v>
      </c>
      <c r="D77" s="2107"/>
      <c r="E77" s="2107"/>
      <c r="F77" s="2153" t="s">
        <v>835</v>
      </c>
      <c r="G77" s="2154"/>
      <c r="H77" s="2154"/>
      <c r="I77" s="549"/>
      <c r="J77" s="550" t="s">
        <v>995</v>
      </c>
      <c r="K77" s="554"/>
      <c r="L77" s="554"/>
      <c r="M77" s="554"/>
      <c r="N77" s="554"/>
      <c r="O77" s="554"/>
      <c r="P77" s="554"/>
      <c r="Q77" s="163"/>
      <c r="R77" s="163"/>
      <c r="S77" s="163"/>
      <c r="T77" s="163"/>
      <c r="U77" s="163"/>
      <c r="V77" s="163"/>
      <c r="W77" s="163"/>
      <c r="X77" s="163"/>
      <c r="Y77" s="163"/>
      <c r="Z77" s="163"/>
      <c r="AA77" s="555"/>
      <c r="AD77" s="368"/>
      <c r="AE77" s="368"/>
      <c r="AF77" s="368"/>
      <c r="AG77" s="368"/>
      <c r="AH77" s="368"/>
      <c r="AI77" s="368"/>
      <c r="AJ77" s="368"/>
    </row>
    <row r="78" spans="2:38" s="449" customFormat="1" ht="14.1" hidden="1" customHeight="1" x14ac:dyDescent="0.25">
      <c r="B78" s="548" t="s">
        <v>0</v>
      </c>
      <c r="C78" s="2106" t="s">
        <v>890</v>
      </c>
      <c r="D78" s="2107"/>
      <c r="E78" s="2107"/>
      <c r="F78" s="2153" t="s">
        <v>835</v>
      </c>
      <c r="G78" s="2154"/>
      <c r="H78" s="2154"/>
      <c r="I78" s="549"/>
      <c r="J78" s="550" t="s">
        <v>891</v>
      </c>
      <c r="K78" s="554"/>
      <c r="L78" s="554"/>
      <c r="M78" s="554"/>
      <c r="N78" s="554"/>
      <c r="O78" s="554"/>
      <c r="P78" s="554"/>
      <c r="Q78" s="163"/>
      <c r="R78" s="163"/>
      <c r="S78" s="163"/>
      <c r="T78" s="163"/>
      <c r="U78" s="163"/>
      <c r="V78" s="163"/>
      <c r="W78" s="163"/>
      <c r="X78" s="163"/>
      <c r="Y78" s="163"/>
      <c r="Z78" s="163"/>
      <c r="AA78" s="555"/>
      <c r="AD78" s="368"/>
      <c r="AE78" s="368"/>
      <c r="AF78" s="368"/>
      <c r="AG78" s="368"/>
      <c r="AH78" s="368"/>
      <c r="AI78" s="368"/>
      <c r="AJ78" s="368"/>
    </row>
    <row r="79" spans="2:38" s="449" customFormat="1" ht="14.1" hidden="1" customHeight="1" x14ac:dyDescent="0.25">
      <c r="B79" s="548" t="s">
        <v>996</v>
      </c>
      <c r="C79" s="2155" t="s">
        <v>997</v>
      </c>
      <c r="D79" s="2156"/>
      <c r="E79" s="2157"/>
      <c r="F79" s="2153" t="s">
        <v>835</v>
      </c>
      <c r="G79" s="2154"/>
      <c r="H79" s="2154"/>
      <c r="I79" s="549"/>
      <c r="J79" s="560" t="s">
        <v>998</v>
      </c>
      <c r="K79" s="554"/>
      <c r="L79" s="554"/>
      <c r="M79" s="554"/>
      <c r="N79" s="554"/>
      <c r="O79" s="554"/>
      <c r="P79" s="560" t="s">
        <v>999</v>
      </c>
      <c r="Q79" s="163"/>
      <c r="R79" s="163"/>
      <c r="S79" s="163"/>
      <c r="T79" s="560"/>
      <c r="U79" s="163"/>
      <c r="V79" s="163"/>
      <c r="W79" s="163"/>
      <c r="X79" s="163"/>
      <c r="Y79" s="163"/>
      <c r="Z79" s="163"/>
      <c r="AA79" s="555"/>
      <c r="AD79" s="368"/>
      <c r="AE79" s="368"/>
      <c r="AF79" s="368"/>
      <c r="AG79" s="368"/>
      <c r="AH79" s="368"/>
      <c r="AI79" s="368"/>
      <c r="AJ79" s="368"/>
    </row>
    <row r="80" spans="2:38" s="449" customFormat="1" ht="14.1" hidden="1" customHeight="1" x14ac:dyDescent="0.25">
      <c r="B80" s="548" t="s">
        <v>1000</v>
      </c>
      <c r="C80" s="2155" t="s">
        <v>1001</v>
      </c>
      <c r="D80" s="2156"/>
      <c r="E80" s="2157"/>
      <c r="F80" s="2153" t="s">
        <v>835</v>
      </c>
      <c r="G80" s="2154"/>
      <c r="H80" s="2154"/>
      <c r="I80" s="549"/>
      <c r="J80" s="560" t="s">
        <v>998</v>
      </c>
      <c r="K80" s="554"/>
      <c r="L80" s="554"/>
      <c r="M80" s="554"/>
      <c r="N80" s="554"/>
      <c r="O80" s="554"/>
      <c r="P80" s="560" t="s">
        <v>1002</v>
      </c>
      <c r="Q80" s="163"/>
      <c r="R80" s="163"/>
      <c r="S80" s="163"/>
      <c r="T80" s="560"/>
      <c r="U80" s="163"/>
      <c r="V80" s="163"/>
      <c r="W80" s="163"/>
      <c r="X80" s="163"/>
      <c r="Y80" s="163"/>
      <c r="Z80" s="163"/>
      <c r="AA80" s="555"/>
      <c r="AD80" s="368"/>
      <c r="AE80" s="368"/>
      <c r="AF80" s="368"/>
      <c r="AG80" s="368"/>
      <c r="AH80" s="368"/>
      <c r="AI80" s="368"/>
      <c r="AJ80" s="368"/>
    </row>
    <row r="81" spans="2:36" s="449" customFormat="1" ht="14.1" hidden="1" customHeight="1" x14ac:dyDescent="0.25">
      <c r="B81" s="548" t="s">
        <v>1003</v>
      </c>
      <c r="C81" s="2155" t="s">
        <v>892</v>
      </c>
      <c r="D81" s="2156"/>
      <c r="E81" s="2157"/>
      <c r="F81" s="2153" t="s">
        <v>835</v>
      </c>
      <c r="G81" s="2154"/>
      <c r="H81" s="2154"/>
      <c r="I81" s="549"/>
      <c r="J81" s="560" t="s">
        <v>998</v>
      </c>
      <c r="K81" s="554"/>
      <c r="L81" s="554"/>
      <c r="M81" s="554"/>
      <c r="N81" s="554"/>
      <c r="O81" s="554"/>
      <c r="P81" s="560" t="s">
        <v>1004</v>
      </c>
      <c r="Q81" s="163"/>
      <c r="R81" s="163"/>
      <c r="S81" s="163"/>
      <c r="T81" s="560"/>
      <c r="U81" s="163"/>
      <c r="V81" s="163"/>
      <c r="W81" s="163"/>
      <c r="X81" s="163"/>
      <c r="Y81" s="163"/>
      <c r="Z81" s="163"/>
      <c r="AA81" s="555"/>
      <c r="AD81" s="368"/>
      <c r="AE81" s="368"/>
      <c r="AF81" s="368"/>
      <c r="AG81" s="368"/>
      <c r="AH81" s="368"/>
      <c r="AI81" s="368"/>
      <c r="AJ81" s="368"/>
    </row>
    <row r="82" spans="2:36" s="449" customFormat="1" ht="14.1" hidden="1" customHeight="1" x14ac:dyDescent="0.25">
      <c r="B82" s="548" t="s">
        <v>893</v>
      </c>
      <c r="C82" s="2155" t="s">
        <v>1005</v>
      </c>
      <c r="D82" s="2156"/>
      <c r="E82" s="2157"/>
      <c r="F82" s="2153" t="s">
        <v>835</v>
      </c>
      <c r="G82" s="2154"/>
      <c r="H82" s="2154"/>
      <c r="I82" s="549"/>
      <c r="J82" s="560" t="s">
        <v>998</v>
      </c>
      <c r="K82" s="554"/>
      <c r="L82" s="554"/>
      <c r="M82" s="554"/>
      <c r="N82" s="554"/>
      <c r="O82" s="554"/>
      <c r="P82" s="560" t="s">
        <v>1006</v>
      </c>
      <c r="Q82" s="163"/>
      <c r="R82" s="163"/>
      <c r="S82" s="163"/>
      <c r="T82" s="560"/>
      <c r="U82" s="163"/>
      <c r="V82" s="163"/>
      <c r="W82" s="163"/>
      <c r="X82" s="163"/>
      <c r="Y82" s="163"/>
      <c r="Z82" s="163"/>
      <c r="AA82" s="555"/>
      <c r="AD82" s="368"/>
      <c r="AE82" s="368"/>
      <c r="AF82" s="368"/>
      <c r="AG82" s="368"/>
      <c r="AH82" s="368"/>
      <c r="AI82" s="368"/>
      <c r="AJ82" s="368"/>
    </row>
    <row r="83" spans="2:36" s="449" customFormat="1" ht="14.1" hidden="1" customHeight="1" x14ac:dyDescent="0.25">
      <c r="B83" s="548" t="s">
        <v>895</v>
      </c>
      <c r="C83" s="2155" t="s">
        <v>894</v>
      </c>
      <c r="D83" s="2156"/>
      <c r="E83" s="2157"/>
      <c r="F83" s="2153" t="s">
        <v>835</v>
      </c>
      <c r="G83" s="2154"/>
      <c r="H83" s="2154"/>
      <c r="I83" s="549"/>
      <c r="J83" s="560" t="s">
        <v>998</v>
      </c>
      <c r="K83" s="554"/>
      <c r="L83" s="554"/>
      <c r="M83" s="554"/>
      <c r="N83" s="554"/>
      <c r="O83" s="554"/>
      <c r="P83" s="560" t="s">
        <v>1007</v>
      </c>
      <c r="Q83" s="163"/>
      <c r="R83" s="163"/>
      <c r="S83" s="163"/>
      <c r="T83" s="560"/>
      <c r="U83" s="163"/>
      <c r="V83" s="163"/>
      <c r="W83" s="163"/>
      <c r="X83" s="163"/>
      <c r="Y83" s="163"/>
      <c r="Z83" s="163"/>
      <c r="AA83" s="555"/>
      <c r="AD83" s="368"/>
      <c r="AE83" s="368"/>
      <c r="AF83" s="368"/>
      <c r="AG83" s="368"/>
      <c r="AH83" s="368"/>
      <c r="AI83" s="368"/>
      <c r="AJ83" s="368"/>
    </row>
    <row r="84" spans="2:36" s="449" customFormat="1" ht="14.1" hidden="1" customHeight="1" x14ac:dyDescent="0.25">
      <c r="B84" s="548" t="s">
        <v>1008</v>
      </c>
      <c r="C84" s="2155" t="s">
        <v>1005</v>
      </c>
      <c r="D84" s="2156"/>
      <c r="E84" s="2157"/>
      <c r="F84" s="2153" t="s">
        <v>835</v>
      </c>
      <c r="G84" s="2154"/>
      <c r="H84" s="2154"/>
      <c r="I84" s="549"/>
      <c r="J84" s="560" t="s">
        <v>1009</v>
      </c>
      <c r="K84" s="554"/>
      <c r="L84" s="554"/>
      <c r="M84" s="554"/>
      <c r="N84" s="554"/>
      <c r="O84" s="554"/>
      <c r="P84" s="560" t="s">
        <v>999</v>
      </c>
      <c r="Q84" s="163"/>
      <c r="R84" s="163"/>
      <c r="S84" s="163"/>
      <c r="T84" s="560"/>
      <c r="U84" s="163"/>
      <c r="V84" s="163"/>
      <c r="W84" s="163"/>
      <c r="X84" s="163"/>
      <c r="Y84" s="163"/>
      <c r="Z84" s="163"/>
      <c r="AA84" s="555"/>
      <c r="AD84" s="368"/>
      <c r="AE84" s="368"/>
      <c r="AF84" s="368"/>
      <c r="AG84" s="368"/>
      <c r="AH84" s="368"/>
      <c r="AI84" s="368"/>
      <c r="AJ84" s="368"/>
    </row>
    <row r="85" spans="2:36" s="449" customFormat="1" ht="14.1" hidden="1" customHeight="1" x14ac:dyDescent="0.2">
      <c r="B85" s="548" t="s">
        <v>1010</v>
      </c>
      <c r="C85" s="2155" t="s">
        <v>1005</v>
      </c>
      <c r="D85" s="2156"/>
      <c r="E85" s="2157"/>
      <c r="F85" s="2153" t="s">
        <v>835</v>
      </c>
      <c r="G85" s="2154"/>
      <c r="H85" s="2154"/>
      <c r="I85" s="549"/>
      <c r="J85" s="560" t="s">
        <v>1009</v>
      </c>
      <c r="K85" s="554"/>
      <c r="L85" s="554"/>
      <c r="M85" s="554"/>
      <c r="N85" s="554"/>
      <c r="O85" s="554"/>
      <c r="P85" s="560" t="s">
        <v>1002</v>
      </c>
      <c r="Q85" s="163"/>
      <c r="R85" s="163"/>
      <c r="S85" s="163"/>
      <c r="T85" s="560"/>
      <c r="U85" s="163"/>
      <c r="V85" s="163"/>
      <c r="W85" s="163"/>
      <c r="X85" s="163"/>
      <c r="Y85" s="163"/>
      <c r="Z85" s="163"/>
      <c r="AA85" s="555"/>
    </row>
    <row r="86" spans="2:36" s="449" customFormat="1" ht="14.1" hidden="1" customHeight="1" x14ac:dyDescent="0.2">
      <c r="B86" s="548" t="s">
        <v>1011</v>
      </c>
      <c r="C86" s="2155" t="s">
        <v>1012</v>
      </c>
      <c r="D86" s="2156"/>
      <c r="E86" s="2157"/>
      <c r="F86" s="2153" t="s">
        <v>835</v>
      </c>
      <c r="G86" s="2154"/>
      <c r="H86" s="2154"/>
      <c r="I86" s="549"/>
      <c r="J86" s="560" t="s">
        <v>1009</v>
      </c>
      <c r="K86" s="554"/>
      <c r="L86" s="554"/>
      <c r="M86" s="554"/>
      <c r="N86" s="554"/>
      <c r="O86" s="554"/>
      <c r="P86" s="560" t="s">
        <v>1004</v>
      </c>
      <c r="Q86" s="163"/>
      <c r="R86" s="163"/>
      <c r="S86" s="163"/>
      <c r="T86" s="560"/>
      <c r="U86" s="163"/>
      <c r="V86" s="163"/>
      <c r="W86" s="163"/>
      <c r="X86" s="163"/>
      <c r="Y86" s="163"/>
      <c r="Z86" s="163"/>
      <c r="AA86" s="555"/>
    </row>
    <row r="87" spans="2:36" s="449" customFormat="1" ht="14.1" hidden="1" customHeight="1" x14ac:dyDescent="0.2">
      <c r="B87" s="548" t="s">
        <v>896</v>
      </c>
      <c r="C87" s="2155" t="s">
        <v>894</v>
      </c>
      <c r="D87" s="2156"/>
      <c r="E87" s="2157"/>
      <c r="F87" s="2153" t="s">
        <v>835</v>
      </c>
      <c r="G87" s="2154"/>
      <c r="H87" s="2154"/>
      <c r="I87" s="549"/>
      <c r="J87" s="475" t="s">
        <v>1009</v>
      </c>
      <c r="K87" s="554"/>
      <c r="L87" s="554"/>
      <c r="M87" s="554"/>
      <c r="N87" s="554"/>
      <c r="O87" s="554"/>
      <c r="P87" s="560" t="s">
        <v>1006</v>
      </c>
      <c r="Q87" s="163"/>
      <c r="R87" s="163"/>
      <c r="S87" s="163"/>
      <c r="T87" s="560"/>
      <c r="U87" s="163"/>
      <c r="V87" s="163"/>
      <c r="W87" s="163"/>
      <c r="X87" s="163"/>
      <c r="Y87" s="163"/>
      <c r="Z87" s="163"/>
      <c r="AA87" s="555"/>
    </row>
    <row r="88" spans="2:36" s="449" customFormat="1" ht="14.1" hidden="1" customHeight="1" x14ac:dyDescent="0.2">
      <c r="B88" s="548" t="s">
        <v>898</v>
      </c>
      <c r="C88" s="2155" t="s">
        <v>1013</v>
      </c>
      <c r="D88" s="2156"/>
      <c r="E88" s="2157"/>
      <c r="F88" s="2153" t="s">
        <v>835</v>
      </c>
      <c r="G88" s="2154"/>
      <c r="H88" s="2154"/>
      <c r="I88" s="549"/>
      <c r="J88" s="561" t="s">
        <v>1009</v>
      </c>
      <c r="K88" s="554"/>
      <c r="L88" s="554"/>
      <c r="M88" s="554"/>
      <c r="N88" s="554"/>
      <c r="O88" s="554"/>
      <c r="P88" s="560" t="s">
        <v>1007</v>
      </c>
      <c r="Q88" s="163"/>
      <c r="R88" s="163"/>
      <c r="S88" s="163"/>
      <c r="T88" s="560"/>
      <c r="U88" s="163"/>
      <c r="V88" s="163"/>
      <c r="W88" s="163"/>
      <c r="X88" s="163"/>
      <c r="Y88" s="163"/>
      <c r="Z88" s="163"/>
      <c r="AA88" s="555"/>
    </row>
    <row r="91" spans="2:36" ht="14.1" customHeight="1" x14ac:dyDescent="0.25">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c r="AA91" s="368"/>
    </row>
    <row r="92" spans="2:36" ht="14.1" hidden="1" customHeight="1" x14ac:dyDescent="0.2">
      <c r="C92" s="396" t="s">
        <v>873</v>
      </c>
      <c r="D92" s="396"/>
      <c r="E92" s="396"/>
      <c r="F92" s="451"/>
      <c r="G92" s="451"/>
      <c r="H92" s="451"/>
      <c r="I92" s="451"/>
      <c r="J92" s="451"/>
      <c r="K92" s="451"/>
      <c r="L92" s="451"/>
      <c r="M92" s="451"/>
      <c r="N92" s="451"/>
      <c r="O92" s="451"/>
      <c r="P92" s="396"/>
      <c r="Q92" s="396"/>
    </row>
    <row r="93" spans="2:36" ht="14.1" hidden="1" customHeight="1" x14ac:dyDescent="0.2">
      <c r="B93" s="396" t="s">
        <v>1024</v>
      </c>
      <c r="D93" s="396">
        <v>0</v>
      </c>
      <c r="E93" s="396">
        <v>0</v>
      </c>
      <c r="F93" s="451">
        <v>0</v>
      </c>
      <c r="G93" s="451" t="s">
        <v>1025</v>
      </c>
      <c r="H93" s="451">
        <v>0</v>
      </c>
      <c r="I93" s="451">
        <v>0</v>
      </c>
      <c r="J93" s="451">
        <v>0</v>
      </c>
      <c r="K93" s="451">
        <v>0</v>
      </c>
      <c r="L93" s="451">
        <v>0</v>
      </c>
      <c r="M93" s="451" t="s">
        <v>1026</v>
      </c>
      <c r="N93" s="451">
        <v>0</v>
      </c>
      <c r="O93" s="451" t="s">
        <v>1027</v>
      </c>
      <c r="P93" s="396"/>
      <c r="Q93" s="396"/>
    </row>
    <row r="94" spans="2:36" ht="22.5" hidden="1" customHeight="1" x14ac:dyDescent="0.2">
      <c r="B94" s="396">
        <v>0</v>
      </c>
      <c r="D94" s="396">
        <v>0</v>
      </c>
      <c r="E94" s="396">
        <v>0</v>
      </c>
      <c r="F94" s="452">
        <v>0</v>
      </c>
      <c r="G94" s="452">
        <v>0</v>
      </c>
      <c r="H94" s="452">
        <v>0</v>
      </c>
      <c r="I94" s="452">
        <v>0</v>
      </c>
      <c r="J94" s="452">
        <v>0</v>
      </c>
      <c r="K94" s="452">
        <v>0</v>
      </c>
      <c r="L94" s="451">
        <v>0</v>
      </c>
      <c r="M94" s="451">
        <v>0</v>
      </c>
      <c r="N94" s="451">
        <v>0</v>
      </c>
      <c r="O94" s="451" t="s">
        <v>1028</v>
      </c>
      <c r="P94" s="396"/>
      <c r="Q94" s="396"/>
    </row>
    <row r="95" spans="2:36" ht="14.1" hidden="1" customHeight="1" x14ac:dyDescent="0.2">
      <c r="B95" s="396" t="s">
        <v>1029</v>
      </c>
      <c r="D95" s="396">
        <v>0</v>
      </c>
      <c r="E95" s="396" t="s">
        <v>1030</v>
      </c>
      <c r="F95" s="452">
        <v>0</v>
      </c>
      <c r="G95" s="452">
        <v>0</v>
      </c>
      <c r="H95" s="452">
        <v>0</v>
      </c>
      <c r="I95" s="452">
        <v>0</v>
      </c>
      <c r="J95" s="452">
        <v>0</v>
      </c>
      <c r="K95" s="452">
        <v>0</v>
      </c>
      <c r="L95" s="451">
        <v>0</v>
      </c>
      <c r="M95" s="451" t="s">
        <v>1029</v>
      </c>
      <c r="N95" s="451">
        <v>0</v>
      </c>
      <c r="O95" s="451">
        <v>0</v>
      </c>
      <c r="P95" s="396"/>
      <c r="Q95" s="396"/>
    </row>
    <row r="96" spans="2:36" ht="14.1" hidden="1" customHeight="1" x14ac:dyDescent="0.2">
      <c r="B96" s="396" t="s">
        <v>1031</v>
      </c>
      <c r="D96" s="396">
        <v>0</v>
      </c>
      <c r="E96" s="396" t="s">
        <v>1032</v>
      </c>
      <c r="F96" s="452" t="s">
        <v>1033</v>
      </c>
      <c r="G96" s="452">
        <v>-1</v>
      </c>
      <c r="H96" s="452">
        <v>-1</v>
      </c>
      <c r="I96" s="452">
        <v>-1</v>
      </c>
      <c r="J96" s="452">
        <v>-1</v>
      </c>
      <c r="K96" s="452">
        <v>-1</v>
      </c>
      <c r="L96" s="451">
        <v>0</v>
      </c>
      <c r="M96" s="451" t="s">
        <v>1034</v>
      </c>
      <c r="N96" s="451">
        <v>0</v>
      </c>
      <c r="O96" s="451">
        <v>0</v>
      </c>
      <c r="P96" s="396"/>
      <c r="Q96" s="396"/>
      <c r="AA96" s="391"/>
    </row>
    <row r="97" spans="2:27" ht="14.1" hidden="1" customHeight="1" x14ac:dyDescent="0.2">
      <c r="B97" s="396" t="s">
        <v>1035</v>
      </c>
      <c r="D97" s="396">
        <v>0</v>
      </c>
      <c r="E97" s="396" t="s">
        <v>1036</v>
      </c>
      <c r="F97" s="452" t="s">
        <v>1037</v>
      </c>
      <c r="G97" s="452">
        <v>0</v>
      </c>
      <c r="H97" s="452">
        <v>0</v>
      </c>
      <c r="I97" s="452">
        <v>0</v>
      </c>
      <c r="J97" s="452">
        <v>0</v>
      </c>
      <c r="K97" s="452">
        <v>1</v>
      </c>
      <c r="L97" s="451">
        <v>0</v>
      </c>
      <c r="M97" s="451">
        <v>0</v>
      </c>
      <c r="N97" s="451">
        <v>0</v>
      </c>
      <c r="O97" s="451">
        <v>0</v>
      </c>
      <c r="P97" s="396"/>
      <c r="Q97" s="396"/>
      <c r="AA97" s="391"/>
    </row>
    <row r="98" spans="2:27" ht="14.1" hidden="1" customHeight="1" x14ac:dyDescent="0.2">
      <c r="B98" s="396" t="s">
        <v>1038</v>
      </c>
      <c r="D98" s="396">
        <v>0</v>
      </c>
      <c r="E98" s="396" t="s">
        <v>1032</v>
      </c>
      <c r="F98" s="451" t="s">
        <v>1039</v>
      </c>
      <c r="G98" s="451">
        <v>0</v>
      </c>
      <c r="H98" s="451">
        <v>25</v>
      </c>
      <c r="I98" s="451">
        <v>0</v>
      </c>
      <c r="J98" s="451">
        <v>0</v>
      </c>
      <c r="K98" s="451">
        <v>0</v>
      </c>
      <c r="L98" s="451">
        <v>0</v>
      </c>
      <c r="M98" s="451" t="s">
        <v>1040</v>
      </c>
      <c r="N98" s="451">
        <v>0</v>
      </c>
      <c r="O98" s="451">
        <v>0</v>
      </c>
      <c r="P98" s="396"/>
      <c r="Q98" s="396"/>
      <c r="AA98" s="391"/>
    </row>
    <row r="99" spans="2:27" ht="14.1" hidden="1" customHeight="1" x14ac:dyDescent="0.2">
      <c r="B99" s="396" t="s">
        <v>1041</v>
      </c>
      <c r="D99" s="396">
        <v>0</v>
      </c>
      <c r="E99" s="396" t="s">
        <v>1036</v>
      </c>
      <c r="F99" s="453">
        <v>0</v>
      </c>
      <c r="G99" s="453">
        <v>0</v>
      </c>
      <c r="H99" s="453">
        <v>0</v>
      </c>
      <c r="I99" s="453">
        <v>0</v>
      </c>
      <c r="J99" s="453">
        <v>0</v>
      </c>
      <c r="K99" s="453">
        <v>0</v>
      </c>
      <c r="L99" s="451">
        <v>0</v>
      </c>
      <c r="M99" s="451" t="s">
        <v>1042</v>
      </c>
      <c r="N99" s="451">
        <v>0</v>
      </c>
      <c r="O99" s="451" t="s">
        <v>1043</v>
      </c>
      <c r="P99" s="396"/>
      <c r="Q99" s="396"/>
      <c r="AA99" s="391"/>
    </row>
    <row r="100" spans="2:27" ht="14.1" hidden="1" customHeight="1" x14ac:dyDescent="0.2">
      <c r="B100" s="396" t="s">
        <v>1044</v>
      </c>
      <c r="D100" s="396">
        <v>0</v>
      </c>
      <c r="E100" s="396" t="s">
        <v>1032</v>
      </c>
      <c r="F100" s="453" t="s">
        <v>1039</v>
      </c>
      <c r="G100" s="453">
        <v>0</v>
      </c>
      <c r="H100" s="453">
        <v>1E-3</v>
      </c>
      <c r="I100" s="453">
        <v>0</v>
      </c>
      <c r="J100" s="453">
        <v>0.69899999999999995</v>
      </c>
      <c r="K100" s="453">
        <v>0.7</v>
      </c>
      <c r="L100" s="451">
        <v>0</v>
      </c>
      <c r="M100" s="451" t="s">
        <v>1045</v>
      </c>
      <c r="N100" s="451">
        <v>0</v>
      </c>
      <c r="O100" s="451">
        <v>0</v>
      </c>
      <c r="P100" s="396"/>
      <c r="Q100" s="396"/>
      <c r="AA100" s="391"/>
    </row>
    <row r="101" spans="2:27" ht="14.1" hidden="1" customHeight="1" x14ac:dyDescent="0.2">
      <c r="B101" s="396" t="s">
        <v>1046</v>
      </c>
      <c r="D101" s="396">
        <v>0</v>
      </c>
      <c r="E101" s="396" t="s">
        <v>1047</v>
      </c>
      <c r="F101" s="453" t="s">
        <v>1039</v>
      </c>
      <c r="G101" s="453">
        <v>0</v>
      </c>
      <c r="H101" s="453">
        <v>1E-3</v>
      </c>
      <c r="I101" s="453">
        <v>0</v>
      </c>
      <c r="J101" s="453">
        <v>0.79900000000000004</v>
      </c>
      <c r="K101" s="453">
        <v>0.8</v>
      </c>
      <c r="L101" s="451">
        <v>0</v>
      </c>
      <c r="M101" s="451" t="s">
        <v>1048</v>
      </c>
      <c r="N101" s="451">
        <v>0</v>
      </c>
      <c r="O101" s="451">
        <v>0</v>
      </c>
      <c r="P101" s="396"/>
      <c r="Q101" s="396"/>
      <c r="AA101" s="391"/>
    </row>
    <row r="102" spans="2:27" ht="14.1" hidden="1" customHeight="1" x14ac:dyDescent="0.2">
      <c r="B102" s="396" t="s">
        <v>1049</v>
      </c>
      <c r="D102" s="396">
        <v>0</v>
      </c>
      <c r="E102" s="396" t="s">
        <v>1032</v>
      </c>
      <c r="F102" s="453" t="s">
        <v>1037</v>
      </c>
      <c r="G102" s="453">
        <v>0</v>
      </c>
      <c r="H102" s="453">
        <v>1E-3</v>
      </c>
      <c r="I102" s="453">
        <v>0</v>
      </c>
      <c r="J102" s="453">
        <v>1</v>
      </c>
      <c r="K102" s="453">
        <v>0.99099999999999999</v>
      </c>
      <c r="L102" s="451">
        <v>0</v>
      </c>
      <c r="M102" s="451" t="s">
        <v>1050</v>
      </c>
      <c r="N102" s="451">
        <v>0</v>
      </c>
      <c r="O102" s="451">
        <v>0</v>
      </c>
      <c r="P102" s="396"/>
      <c r="Q102" s="396"/>
      <c r="AA102" s="391"/>
    </row>
    <row r="103" spans="2:27" ht="14.1" hidden="1" customHeight="1" x14ac:dyDescent="0.2">
      <c r="B103" s="396" t="s">
        <v>1051</v>
      </c>
      <c r="D103" s="396">
        <v>0</v>
      </c>
      <c r="E103" s="396" t="s">
        <v>1036</v>
      </c>
      <c r="F103" s="453">
        <v>0</v>
      </c>
      <c r="G103" s="453">
        <v>0</v>
      </c>
      <c r="H103" s="453">
        <v>0</v>
      </c>
      <c r="I103" s="453">
        <v>0</v>
      </c>
      <c r="J103" s="453">
        <v>0</v>
      </c>
      <c r="K103" s="453">
        <v>0</v>
      </c>
      <c r="L103" s="451">
        <v>0</v>
      </c>
      <c r="M103" s="451" t="s">
        <v>1052</v>
      </c>
      <c r="N103" s="451">
        <v>0</v>
      </c>
      <c r="O103" s="451" t="s">
        <v>1053</v>
      </c>
      <c r="P103" s="396"/>
      <c r="Q103" s="396"/>
      <c r="AA103" s="391"/>
    </row>
    <row r="104" spans="2:27" ht="14.1" hidden="1" customHeight="1" x14ac:dyDescent="0.2">
      <c r="B104" s="396">
        <v>0</v>
      </c>
      <c r="D104" s="396">
        <v>0</v>
      </c>
      <c r="E104" s="396">
        <v>0</v>
      </c>
      <c r="F104" s="453">
        <v>0</v>
      </c>
      <c r="G104" s="453">
        <v>0</v>
      </c>
      <c r="H104" s="453">
        <v>0</v>
      </c>
      <c r="I104" s="453">
        <v>0</v>
      </c>
      <c r="J104" s="453">
        <v>0</v>
      </c>
      <c r="K104" s="453">
        <v>0</v>
      </c>
      <c r="L104" s="451">
        <v>0</v>
      </c>
      <c r="M104" s="451">
        <v>0</v>
      </c>
      <c r="N104" s="451">
        <v>0</v>
      </c>
      <c r="O104" s="451">
        <v>0</v>
      </c>
      <c r="P104" s="396"/>
      <c r="Q104" s="396"/>
      <c r="AA104" s="391"/>
    </row>
    <row r="105" spans="2:27" ht="14.25" hidden="1" customHeight="1" x14ac:dyDescent="0.2">
      <c r="B105" s="396" t="s">
        <v>1054</v>
      </c>
      <c r="D105" s="396">
        <v>0</v>
      </c>
      <c r="E105" s="396" t="s">
        <v>1036</v>
      </c>
      <c r="F105" s="453" t="s">
        <v>1039</v>
      </c>
      <c r="G105" s="453">
        <v>0</v>
      </c>
      <c r="H105" s="453">
        <v>0</v>
      </c>
      <c r="I105" s="453">
        <v>0</v>
      </c>
      <c r="J105" s="453">
        <v>0</v>
      </c>
      <c r="K105" s="453">
        <v>0</v>
      </c>
      <c r="L105" s="451">
        <v>0</v>
      </c>
      <c r="M105" s="451" t="s">
        <v>1055</v>
      </c>
      <c r="N105" s="451">
        <v>0</v>
      </c>
      <c r="O105" s="451"/>
      <c r="P105" s="396"/>
      <c r="Q105" s="396"/>
      <c r="AA105" s="391"/>
    </row>
    <row r="106" spans="2:27" ht="14.1" hidden="1" customHeight="1" x14ac:dyDescent="0.2">
      <c r="B106" s="396">
        <v>0</v>
      </c>
      <c r="D106" s="396">
        <v>0</v>
      </c>
      <c r="E106" s="396">
        <v>0</v>
      </c>
      <c r="F106" s="453">
        <v>0</v>
      </c>
      <c r="G106" s="453">
        <v>0</v>
      </c>
      <c r="H106" s="453">
        <v>0</v>
      </c>
      <c r="I106" s="453">
        <v>0</v>
      </c>
      <c r="J106" s="453">
        <v>0</v>
      </c>
      <c r="K106" s="453">
        <v>0</v>
      </c>
      <c r="L106" s="451">
        <v>0</v>
      </c>
      <c r="M106" s="451">
        <v>0</v>
      </c>
      <c r="N106" s="451">
        <v>0</v>
      </c>
      <c r="O106" s="451">
        <v>0</v>
      </c>
      <c r="P106" s="396"/>
      <c r="Q106" s="396"/>
      <c r="AA106" s="391"/>
    </row>
    <row r="107" spans="2:27" ht="14.1" hidden="1" customHeight="1" x14ac:dyDescent="0.2">
      <c r="B107" s="396" t="s">
        <v>1056</v>
      </c>
      <c r="D107" s="396">
        <v>0</v>
      </c>
      <c r="E107" s="396">
        <v>0</v>
      </c>
      <c r="F107" s="396" t="s">
        <v>1057</v>
      </c>
      <c r="G107" s="396">
        <v>0</v>
      </c>
      <c r="H107" s="396" t="s">
        <v>1058</v>
      </c>
      <c r="I107" s="396">
        <v>0</v>
      </c>
      <c r="J107" s="396">
        <v>0</v>
      </c>
      <c r="K107" s="396" t="s">
        <v>1059</v>
      </c>
      <c r="L107" s="396">
        <v>0</v>
      </c>
      <c r="M107" s="396">
        <v>0</v>
      </c>
      <c r="N107" s="454"/>
      <c r="O107" s="396">
        <v>0</v>
      </c>
      <c r="P107" s="396"/>
      <c r="Q107" s="396"/>
      <c r="AA107" s="391"/>
    </row>
    <row r="108" spans="2:27" ht="14.1" hidden="1" customHeight="1" x14ac:dyDescent="0.2">
      <c r="B108" s="396"/>
      <c r="D108" s="396"/>
      <c r="E108" s="396"/>
      <c r="F108" s="396"/>
      <c r="G108" s="396"/>
      <c r="H108" s="455"/>
      <c r="I108" s="455"/>
      <c r="J108" s="396"/>
      <c r="K108" s="455"/>
      <c r="L108" s="396"/>
      <c r="M108" s="396"/>
      <c r="N108" s="454"/>
      <c r="O108" s="396">
        <v>0</v>
      </c>
      <c r="P108" s="396"/>
      <c r="Q108" s="396"/>
      <c r="AA108" s="391"/>
    </row>
    <row r="109" spans="2:27" ht="14.1" hidden="1" customHeight="1" x14ac:dyDescent="0.2">
      <c r="B109" s="396"/>
      <c r="D109" s="396"/>
      <c r="E109" s="396"/>
      <c r="F109" s="396"/>
      <c r="G109" s="396"/>
      <c r="H109" s="455"/>
      <c r="I109" s="455"/>
      <c r="J109" s="396"/>
      <c r="K109" s="455"/>
      <c r="L109" s="396"/>
      <c r="M109" s="396"/>
      <c r="N109" s="454"/>
      <c r="O109" s="396" t="e">
        <v>#REF!</v>
      </c>
      <c r="P109" s="396"/>
      <c r="Q109" s="396"/>
      <c r="AA109" s="391"/>
    </row>
    <row r="110" spans="2:27" ht="14.1" hidden="1" customHeight="1" x14ac:dyDescent="0.2">
      <c r="B110" s="396" t="s">
        <v>1060</v>
      </c>
      <c r="D110" s="396">
        <v>1E-3</v>
      </c>
      <c r="E110" s="396">
        <v>0</v>
      </c>
      <c r="F110" s="396">
        <v>0</v>
      </c>
      <c r="G110" s="396">
        <v>0.499</v>
      </c>
      <c r="H110" s="455">
        <v>0.5</v>
      </c>
      <c r="I110" s="455">
        <v>0</v>
      </c>
      <c r="J110" s="396">
        <v>0.89900000000000002</v>
      </c>
      <c r="K110" s="455">
        <v>0.9</v>
      </c>
      <c r="L110" s="396">
        <v>0</v>
      </c>
      <c r="M110" s="396" t="s">
        <v>998</v>
      </c>
      <c r="N110" s="454"/>
      <c r="O110" s="396" t="s">
        <v>998</v>
      </c>
      <c r="P110" s="396"/>
      <c r="Q110" s="396"/>
      <c r="AA110" s="391"/>
    </row>
    <row r="111" spans="2:27" ht="14.1" hidden="1" customHeight="1" x14ac:dyDescent="0.2">
      <c r="B111" s="396" t="s">
        <v>1061</v>
      </c>
      <c r="D111" s="396">
        <v>1E-3</v>
      </c>
      <c r="E111" s="396">
        <v>0</v>
      </c>
      <c r="F111" s="396">
        <v>0</v>
      </c>
      <c r="G111" s="396">
        <v>0.54900000000000004</v>
      </c>
      <c r="H111" s="455">
        <v>0.55000000000000004</v>
      </c>
      <c r="I111" s="455">
        <v>0</v>
      </c>
      <c r="J111" s="396">
        <v>0.89900000000000002</v>
      </c>
      <c r="K111" s="455">
        <v>0.9</v>
      </c>
      <c r="L111" s="396">
        <v>0</v>
      </c>
      <c r="M111" s="396" t="s">
        <v>998</v>
      </c>
      <c r="N111" s="454"/>
      <c r="O111" s="396" t="s">
        <v>998</v>
      </c>
      <c r="P111" s="396"/>
      <c r="Q111" s="396"/>
      <c r="AA111" s="391"/>
    </row>
    <row r="112" spans="2:27" ht="14.1" hidden="1" customHeight="1" x14ac:dyDescent="0.2">
      <c r="B112" s="396" t="s">
        <v>1062</v>
      </c>
      <c r="D112" s="396">
        <v>1E-3</v>
      </c>
      <c r="E112" s="396">
        <v>0</v>
      </c>
      <c r="F112" s="396">
        <v>0</v>
      </c>
      <c r="G112" s="396">
        <v>0.59899999999999998</v>
      </c>
      <c r="H112" s="455">
        <v>0.6</v>
      </c>
      <c r="I112" s="455">
        <v>0</v>
      </c>
      <c r="J112" s="396">
        <v>0.94899999999999995</v>
      </c>
      <c r="K112" s="455">
        <v>0.95</v>
      </c>
      <c r="L112" s="396">
        <v>0</v>
      </c>
      <c r="M112" s="396" t="s">
        <v>998</v>
      </c>
      <c r="N112" s="454"/>
      <c r="O112" s="396" t="s">
        <v>998</v>
      </c>
      <c r="P112" s="396"/>
      <c r="Q112" s="396"/>
      <c r="AA112" s="391"/>
    </row>
    <row r="113" spans="2:27" ht="14.1" hidden="1" customHeight="1" x14ac:dyDescent="0.2">
      <c r="B113" s="396" t="s">
        <v>1063</v>
      </c>
      <c r="D113" s="396">
        <v>1E-3</v>
      </c>
      <c r="E113" s="396">
        <v>0</v>
      </c>
      <c r="F113" s="396">
        <v>0</v>
      </c>
      <c r="G113" s="396">
        <v>0.64900000000000002</v>
      </c>
      <c r="H113" s="455">
        <v>0.65</v>
      </c>
      <c r="I113" s="455">
        <v>0</v>
      </c>
      <c r="J113" s="396">
        <v>0.94899999999999995</v>
      </c>
      <c r="K113" s="455">
        <v>0.95</v>
      </c>
      <c r="L113" s="396">
        <v>0</v>
      </c>
      <c r="M113" s="396" t="s">
        <v>998</v>
      </c>
      <c r="N113" s="454"/>
      <c r="O113" s="396" t="s">
        <v>998</v>
      </c>
      <c r="P113" s="396"/>
      <c r="Q113" s="396"/>
      <c r="AA113" s="391"/>
    </row>
    <row r="114" spans="2:27" ht="14.1" hidden="1" customHeight="1" x14ac:dyDescent="0.2">
      <c r="B114" s="396" t="s">
        <v>1064</v>
      </c>
      <c r="D114" s="396">
        <v>1E-3</v>
      </c>
      <c r="E114" s="396">
        <v>0</v>
      </c>
      <c r="F114" s="396">
        <v>0</v>
      </c>
      <c r="G114" s="396">
        <v>0.79900000000000004</v>
      </c>
      <c r="H114" s="455">
        <v>0.8</v>
      </c>
      <c r="I114" s="455">
        <v>0</v>
      </c>
      <c r="J114" s="396">
        <v>0.98899999999999999</v>
      </c>
      <c r="K114" s="455">
        <v>0.99</v>
      </c>
      <c r="L114" s="396">
        <v>0</v>
      </c>
      <c r="M114" s="396" t="s">
        <v>998</v>
      </c>
      <c r="N114" s="454"/>
      <c r="O114" s="396" t="s">
        <v>998</v>
      </c>
      <c r="P114" s="396"/>
      <c r="Q114" s="396"/>
      <c r="AA114" s="391"/>
    </row>
    <row r="115" spans="2:27" ht="14.1" hidden="1" customHeight="1" x14ac:dyDescent="0.2">
      <c r="B115" s="396">
        <v>0</v>
      </c>
      <c r="D115" s="396">
        <v>0</v>
      </c>
      <c r="E115" s="396">
        <v>0</v>
      </c>
      <c r="F115" s="396">
        <v>0</v>
      </c>
      <c r="G115" s="396">
        <v>0</v>
      </c>
      <c r="H115" s="396">
        <v>0</v>
      </c>
      <c r="I115" s="396">
        <v>0</v>
      </c>
      <c r="J115" s="396">
        <v>0</v>
      </c>
      <c r="K115" s="455">
        <v>0</v>
      </c>
      <c r="L115" s="396">
        <v>0</v>
      </c>
      <c r="M115" s="396">
        <v>0</v>
      </c>
      <c r="N115" s="454"/>
      <c r="O115" s="396">
        <v>0</v>
      </c>
      <c r="P115" s="396"/>
      <c r="Q115" s="396"/>
      <c r="AA115" s="391"/>
    </row>
    <row r="116" spans="2:27" ht="14.25" hidden="1" customHeight="1" x14ac:dyDescent="0.2">
      <c r="B116" s="396" t="s">
        <v>1065</v>
      </c>
      <c r="D116" s="396">
        <v>0</v>
      </c>
      <c r="E116" s="396">
        <v>0</v>
      </c>
      <c r="F116" s="396">
        <v>0</v>
      </c>
      <c r="G116" s="396">
        <v>0</v>
      </c>
      <c r="H116" s="396" t="s">
        <v>1058</v>
      </c>
      <c r="I116" s="396">
        <v>0</v>
      </c>
      <c r="J116" s="396">
        <v>0</v>
      </c>
      <c r="K116" s="396" t="s">
        <v>1059</v>
      </c>
      <c r="L116" s="396">
        <v>0</v>
      </c>
      <c r="M116" s="396">
        <v>0</v>
      </c>
      <c r="N116" s="454"/>
      <c r="O116" s="396">
        <v>0</v>
      </c>
      <c r="P116" s="396"/>
      <c r="Q116" s="396"/>
      <c r="AA116" s="391"/>
    </row>
    <row r="117" spans="2:27" ht="14.25" hidden="1" customHeight="1" x14ac:dyDescent="0.2">
      <c r="B117" s="396"/>
      <c r="D117" s="396"/>
      <c r="E117" s="396"/>
      <c r="F117" s="396"/>
      <c r="G117" s="396"/>
      <c r="H117" s="455"/>
      <c r="I117" s="455"/>
      <c r="J117" s="396"/>
      <c r="K117" s="455"/>
      <c r="L117" s="396"/>
      <c r="M117" s="396"/>
      <c r="N117" s="454"/>
      <c r="O117" s="396">
        <v>0</v>
      </c>
      <c r="P117" s="396"/>
      <c r="Q117" s="396"/>
      <c r="AA117" s="391"/>
    </row>
    <row r="118" spans="2:27" ht="14.25" hidden="1" customHeight="1" x14ac:dyDescent="0.2">
      <c r="B118" s="396"/>
      <c r="D118" s="396"/>
      <c r="E118" s="396"/>
      <c r="F118" s="396"/>
      <c r="G118" s="396"/>
      <c r="H118" s="455"/>
      <c r="I118" s="455"/>
      <c r="J118" s="396"/>
      <c r="K118" s="455"/>
      <c r="L118" s="396"/>
      <c r="M118" s="396"/>
      <c r="N118" s="454"/>
      <c r="O118" s="396">
        <v>0</v>
      </c>
      <c r="P118" s="396"/>
      <c r="Q118" s="396"/>
      <c r="AA118" s="391"/>
    </row>
    <row r="119" spans="2:27" ht="14.25" hidden="1" customHeight="1" x14ac:dyDescent="0.2">
      <c r="B119" s="396" t="s">
        <v>1060</v>
      </c>
      <c r="D119" s="396">
        <v>1E-3</v>
      </c>
      <c r="E119" s="396">
        <v>0</v>
      </c>
      <c r="F119" s="396">
        <v>0</v>
      </c>
      <c r="G119" s="396">
        <v>0.64900000000000002</v>
      </c>
      <c r="H119" s="455">
        <v>0.65</v>
      </c>
      <c r="I119" s="455">
        <v>0</v>
      </c>
      <c r="J119" s="396">
        <v>0.94899999999999995</v>
      </c>
      <c r="K119" s="455">
        <v>0.95</v>
      </c>
      <c r="L119" s="396">
        <v>0</v>
      </c>
      <c r="M119" s="396" t="s">
        <v>1009</v>
      </c>
      <c r="N119" s="454"/>
      <c r="O119" s="396" t="s">
        <v>1009</v>
      </c>
      <c r="P119" s="396"/>
      <c r="Q119" s="396"/>
      <c r="AA119" s="391"/>
    </row>
    <row r="120" spans="2:27" ht="14.25" hidden="1" customHeight="1" x14ac:dyDescent="0.2">
      <c r="B120" s="396" t="s">
        <v>1061</v>
      </c>
      <c r="D120" s="396">
        <v>1E-3</v>
      </c>
      <c r="E120" s="396">
        <v>0</v>
      </c>
      <c r="F120" s="396">
        <v>0</v>
      </c>
      <c r="G120" s="396">
        <v>0.64900000000000002</v>
      </c>
      <c r="H120" s="455">
        <v>0.65</v>
      </c>
      <c r="I120" s="455">
        <v>0</v>
      </c>
      <c r="J120" s="396">
        <v>0.94899999999999995</v>
      </c>
      <c r="K120" s="455">
        <v>0.95</v>
      </c>
      <c r="L120" s="396">
        <v>0</v>
      </c>
      <c r="M120" s="396" t="s">
        <v>1009</v>
      </c>
      <c r="N120" s="454"/>
      <c r="O120" s="396" t="s">
        <v>1009</v>
      </c>
      <c r="P120" s="396"/>
      <c r="Q120" s="396"/>
      <c r="AA120" s="391"/>
    </row>
    <row r="121" spans="2:27" ht="14.25" hidden="1" customHeight="1" x14ac:dyDescent="0.2">
      <c r="B121" s="396" t="s">
        <v>1062</v>
      </c>
      <c r="D121" s="396">
        <v>1E-3</v>
      </c>
      <c r="E121" s="396">
        <v>0</v>
      </c>
      <c r="F121" s="396">
        <v>0</v>
      </c>
      <c r="G121" s="396">
        <v>0.69899999999999995</v>
      </c>
      <c r="H121" s="455">
        <v>0.7</v>
      </c>
      <c r="I121" s="455">
        <v>0</v>
      </c>
      <c r="J121" s="396">
        <v>0.98899999999999999</v>
      </c>
      <c r="K121" s="455">
        <v>0.99</v>
      </c>
      <c r="L121" s="396">
        <v>0</v>
      </c>
      <c r="M121" s="396" t="s">
        <v>1009</v>
      </c>
      <c r="N121" s="454"/>
      <c r="O121" s="396" t="s">
        <v>1009</v>
      </c>
      <c r="P121" s="396"/>
      <c r="Q121" s="396"/>
      <c r="AA121" s="391"/>
    </row>
    <row r="122" spans="2:27" ht="14.25" hidden="1" customHeight="1" x14ac:dyDescent="0.2">
      <c r="B122" s="396" t="s">
        <v>1063</v>
      </c>
      <c r="D122" s="396">
        <v>1E-3</v>
      </c>
      <c r="E122" s="396">
        <v>0</v>
      </c>
      <c r="F122" s="396">
        <v>0</v>
      </c>
      <c r="G122" s="396">
        <v>0.79900000000000004</v>
      </c>
      <c r="H122" s="455">
        <v>0.8</v>
      </c>
      <c r="I122" s="455">
        <v>0</v>
      </c>
      <c r="J122" s="396">
        <v>0.98899999999999999</v>
      </c>
      <c r="K122" s="455">
        <v>0.99</v>
      </c>
      <c r="L122" s="396">
        <v>0</v>
      </c>
      <c r="M122" s="396" t="s">
        <v>1009</v>
      </c>
      <c r="N122" s="454"/>
      <c r="O122" s="396" t="s">
        <v>1009</v>
      </c>
      <c r="P122" s="396"/>
      <c r="Q122" s="396"/>
      <c r="AA122" s="391"/>
    </row>
    <row r="123" spans="2:27" ht="14.25" hidden="1" customHeight="1" x14ac:dyDescent="0.2">
      <c r="B123" s="396" t="s">
        <v>1064</v>
      </c>
      <c r="D123" s="396">
        <v>1E-3</v>
      </c>
      <c r="E123" s="396">
        <v>0</v>
      </c>
      <c r="F123" s="396">
        <v>0</v>
      </c>
      <c r="G123" s="396">
        <v>0.89900000000000002</v>
      </c>
      <c r="H123" s="455">
        <v>0.9</v>
      </c>
      <c r="I123" s="455">
        <v>0</v>
      </c>
      <c r="J123" s="396">
        <v>0.98899999999999999</v>
      </c>
      <c r="K123" s="455">
        <v>0.99</v>
      </c>
      <c r="L123" s="396">
        <v>0</v>
      </c>
      <c r="M123" s="396" t="s">
        <v>1009</v>
      </c>
      <c r="N123" s="454"/>
      <c r="O123" s="396" t="s">
        <v>1009</v>
      </c>
      <c r="P123" s="396"/>
      <c r="Q123" s="396"/>
      <c r="AA123" s="391"/>
    </row>
    <row r="124" spans="2:27" ht="14.25" customHeight="1" x14ac:dyDescent="0.2">
      <c r="B124" s="395"/>
      <c r="C124" s="395"/>
      <c r="D124" s="395"/>
      <c r="E124" s="395"/>
      <c r="F124" s="395"/>
      <c r="G124" s="395"/>
      <c r="H124" s="395"/>
      <c r="I124" s="395"/>
      <c r="J124" s="395"/>
      <c r="K124" s="395"/>
      <c r="L124" s="395"/>
      <c r="M124" s="395"/>
      <c r="N124" s="395"/>
      <c r="O124" s="395"/>
      <c r="P124" s="395"/>
      <c r="Q124" s="395"/>
      <c r="AA124" s="391"/>
    </row>
    <row r="125" spans="2:27" ht="14.25" customHeight="1" x14ac:dyDescent="0.2">
      <c r="AA125" s="391"/>
    </row>
    <row r="126" spans="2:27" ht="14.25" customHeight="1" x14ac:dyDescent="0.2">
      <c r="AA126" s="391"/>
    </row>
    <row r="127" spans="2:27" ht="14.25" customHeight="1" x14ac:dyDescent="0.2">
      <c r="AA127" s="391"/>
    </row>
  </sheetData>
  <sheetProtection password="CA09" sheet="1" objects="1" scenarios="1"/>
  <dataConsolidate/>
  <customSheetViews>
    <customSheetView guid="{6425AD40-BB5F-4DDC-B7E5-93EC90B05160}" showGridLines="0" hiddenRows="1" hiddenColumns="1" showRuler="0" topLeftCell="A7">
      <selection activeCell="E33" sqref="E33:H34"/>
      <rowBreaks count="1" manualBreakCount="1">
        <brk id="63" max="16383" man="1"/>
      </rowBrea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customSheetView>
    <customSheetView guid="{AF106B3B-DB47-4EE6-B02F-A5A2E64FC756}" showGridLines="0" hiddenRows="1" hiddenColumns="1" showRuler="0">
      <rowBreaks count="1" manualBreakCount="1">
        <brk id="63" max="16383" man="1"/>
      </rowBreaks>
      <pageMargins left="0.39370078740157483" right="3.937007874015748E-2" top="0.59055118110236227" bottom="0.39370078740157483" header="0.11811023622047245" footer="0.11811023622047245"/>
      <pageSetup paperSize="9" orientation="landscape" r:id="rId2"/>
      <headerFooter>
        <oddFooter>&amp;L&amp;"Arial,Standard"&amp;7&amp;F&amp;C&amp;"Arial,Standard"&amp;7 © DKG  Alle Rechte vorbehalten&amp;R&amp;"Arial,Standard"&amp;7&amp;P</oddFooter>
      </headerFooter>
    </customSheetView>
    <customSheetView guid="{4E1C455B-12B1-4412-865D-AAA8CB898B14}" showGridLines="0" hiddenRows="1" hiddenColumns="1" showRuler="0" topLeftCell="A7">
      <selection activeCell="E33" sqref="E33:H34"/>
      <rowBreaks count="1" manualBreakCount="1">
        <brk id="63" max="16383" man="1"/>
      </rowBreaks>
      <pageMargins left="0.39370078740157483" right="3.937007874015748E-2" top="0.59055118110236227" bottom="0.39370078740157483" header="0.11811023622047245" footer="0.11811023622047245"/>
      <pageSetup paperSize="9" orientation="landscape" r:id="rId3"/>
      <headerFooter>
        <oddFooter>&amp;L&amp;"Arial,Standard"&amp;7&amp;F&amp;C&amp;"Arial,Standard"&amp;7 © DKG  Alle Rechte vorbehalten&amp;R&amp;"Arial,Standard"&amp;7&amp;P</oddFooter>
      </headerFooter>
    </customSheetView>
  </customSheetViews>
  <mergeCells count="93">
    <mergeCell ref="B42:AB42"/>
    <mergeCell ref="C84:E84"/>
    <mergeCell ref="F84:H84"/>
    <mergeCell ref="C88:E88"/>
    <mergeCell ref="F88:H88"/>
    <mergeCell ref="C85:E85"/>
    <mergeCell ref="F85:H85"/>
    <mergeCell ref="C86:E86"/>
    <mergeCell ref="F86:H86"/>
    <mergeCell ref="C87:E87"/>
    <mergeCell ref="F87:H87"/>
    <mergeCell ref="C81:E81"/>
    <mergeCell ref="F81:H81"/>
    <mergeCell ref="C82:E82"/>
    <mergeCell ref="F82:H82"/>
    <mergeCell ref="C83:E83"/>
    <mergeCell ref="F83:H83"/>
    <mergeCell ref="C78:E78"/>
    <mergeCell ref="F78:H78"/>
    <mergeCell ref="C79:E79"/>
    <mergeCell ref="F79:H79"/>
    <mergeCell ref="C80:E80"/>
    <mergeCell ref="F80:H80"/>
    <mergeCell ref="C75:E75"/>
    <mergeCell ref="F75:H75"/>
    <mergeCell ref="C76:E76"/>
    <mergeCell ref="F76:H76"/>
    <mergeCell ref="C77:E77"/>
    <mergeCell ref="F77:H77"/>
    <mergeCell ref="C72:E72"/>
    <mergeCell ref="F72:H72"/>
    <mergeCell ref="C73:E73"/>
    <mergeCell ref="F73:H73"/>
    <mergeCell ref="C74:E74"/>
    <mergeCell ref="F74:H74"/>
    <mergeCell ref="C70:E70"/>
    <mergeCell ref="F70:H70"/>
    <mergeCell ref="C71:E71"/>
    <mergeCell ref="F71:H71"/>
    <mergeCell ref="C67:E67"/>
    <mergeCell ref="F67:H67"/>
    <mergeCell ref="C69:E69"/>
    <mergeCell ref="F69:H69"/>
    <mergeCell ref="V28:V29"/>
    <mergeCell ref="W28:W29"/>
    <mergeCell ref="X28:X29"/>
    <mergeCell ref="L28:L29"/>
    <mergeCell ref="M28:M29"/>
    <mergeCell ref="R28:R29"/>
    <mergeCell ref="B28:B29"/>
    <mergeCell ref="C28:C29"/>
    <mergeCell ref="D28:D29"/>
    <mergeCell ref="E28:E29"/>
    <mergeCell ref="F28:F29"/>
    <mergeCell ref="I67:AA67"/>
    <mergeCell ref="C68:E68"/>
    <mergeCell ref="F68:H68"/>
    <mergeCell ref="J28:J29"/>
    <mergeCell ref="K28:K29"/>
    <mergeCell ref="N28:N29"/>
    <mergeCell ref="Z28:Z29"/>
    <mergeCell ref="AA28:AA29"/>
    <mergeCell ref="S29:U29"/>
    <mergeCell ref="P28:P29"/>
    <mergeCell ref="Q28:Q29"/>
    <mergeCell ref="J35:N35"/>
    <mergeCell ref="P35:X35"/>
    <mergeCell ref="Z35:AA35"/>
    <mergeCell ref="G28:G29"/>
    <mergeCell ref="H28:H29"/>
    <mergeCell ref="U15:X15"/>
    <mergeCell ref="C20:G20"/>
    <mergeCell ref="H20:L20"/>
    <mergeCell ref="M20:S20"/>
    <mergeCell ref="T20:W20"/>
    <mergeCell ref="X20:AA20"/>
    <mergeCell ref="B18:AA18"/>
    <mergeCell ref="B48:AB48"/>
    <mergeCell ref="J34:N34"/>
    <mergeCell ref="P34:X34"/>
    <mergeCell ref="Z34:AA34"/>
    <mergeCell ref="V11:AA11"/>
    <mergeCell ref="X21:AA21"/>
    <mergeCell ref="W17:AA17"/>
    <mergeCell ref="D26:H26"/>
    <mergeCell ref="J26:X26"/>
    <mergeCell ref="Z26:AA26"/>
    <mergeCell ref="C21:G21"/>
    <mergeCell ref="H21:L21"/>
    <mergeCell ref="M21:S21"/>
    <mergeCell ref="T21:W21"/>
    <mergeCell ref="G13:X13"/>
    <mergeCell ref="G15:K15"/>
  </mergeCells>
  <conditionalFormatting sqref="Y30:Y33 O30:O33">
    <cfRule type="expression" dxfId="186" priority="81" stopIfTrue="1">
      <formula>OR($B30="nicht relevant",$B30="EZ")</formula>
    </cfRule>
  </conditionalFormatting>
  <conditionalFormatting sqref="K30:M33 R30:R33">
    <cfRule type="expression" dxfId="185" priority="79" stopIfTrue="1">
      <formula>OR($B30="nicht relevant",$B30="EZ")</formula>
    </cfRule>
    <cfRule type="expression" dxfId="184" priority="84" stopIfTrue="1">
      <formula>LEN(TRIM(K30))=0</formula>
    </cfRule>
  </conditionalFormatting>
  <conditionalFormatting sqref="J30:J33">
    <cfRule type="expression" dxfId="183" priority="82" stopIfTrue="1">
      <formula>OR($B30="nicht relevant",$B30="EZ")</formula>
    </cfRule>
    <cfRule type="expression" dxfId="182" priority="85" stopIfTrue="1">
      <formula>LEN(TRIM(J30))=0</formula>
    </cfRule>
    <cfRule type="cellIs" dxfId="181" priority="86" stopIfTrue="1" operator="greaterThan">
      <formula>$D30-$H30</formula>
    </cfRule>
  </conditionalFormatting>
  <conditionalFormatting sqref="P30:P33">
    <cfRule type="expression" dxfId="180" priority="83" stopIfTrue="1">
      <formula>OR($B30="nicht relevant",$B30="EZ")</formula>
    </cfRule>
    <cfRule type="cellIs" dxfId="179" priority="87" stopIfTrue="1" operator="lessThan">
      <formula>0</formula>
    </cfRule>
  </conditionalFormatting>
  <conditionalFormatting sqref="Z30">
    <cfRule type="expression" dxfId="178" priority="96" stopIfTrue="1">
      <formula>LEN(TRIM(Z30))=0</formula>
    </cfRule>
  </conditionalFormatting>
  <conditionalFormatting sqref="AA30">
    <cfRule type="expression" dxfId="177" priority="95" stopIfTrue="1">
      <formula>LEN(TRIM(AA30))=0</formula>
    </cfRule>
  </conditionalFormatting>
  <conditionalFormatting sqref="N30:N33">
    <cfRule type="expression" dxfId="176" priority="88" stopIfTrue="1">
      <formula>OR($B30="nicht relevant",$B30="EZ")</formula>
    </cfRule>
    <cfRule type="expression" dxfId="175" priority="89" stopIfTrue="1">
      <formula>LEN(TRIM(N30))=0</formula>
    </cfRule>
    <cfRule type="cellIs" dxfId="174" priority="90" stopIfTrue="1" operator="between">
      <formula>$H$100</formula>
      <formula>$J$100</formula>
    </cfRule>
  </conditionalFormatting>
  <conditionalFormatting sqref="Q30:Q33">
    <cfRule type="expression" dxfId="173" priority="91" stopIfTrue="1">
      <formula>OR($B30="nicht relevant",$B30="EZ")</formula>
    </cfRule>
    <cfRule type="cellIs" dxfId="172" priority="92" stopIfTrue="1" operator="between">
      <formula>$H$96</formula>
      <formula>$J$96</formula>
    </cfRule>
  </conditionalFormatting>
  <conditionalFormatting sqref="Z30">
    <cfRule type="cellIs" dxfId="171" priority="97" stopIfTrue="1" operator="between">
      <formula>$E$110</formula>
      <formula>$G110</formula>
    </cfRule>
    <cfRule type="cellIs" dxfId="170" priority="98" stopIfTrue="1" operator="greaterThan">
      <formula>$K110</formula>
    </cfRule>
  </conditionalFormatting>
  <conditionalFormatting sqref="AA30">
    <cfRule type="cellIs" dxfId="169" priority="99" stopIfTrue="1" operator="between">
      <formula>$E$119</formula>
      <formula>$G119</formula>
    </cfRule>
    <cfRule type="cellIs" dxfId="168" priority="100" stopIfTrue="1" operator="greaterThan">
      <formula>$K119</formula>
    </cfRule>
  </conditionalFormatting>
  <conditionalFormatting sqref="Z31">
    <cfRule type="expression" dxfId="167" priority="74" stopIfTrue="1">
      <formula>LEN(TRIM(Z31))=0</formula>
    </cfRule>
  </conditionalFormatting>
  <conditionalFormatting sqref="AA31">
    <cfRule type="expression" dxfId="166" priority="73" stopIfTrue="1">
      <formula>LEN(TRIM(AA31))=0</formula>
    </cfRule>
  </conditionalFormatting>
  <conditionalFormatting sqref="Z31">
    <cfRule type="cellIs" dxfId="165" priority="75" stopIfTrue="1" operator="between">
      <formula>$E$110</formula>
      <formula>$G111</formula>
    </cfRule>
    <cfRule type="cellIs" dxfId="164" priority="76" stopIfTrue="1" operator="greaterThan">
      <formula>$K111</formula>
    </cfRule>
  </conditionalFormatting>
  <conditionalFormatting sqref="AA31">
    <cfRule type="cellIs" dxfId="163" priority="77" stopIfTrue="1" operator="between">
      <formula>$E$119</formula>
      <formula>$G120</formula>
    </cfRule>
    <cfRule type="cellIs" dxfId="162" priority="78" stopIfTrue="1" operator="greaterThan">
      <formula>$K120</formula>
    </cfRule>
  </conditionalFormatting>
  <conditionalFormatting sqref="Z32">
    <cfRule type="expression" dxfId="161" priority="68" stopIfTrue="1">
      <formula>LEN(TRIM(Z32))=0</formula>
    </cfRule>
  </conditionalFormatting>
  <conditionalFormatting sqref="AA32">
    <cfRule type="expression" dxfId="160" priority="67" stopIfTrue="1">
      <formula>LEN(TRIM(AA32))=0</formula>
    </cfRule>
  </conditionalFormatting>
  <conditionalFormatting sqref="Z32">
    <cfRule type="cellIs" dxfId="159" priority="69" stopIfTrue="1" operator="between">
      <formula>$E$110</formula>
      <formula>$G112</formula>
    </cfRule>
    <cfRule type="cellIs" dxfId="158" priority="70" stopIfTrue="1" operator="greaterThan">
      <formula>$K112</formula>
    </cfRule>
  </conditionalFormatting>
  <conditionalFormatting sqref="AA32">
    <cfRule type="cellIs" dxfId="157" priority="71" stopIfTrue="1" operator="between">
      <formula>$E$119</formula>
      <formula>$G121</formula>
    </cfRule>
    <cfRule type="cellIs" dxfId="156" priority="72" stopIfTrue="1" operator="greaterThan">
      <formula>$K121</formula>
    </cfRule>
  </conditionalFormatting>
  <conditionalFormatting sqref="Z33">
    <cfRule type="expression" dxfId="155" priority="62" stopIfTrue="1">
      <formula>LEN(TRIM(Z33))=0</formula>
    </cfRule>
  </conditionalFormatting>
  <conditionalFormatting sqref="AA33">
    <cfRule type="expression" dxfId="154" priority="61" stopIfTrue="1">
      <formula>LEN(TRIM(AA33))=0</formula>
    </cfRule>
  </conditionalFormatting>
  <conditionalFormatting sqref="Z33">
    <cfRule type="cellIs" dxfId="153" priority="63" stopIfTrue="1" operator="between">
      <formula>$E$110</formula>
      <formula>$G113</formula>
    </cfRule>
    <cfRule type="cellIs" dxfId="152" priority="64" stopIfTrue="1" operator="greaterThan">
      <formula>$K113</formula>
    </cfRule>
  </conditionalFormatting>
  <conditionalFormatting sqref="AA33">
    <cfRule type="cellIs" dxfId="151" priority="65" stopIfTrue="1" operator="between">
      <formula>$E$119</formula>
      <formula>$G122</formula>
    </cfRule>
    <cfRule type="cellIs" dxfId="150" priority="66" stopIfTrue="1" operator="greaterThan">
      <formula>$K122</formula>
    </cfRule>
  </conditionalFormatting>
  <conditionalFormatting sqref="N37">
    <cfRule type="cellIs" dxfId="149" priority="52" operator="equal">
      <formula>"---"</formula>
    </cfRule>
  </conditionalFormatting>
  <conditionalFormatting sqref="N37">
    <cfRule type="cellIs" dxfId="148" priority="53" stopIfTrue="1" operator="between">
      <formula>$H$101</formula>
      <formula>$J$101</formula>
    </cfRule>
    <cfRule type="cellIs" dxfId="147" priority="54" stopIfTrue="1" operator="between">
      <formula>$K$102</formula>
      <formula>$J$102</formula>
    </cfRule>
  </conditionalFormatting>
  <conditionalFormatting sqref="V30:X30">
    <cfRule type="expression" dxfId="146" priority="47" stopIfTrue="1">
      <formula>OR($B30="nicht relevant",$B30="EZ")</formula>
    </cfRule>
    <cfRule type="expression" dxfId="145" priority="48" stopIfTrue="1">
      <formula>LEN(TRIM(V30))=0</formula>
    </cfRule>
  </conditionalFormatting>
  <conditionalFormatting sqref="S30:U30">
    <cfRule type="expression" dxfId="144" priority="49" stopIfTrue="1">
      <formula>OR($B30="nicht relevant",$B30="EZ")</formula>
    </cfRule>
    <cfRule type="expression" dxfId="143" priority="50" stopIfTrue="1">
      <formula>LEN(TRIM(S30))=0</formula>
    </cfRule>
    <cfRule type="cellIs" dxfId="142" priority="51" stopIfTrue="1" operator="greaterThan">
      <formula>$R30</formula>
    </cfRule>
  </conditionalFormatting>
  <conditionalFormatting sqref="V31:X31">
    <cfRule type="expression" dxfId="141" priority="42" stopIfTrue="1">
      <formula>OR($B31="nicht relevant",$B31="EZ")</formula>
    </cfRule>
    <cfRule type="expression" dxfId="140" priority="43" stopIfTrue="1">
      <formula>LEN(TRIM(V31))=0</formula>
    </cfRule>
  </conditionalFormatting>
  <conditionalFormatting sqref="S31:U31">
    <cfRule type="expression" dxfId="139" priority="44" stopIfTrue="1">
      <formula>OR($B31="nicht relevant",$B31="EZ")</formula>
    </cfRule>
    <cfRule type="expression" dxfId="138" priority="45" stopIfTrue="1">
      <formula>LEN(TRIM(S31))=0</formula>
    </cfRule>
    <cfRule type="cellIs" dxfId="137" priority="46" stopIfTrue="1" operator="greaterThan">
      <formula>$R31</formula>
    </cfRule>
  </conditionalFormatting>
  <conditionalFormatting sqref="V32:X32">
    <cfRule type="expression" dxfId="136" priority="37" stopIfTrue="1">
      <formula>OR($B32="nicht relevant",$B32="EZ")</formula>
    </cfRule>
    <cfRule type="expression" dxfId="135" priority="38" stopIfTrue="1">
      <formula>LEN(TRIM(V32))=0</formula>
    </cfRule>
  </conditionalFormatting>
  <conditionalFormatting sqref="S32:U32">
    <cfRule type="expression" dxfId="134" priority="39" stopIfTrue="1">
      <formula>OR($B32="nicht relevant",$B32="EZ")</formula>
    </cfRule>
    <cfRule type="expression" dxfId="133" priority="40" stopIfTrue="1">
      <formula>LEN(TRIM(S32))=0</formula>
    </cfRule>
    <cfRule type="cellIs" dxfId="132" priority="41" stopIfTrue="1" operator="greaterThan">
      <formula>$R32</formula>
    </cfRule>
  </conditionalFormatting>
  <conditionalFormatting sqref="V33:X33">
    <cfRule type="expression" dxfId="131" priority="32" stopIfTrue="1">
      <formula>OR($B33="nicht relevant",$B33="EZ")</formula>
    </cfRule>
    <cfRule type="expression" dxfId="130" priority="33" stopIfTrue="1">
      <formula>LEN(TRIM(V33))=0</formula>
    </cfRule>
  </conditionalFormatting>
  <conditionalFormatting sqref="S33:U33">
    <cfRule type="expression" dxfId="129" priority="34" stopIfTrue="1">
      <formula>OR($B33="nicht relevant",$B33="EZ")</formula>
    </cfRule>
    <cfRule type="expression" dxfId="128" priority="35" stopIfTrue="1">
      <formula>LEN(TRIM(S33))=0</formula>
    </cfRule>
    <cfRule type="cellIs" dxfId="127" priority="36" stopIfTrue="1" operator="greaterThan">
      <formula>$R33</formula>
    </cfRule>
  </conditionalFormatting>
  <conditionalFormatting sqref="I30:I33 I35">
    <cfRule type="expression" dxfId="126" priority="22" stopIfTrue="1">
      <formula>OR($A30="nicht relevant",$A30="EZ")</formula>
    </cfRule>
    <cfRule type="expression" dxfId="125" priority="24" stopIfTrue="1">
      <formula>LEN(TRIM(I30))=0</formula>
    </cfRule>
  </conditionalFormatting>
  <conditionalFormatting sqref="D30:H35">
    <cfRule type="expression" dxfId="124" priority="5" stopIfTrue="1">
      <formula>OR($B30="nicht relevant",$B30="EZ")</formula>
    </cfRule>
    <cfRule type="expression" dxfId="123" priority="6" stopIfTrue="1">
      <formula>LEN(TRIM(D30))=0</formula>
    </cfRule>
    <cfRule type="cellIs" dxfId="122" priority="7" stopIfTrue="1" operator="greaterThan">
      <formula>$D30-$H30</formula>
    </cfRule>
  </conditionalFormatting>
  <conditionalFormatting sqref="I34">
    <cfRule type="expression" dxfId="121" priority="3" stopIfTrue="1">
      <formula>OR($A34="nicht relevant",$A34="EZ")</formula>
    </cfRule>
    <cfRule type="expression" dxfId="120" priority="4" stopIfTrue="1">
      <formula>LEN(TRIM(I34))=0</formula>
    </cfRule>
  </conditionalFormatting>
  <conditionalFormatting sqref="C30:C35">
    <cfRule type="expression" dxfId="119" priority="1" stopIfTrue="1">
      <formula>OR(B30="nicht relevant",B30="EZ")</formula>
    </cfRule>
  </conditionalFormatting>
  <dataValidations count="13">
    <dataValidation type="whole" showInputMessage="1" showErrorMessage="1" errorTitle="Eingabefehler" error="Summe Spalten Q+U+V+W (Patienten mit Ereignisse) darf nicht größer als Summe Spalten J+K (Patientenrückmeldungen) sein." sqref="W32">
      <formula1>0</formula1>
      <formula2>SUM($K32:$L32)-$V32-$R32-$X32</formula2>
    </dataValidation>
    <dataValidation type="whole" showInputMessage="1" showErrorMessage="1" errorTitle="Eingabefehler" error="Summe Spalten Q+U+V+W (Patienten mit Ereignisse) darf nicht größer als Summe Spalten J+K (Patientenrückmeldungen) sein." sqref="R30:R33">
      <formula1>0</formula1>
      <formula2>SUM($K30:$L30)-$V30-$W30-$X30</formula2>
    </dataValidation>
    <dataValidation type="whole" showInputMessage="1" showErrorMessage="1" errorTitle="Eingabefehler" error="Summe Spalten Q+U+V+W (Patienten mit Ereignisse) darf nicht größer als Summe Spalten J+K (Patientenrückmeldungen) sein." sqref="V30:V33">
      <formula1>0</formula1>
      <formula2>SUM($K30:$L30)-$R30-$W30-$X30</formula2>
    </dataValidation>
    <dataValidation type="whole" showInputMessage="1" showErrorMessage="1" errorTitle="Eingabefehler" error="Summe Spalten Q+U+V+W (Patienten mit Ereignisse) darf nicht größer als Summe Spalten J+K (Patientenrückmeldungen) sein." sqref="W30:W31">
      <formula1>0</formula1>
      <formula2>SUM($K30:$L30)-$V30-$R30-$X30</formula2>
    </dataValidation>
    <dataValidation type="whole" showInputMessage="1" showErrorMessage="1" errorTitle="Eingabefehler" error="Summe Spalten Q+U+V+W (Patienten mit Ereignisse) darf nicht größer als Summe Spalten J+K (Patientenrückmeldungen) sein." sqref="X30:X33">
      <formula1>0</formula1>
      <formula2>SUM($K30:$L30)-$V30-$W30-$R30</formula2>
    </dataValidation>
    <dataValidation type="decimal" allowBlank="1" showInputMessage="1" showErrorMessage="1" errorTitle="Aufüllhinweis" error="Nur Prozentwerte zwischen 0% und 100% können verwendet werden." sqref="Z30:AA33">
      <formula1>0</formula1>
      <formula2>1</formula2>
    </dataValidation>
    <dataValidation type="whole" allowBlank="1" showInputMessage="1" showErrorMessage="1" errorTitle="Eingabefehler" error="Ganze Zahl zwischen 0 und 5000 eingeben." sqref="E30:I35">
      <formula1>0</formula1>
      <formula2>5000</formula2>
    </dataValidation>
    <dataValidation type="whole" operator="greaterThanOrEqual" allowBlank="1" showInputMessage="1" showErrorMessage="1" errorTitle="Error" error="Minuszahlen..." sqref="D30:D35">
      <formula1>0</formula1>
    </dataValidation>
    <dataValidation type="whole" showInputMessage="1" showErrorMessage="1" errorTitle="Eingabefehler" error="Eingabe kann nicht größer sein als Ereignisse Spalte Q._x000a_" sqref="S30:S33">
      <formula1>0</formula1>
      <formula2>$R30</formula2>
    </dataValidation>
    <dataValidation type="whole" showInputMessage="1" showErrorMessage="1" errorTitle="Eingabefehler" error="Eingabe kann nicht größer sein als Ereignisse Spalte Q." sqref="T30:U33">
      <formula1>0</formula1>
      <formula2>$R30</formula2>
    </dataValidation>
    <dataValidation type="whole" showInputMessage="1" showErrorMessage="1" errorTitle="Eingabefehler" error="Anzahl Pat. im Follow-Up zu hoch." sqref="K30:K33">
      <formula1>0</formula1>
      <formula2>D30-H30-L30-M30</formula2>
    </dataValidation>
    <dataValidation type="whole" showInputMessage="1" showErrorMessage="1" errorTitle="Eingabefehler" error="Anzahl Pat. im Follow-Up zu hoch." sqref="L30:L33">
      <formula1>0</formula1>
      <formula2>D30-H30-K30-M30</formula2>
    </dataValidation>
    <dataValidation type="whole" showInputMessage="1" showErrorMessage="1" errorTitle="Eingabefehler" error="Anzahl Pat. im Follow-Up zu hoch." sqref="M30:M33">
      <formula1>0</formula1>
      <formula2>D30-H30-K30-L30</formula2>
    </dataValidation>
  </dataValidations>
  <hyperlinks>
    <hyperlink ref="V11" location="Inhalt!A1" display="Zurück zum Inhaltsverzeichnis"/>
  </hyperlinks>
  <pageMargins left="0.39370078740157483" right="3.937007874015748E-2" top="0.59055118110236227" bottom="0.39370078740157483" header="0.11811023622047245" footer="0.11811023622047245"/>
  <pageSetup paperSize="9" orientation="landscape" r:id="rId4"/>
  <headerFooter>
    <oddFooter>&amp;L&amp;"Arial,Standard"&amp;7&amp;F&amp;C&amp;"Arial,Standard"&amp;7 © DKG  Alle Rechte vorbehalten&amp;R&amp;"Arial,Standard"&amp;7&amp;P</oddFooter>
  </headerFooter>
  <rowBreaks count="1" manualBreakCount="1">
    <brk id="64" max="16383"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9"/>
  <sheetViews>
    <sheetView showGridLines="0" showRuler="0" zoomScaleNormal="100" zoomScaleSheetLayoutView="100" workbookViewId="0">
      <selection activeCell="B6" sqref="B6:C6"/>
    </sheetView>
  </sheetViews>
  <sheetFormatPr baseColWidth="10" defaultColWidth="9.140625" defaultRowHeight="12.75" x14ac:dyDescent="0.2"/>
  <cols>
    <col min="1" max="1" width="14.42578125" style="398" customWidth="1"/>
    <col min="2" max="3" width="8.140625" style="398" customWidth="1"/>
    <col min="4" max="4" width="10.140625" style="398" customWidth="1"/>
    <col min="5" max="5" width="12.5703125" style="398" customWidth="1"/>
    <col min="6" max="6" width="12.28515625" style="398" customWidth="1"/>
    <col min="7" max="7" width="14.7109375" style="398" customWidth="1"/>
    <col min="8" max="8" width="9.7109375" style="398" customWidth="1"/>
    <col min="9" max="16384" width="9.140625" style="398"/>
  </cols>
  <sheetData>
    <row r="1" spans="1:8" ht="9.9499999999999993" customHeight="1" x14ac:dyDescent="0.2"/>
    <row r="2" spans="1:8" ht="12.95" customHeight="1" x14ac:dyDescent="0.2">
      <c r="A2" s="1235" t="s">
        <v>1553</v>
      </c>
      <c r="B2" s="1236"/>
      <c r="C2" s="1236"/>
      <c r="D2" s="1236"/>
      <c r="E2" s="1236"/>
      <c r="F2" s="1236"/>
    </row>
    <row r="3" spans="1:8" ht="15.75" x14ac:dyDescent="0.2">
      <c r="A3" s="540" t="s">
        <v>1554</v>
      </c>
    </row>
    <row r="4" spans="1:8" ht="15.75" customHeight="1" x14ac:dyDescent="0.2">
      <c r="A4" s="1670" t="s">
        <v>1555</v>
      </c>
      <c r="B4" s="1671"/>
      <c r="C4" s="1671"/>
      <c r="D4" s="1671"/>
      <c r="E4" s="1671"/>
      <c r="F4" s="1671"/>
    </row>
    <row r="5" spans="1:8" ht="30.75" customHeight="1" x14ac:dyDescent="0.2">
      <c r="A5" s="1670" t="s">
        <v>1556</v>
      </c>
      <c r="B5" s="1671"/>
      <c r="C5" s="1671"/>
      <c r="D5" s="1671"/>
      <c r="E5" s="1671"/>
      <c r="F5" s="1671"/>
      <c r="G5" s="1237"/>
      <c r="H5" s="1237"/>
    </row>
    <row r="6" spans="1:8" ht="15" x14ac:dyDescent="0.25">
      <c r="A6" s="1238" t="s">
        <v>1557</v>
      </c>
      <c r="B6" s="1672"/>
      <c r="C6" s="1673"/>
      <c r="D6" s="1239"/>
      <c r="E6" s="345"/>
      <c r="G6" s="1674" t="s">
        <v>1558</v>
      </c>
      <c r="H6" s="1674"/>
    </row>
    <row r="7" spans="1:8" ht="6.95" customHeight="1" x14ac:dyDescent="0.2">
      <c r="C7" s="1240"/>
      <c r="D7" s="1240"/>
      <c r="E7" s="1240"/>
      <c r="F7" s="1240"/>
      <c r="G7" s="1241"/>
      <c r="H7" s="477"/>
    </row>
    <row r="8" spans="1:8" ht="15" customHeight="1" x14ac:dyDescent="0.2">
      <c r="A8" s="1242" t="s">
        <v>830</v>
      </c>
      <c r="B8" s="1667" t="str">
        <f>IF($B$6="","",[4]Datenquelle!B96)</f>
        <v/>
      </c>
      <c r="C8" s="1668"/>
      <c r="D8" s="1668"/>
      <c r="E8" s="1668"/>
      <c r="F8" s="1668"/>
      <c r="G8" s="1668"/>
      <c r="H8" s="1669"/>
    </row>
    <row r="9" spans="1:8" ht="6.95" customHeight="1" x14ac:dyDescent="0.2">
      <c r="A9" s="1241"/>
      <c r="B9" s="1241"/>
      <c r="C9" s="1241"/>
      <c r="D9" s="1241"/>
      <c r="E9" s="1241"/>
      <c r="F9" s="1241"/>
    </row>
    <row r="10" spans="1:8" ht="15" customHeight="1" x14ac:dyDescent="0.2">
      <c r="A10" s="1242" t="s">
        <v>1559</v>
      </c>
      <c r="B10" s="1667" t="str">
        <f>IF($B$6="","",[4]Datenquelle!C96)</f>
        <v/>
      </c>
      <c r="C10" s="1668"/>
      <c r="D10" s="1668"/>
      <c r="E10" s="1668"/>
      <c r="F10" s="1668"/>
      <c r="G10" s="1668"/>
      <c r="H10" s="1669"/>
    </row>
    <row r="11" spans="1:8" ht="6.95" customHeight="1" x14ac:dyDescent="0.2">
      <c r="A11" s="1241"/>
      <c r="B11" s="1241"/>
      <c r="C11" s="1241"/>
      <c r="D11" s="1241"/>
      <c r="E11" s="1241"/>
      <c r="F11" s="1241"/>
    </row>
    <row r="12" spans="1:8" ht="15" customHeight="1" x14ac:dyDescent="0.2">
      <c r="A12" s="1243" t="s">
        <v>1560</v>
      </c>
      <c r="B12" s="1675"/>
      <c r="C12" s="1676"/>
      <c r="D12" s="1677"/>
      <c r="E12" s="1244" t="s">
        <v>832</v>
      </c>
      <c r="F12" s="1244"/>
      <c r="G12" s="1678"/>
      <c r="H12" s="1679"/>
    </row>
    <row r="13" spans="1:8" ht="6.95" customHeight="1" x14ac:dyDescent="0.2">
      <c r="C13" s="1240"/>
      <c r="D13" s="1240"/>
      <c r="E13" s="1245"/>
      <c r="F13" s="1245"/>
    </row>
    <row r="14" spans="1:8" ht="15" customHeight="1" x14ac:dyDescent="0.2">
      <c r="A14" s="1242"/>
      <c r="E14" s="1246" t="s">
        <v>1561</v>
      </c>
      <c r="F14" s="1246"/>
      <c r="G14" s="1680" t="str">
        <f>IF($B$6="","",[4]Datenquelle!F96)</f>
        <v/>
      </c>
      <c r="H14" s="1681"/>
    </row>
    <row r="15" spans="1:8" ht="6.95" customHeight="1" x14ac:dyDescent="0.2">
      <c r="C15" s="1240"/>
      <c r="D15" s="1240"/>
      <c r="E15" s="1245"/>
      <c r="F15" s="1245"/>
      <c r="G15" s="1241"/>
      <c r="H15" s="477"/>
    </row>
    <row r="16" spans="1:8" ht="15.75" customHeight="1" x14ac:dyDescent="0.2">
      <c r="A16" s="1242"/>
      <c r="E16" s="1247" t="s">
        <v>766</v>
      </c>
      <c r="F16" s="1247"/>
      <c r="G16" s="1682">
        <v>2016</v>
      </c>
      <c r="H16" s="1682"/>
    </row>
    <row r="17" spans="1:13" ht="5.25" customHeight="1" x14ac:dyDescent="0.2">
      <c r="A17" s="1242"/>
      <c r="F17" s="399"/>
      <c r="G17" s="1248"/>
      <c r="H17" s="1249"/>
    </row>
    <row r="18" spans="1:13" ht="5.25" customHeight="1" x14ac:dyDescent="0.2"/>
    <row r="19" spans="1:13" ht="3.75" customHeight="1" x14ac:dyDescent="0.2">
      <c r="E19" s="1240"/>
      <c r="F19" s="1240"/>
      <c r="G19" s="1241"/>
      <c r="H19" s="477"/>
    </row>
    <row r="20" spans="1:13" ht="3.75" customHeight="1" x14ac:dyDescent="0.2">
      <c r="E20" s="1250"/>
    </row>
    <row r="21" spans="1:13" ht="3.75" customHeight="1" x14ac:dyDescent="0.2">
      <c r="E21" s="1250"/>
      <c r="F21" s="1240"/>
      <c r="G21" s="1241"/>
      <c r="H21" s="477"/>
    </row>
    <row r="22" spans="1:13" ht="6" customHeight="1" x14ac:dyDescent="0.2">
      <c r="A22" s="1241"/>
      <c r="B22" s="1241"/>
      <c r="C22" s="1241"/>
      <c r="D22" s="1241"/>
      <c r="F22" s="1241"/>
    </row>
    <row r="23" spans="1:13" ht="15" customHeight="1" x14ac:dyDescent="0.2">
      <c r="A23" s="1683" t="s">
        <v>1562</v>
      </c>
      <c r="B23" s="1684"/>
      <c r="C23" s="1684"/>
      <c r="D23" s="1685"/>
      <c r="E23" s="1686" t="s">
        <v>1563</v>
      </c>
      <c r="F23" s="1687"/>
      <c r="G23" s="1687"/>
      <c r="H23" s="1688"/>
    </row>
    <row r="24" spans="1:13" ht="15" customHeight="1" x14ac:dyDescent="0.2">
      <c r="A24" s="1689" t="str">
        <f>IF($B$6="","",[4]Datenquelle!D96)</f>
        <v/>
      </c>
      <c r="B24" s="1690"/>
      <c r="C24" s="1690"/>
      <c r="D24" s="1691"/>
      <c r="E24" s="1692"/>
      <c r="F24" s="1693"/>
      <c r="G24" s="1693"/>
      <c r="H24" s="1694"/>
      <c r="J24" s="1236"/>
      <c r="K24" s="1236"/>
      <c r="L24" s="1236"/>
      <c r="M24" s="1236"/>
    </row>
    <row r="25" spans="1:13" ht="15" customHeight="1" x14ac:dyDescent="0.2">
      <c r="A25" s="1241"/>
      <c r="B25" s="1241"/>
      <c r="C25" s="1241"/>
      <c r="D25" s="1241"/>
      <c r="F25" s="1241"/>
    </row>
    <row r="26" spans="1:13" ht="15" customHeight="1" x14ac:dyDescent="0.2">
      <c r="A26" s="1683" t="s">
        <v>1564</v>
      </c>
      <c r="B26" s="1684"/>
      <c r="C26" s="1684"/>
      <c r="D26" s="1685"/>
      <c r="E26" s="1695" t="s">
        <v>1565</v>
      </c>
      <c r="F26" s="1695"/>
      <c r="G26" s="1695"/>
      <c r="H26" s="1695"/>
    </row>
    <row r="27" spans="1:13" ht="15" customHeight="1" x14ac:dyDescent="0.2">
      <c r="A27" s="1692"/>
      <c r="B27" s="1693"/>
      <c r="C27" s="1693"/>
      <c r="D27" s="1693"/>
      <c r="E27" s="1689" t="s">
        <v>1367</v>
      </c>
      <c r="F27" s="1690"/>
      <c r="G27" s="1690"/>
      <c r="H27" s="1691"/>
    </row>
    <row r="28" spans="1:13" ht="15" customHeight="1" x14ac:dyDescent="0.2">
      <c r="E28" s="1240"/>
      <c r="F28" s="1696"/>
      <c r="G28" s="1697"/>
      <c r="H28" s="1697"/>
    </row>
    <row r="29" spans="1:13" ht="42" customHeight="1" x14ac:dyDescent="0.2">
      <c r="A29" s="1698"/>
      <c r="B29" s="1699"/>
      <c r="C29" s="1699"/>
      <c r="D29" s="1699"/>
      <c r="E29" s="1699"/>
      <c r="F29" s="1699"/>
      <c r="G29" s="1699"/>
      <c r="H29" s="1699"/>
    </row>
    <row r="30" spans="1:13" ht="23.25" customHeight="1" x14ac:dyDescent="0.2">
      <c r="A30" s="1700" t="s">
        <v>1566</v>
      </c>
      <c r="B30" s="1702" t="s">
        <v>1756</v>
      </c>
      <c r="C30" s="1703"/>
      <c r="D30" s="1704"/>
      <c r="E30" s="1705" t="s">
        <v>1757</v>
      </c>
      <c r="F30" s="1707" t="s">
        <v>1567</v>
      </c>
      <c r="G30" s="1708"/>
      <c r="H30" s="1709" t="s">
        <v>1568</v>
      </c>
    </row>
    <row r="31" spans="1:13" ht="46.5" customHeight="1" x14ac:dyDescent="0.2">
      <c r="A31" s="1701"/>
      <c r="B31" s="1325" t="s">
        <v>1758</v>
      </c>
      <c r="C31" s="1325" t="s">
        <v>1759</v>
      </c>
      <c r="D31" s="1324" t="s">
        <v>1569</v>
      </c>
      <c r="E31" s="1706"/>
      <c r="F31" s="1251" t="s">
        <v>1570</v>
      </c>
      <c r="G31" s="1252" t="s">
        <v>1760</v>
      </c>
      <c r="H31" s="1706"/>
    </row>
    <row r="32" spans="1:13" ht="15" customHeight="1" x14ac:dyDescent="0.2">
      <c r="A32" s="1253" t="s">
        <v>1571</v>
      </c>
      <c r="B32" s="1254" t="str">
        <f t="shared" ref="B32:H32" si="0">IF(AND(B33="",B34=""),"",SUM(B33:B34))</f>
        <v/>
      </c>
      <c r="C32" s="1254" t="str">
        <f t="shared" si="0"/>
        <v/>
      </c>
      <c r="D32" s="1254" t="str">
        <f t="shared" si="0"/>
        <v/>
      </c>
      <c r="E32" s="1254" t="str">
        <f t="shared" si="0"/>
        <v/>
      </c>
      <c r="F32" s="1254" t="str">
        <f t="shared" si="0"/>
        <v/>
      </c>
      <c r="G32" s="1254" t="str">
        <f t="shared" si="0"/>
        <v/>
      </c>
      <c r="H32" s="1254" t="str">
        <f t="shared" si="0"/>
        <v/>
      </c>
    </row>
    <row r="33" spans="1:8" ht="15" customHeight="1" x14ac:dyDescent="0.2">
      <c r="A33" s="1255" t="s">
        <v>1572</v>
      </c>
      <c r="B33" s="1256"/>
      <c r="C33" s="1256"/>
      <c r="D33" s="1254"/>
      <c r="E33" s="1256"/>
      <c r="F33" s="1256"/>
      <c r="G33" s="1256"/>
      <c r="H33" s="1257" t="str">
        <f>IF(AND(B33="",C33="",E33="",F33="",G33=""),"",SUM(B33:G33))</f>
        <v/>
      </c>
    </row>
    <row r="34" spans="1:8" ht="15" customHeight="1" x14ac:dyDescent="0.2">
      <c r="A34" s="1255" t="s">
        <v>1573</v>
      </c>
      <c r="B34" s="1256"/>
      <c r="C34" s="1256"/>
      <c r="D34" s="1256"/>
      <c r="E34" s="1256"/>
      <c r="F34" s="1256"/>
      <c r="G34" s="1256"/>
      <c r="H34" s="1257" t="str">
        <f>IF(AND(B34="",C34="",D34="",E34="",F34="",G34=""),"",SUM(B34:G34))</f>
        <v/>
      </c>
    </row>
    <row r="35" spans="1:8" ht="6.75" customHeight="1" x14ac:dyDescent="0.2">
      <c r="E35" s="1240"/>
      <c r="F35" s="1240"/>
      <c r="G35" s="1241"/>
      <c r="H35" s="477"/>
    </row>
    <row r="36" spans="1:8" ht="6.75" customHeight="1" x14ac:dyDescent="0.2">
      <c r="A36" s="1258"/>
      <c r="B36" s="1259"/>
      <c r="C36" s="1259"/>
      <c r="D36" s="1259"/>
      <c r="E36" s="1259"/>
      <c r="F36" s="1259"/>
      <c r="G36" s="1259"/>
      <c r="H36" s="1259"/>
    </row>
    <row r="37" spans="1:8" ht="264.75" customHeight="1" x14ac:dyDescent="0.2">
      <c r="A37" s="1710" t="s">
        <v>2900</v>
      </c>
      <c r="B37" s="1710"/>
      <c r="C37" s="1711"/>
      <c r="D37" s="1711"/>
      <c r="E37" s="1711"/>
      <c r="F37" s="1711"/>
      <c r="G37" s="1711"/>
      <c r="H37" s="1711"/>
    </row>
    <row r="38" spans="1:8" x14ac:dyDescent="0.2">
      <c r="A38" s="1712" t="s">
        <v>1194</v>
      </c>
      <c r="B38" s="1712"/>
      <c r="C38" s="1712"/>
      <c r="D38" s="1712"/>
      <c r="E38" s="1712"/>
      <c r="F38" s="1712"/>
      <c r="G38" s="1712"/>
      <c r="H38" s="1712"/>
    </row>
    <row r="39" spans="1:8" x14ac:dyDescent="0.2">
      <c r="A39" s="1713" t="s">
        <v>1574</v>
      </c>
      <c r="B39" s="1713"/>
      <c r="C39" s="1713"/>
      <c r="D39" s="1713"/>
      <c r="E39" s="1713"/>
      <c r="F39" s="1713"/>
      <c r="G39" s="1713"/>
      <c r="H39" s="1713"/>
    </row>
    <row r="40" spans="1:8" x14ac:dyDescent="0.2">
      <c r="A40" s="1712"/>
      <c r="B40" s="1712"/>
      <c r="C40" s="1712"/>
      <c r="D40" s="1712"/>
      <c r="E40" s="1712"/>
      <c r="F40" s="1712"/>
      <c r="G40" s="1712"/>
      <c r="H40" s="1712"/>
    </row>
    <row r="41" spans="1:8" x14ac:dyDescent="0.2">
      <c r="A41" s="1714"/>
      <c r="B41" s="1714"/>
      <c r="C41" s="1714"/>
      <c r="D41" s="1714"/>
      <c r="E41" s="1714"/>
      <c r="F41" s="1714"/>
      <c r="G41" s="1714"/>
      <c r="H41" s="1714"/>
    </row>
    <row r="59" ht="12.75" customHeight="1" x14ac:dyDescent="0.2"/>
  </sheetData>
  <sheetProtection password="CA09" sheet="1" objects="1" scenarios="1" selectLockedCells="1"/>
  <dataConsolidate/>
  <mergeCells count="30">
    <mergeCell ref="A37:H37"/>
    <mergeCell ref="A38:H38"/>
    <mergeCell ref="A39:H39"/>
    <mergeCell ref="A40:H40"/>
    <mergeCell ref="A41:H41"/>
    <mergeCell ref="F28:H28"/>
    <mergeCell ref="A29:H29"/>
    <mergeCell ref="A30:A31"/>
    <mergeCell ref="B30:D30"/>
    <mergeCell ref="E30:E31"/>
    <mergeCell ref="F30:G30"/>
    <mergeCell ref="H30:H31"/>
    <mergeCell ref="A24:D24"/>
    <mergeCell ref="E24:H24"/>
    <mergeCell ref="A26:D26"/>
    <mergeCell ref="E26:H26"/>
    <mergeCell ref="A27:D27"/>
    <mergeCell ref="E27:H27"/>
    <mergeCell ref="B12:D12"/>
    <mergeCell ref="G12:H12"/>
    <mergeCell ref="G14:H14"/>
    <mergeCell ref="G16:H16"/>
    <mergeCell ref="A23:D23"/>
    <mergeCell ref="E23:H23"/>
    <mergeCell ref="B10:H10"/>
    <mergeCell ref="A4:F4"/>
    <mergeCell ref="A5:F5"/>
    <mergeCell ref="B6:C6"/>
    <mergeCell ref="G6:H6"/>
    <mergeCell ref="B8:H8"/>
  </mergeCells>
  <conditionalFormatting sqref="B12">
    <cfRule type="expression" dxfId="382" priority="10" stopIfTrue="1">
      <formula>LEN(TRIM(B12))=0</formula>
    </cfRule>
  </conditionalFormatting>
  <conditionalFormatting sqref="A27">
    <cfRule type="expression" dxfId="381" priority="9" stopIfTrue="1">
      <formula>LEN(TRIM(A27))=0</formula>
    </cfRule>
  </conditionalFormatting>
  <conditionalFormatting sqref="B33">
    <cfRule type="expression" dxfId="380" priority="8" stopIfTrue="1">
      <formula>LEN(TRIM(B33))=0</formula>
    </cfRule>
  </conditionalFormatting>
  <conditionalFormatting sqref="B6">
    <cfRule type="expression" dxfId="379" priority="7" stopIfTrue="1">
      <formula>LEN(TRIM(B6))=0</formula>
    </cfRule>
  </conditionalFormatting>
  <conditionalFormatting sqref="B34">
    <cfRule type="expression" dxfId="378" priority="6" stopIfTrue="1">
      <formula>LEN(TRIM(B34))=0</formula>
    </cfRule>
  </conditionalFormatting>
  <conditionalFormatting sqref="C33 E33:G33">
    <cfRule type="expression" dxfId="377" priority="5" stopIfTrue="1">
      <formula>LEN(TRIM(C33))=0</formula>
    </cfRule>
  </conditionalFormatting>
  <conditionalFormatting sqref="C34:G34">
    <cfRule type="expression" dxfId="376" priority="4" stopIfTrue="1">
      <formula>LEN(TRIM(C34))=0</formula>
    </cfRule>
  </conditionalFormatting>
  <conditionalFormatting sqref="E24">
    <cfRule type="expression" dxfId="375" priority="3" stopIfTrue="1">
      <formula>LEN(TRIM(E24))=0</formula>
    </cfRule>
  </conditionalFormatting>
  <conditionalFormatting sqref="E27">
    <cfRule type="expression" dxfId="374" priority="2" stopIfTrue="1">
      <formula>LEN(TRIM(E27))=0</formula>
    </cfRule>
  </conditionalFormatting>
  <conditionalFormatting sqref="G12">
    <cfRule type="expression" dxfId="373" priority="1" stopIfTrue="1">
      <formula>LEN(TRIM(G12))=0</formula>
    </cfRule>
  </conditionalFormatting>
  <dataValidations count="9">
    <dataValidation type="list" allowBlank="1" showInputMessage="1" showErrorMessage="1" errorTitle="Hinweis" error="Auswahl treffen über Dropdown-Liste." sqref="E24:H24">
      <formula1>KrebsregisterZusammenarbeit</formula1>
    </dataValidation>
    <dataValidation type="textLength" allowBlank="1" showErrorMessage="1" errorTitle="Eingabefehler" error="Nur Texteingabe bis 100 Zeichen möglich." prompt="Name, Vorname" sqref="B12">
      <formula1>0</formula1>
      <formula2>100</formula2>
    </dataValidation>
    <dataValidation errorStyle="information" allowBlank="1" showInputMessage="1" showErrorMessage="1" sqref="G16"/>
    <dataValidation type="whole" allowBlank="1" showInputMessage="1" showErrorMessage="1" errorTitle="Eingabefehler" error="Ganze Zahl zwischen 0 und 5000 eingeben." sqref="B33:G34">
      <formula1>0</formula1>
      <formula2>5000</formula2>
    </dataValidation>
    <dataValidation type="list" allowBlank="1" showInputMessage="1" showErrorMessage="1" errorTitle="Hinweis" error="Auswahl treffen über Dropdown-Liste." sqref="B6">
      <formula1>Zentrum</formula1>
    </dataValidation>
    <dataValidation type="list" showInputMessage="1" showErrorMessage="1" errorTitle="Hinweis" error="Auswahl treffen über Dropdown-Liste." sqref="A27">
      <formula1>Tumordokumentation</formula1>
    </dataValidation>
    <dataValidation type="date" errorStyle="information" allowBlank="1" showInputMessage="1" showErrorMessage="1" errorTitle="Kennzahlenjahr" error="Es können nur Kennzahlenjahre von 2012 bis 2014 eingetragen werden." sqref="G17">
      <formula1>2010</formula1>
      <formula2>2012</formula2>
    </dataValidation>
    <dataValidation type="date" allowBlank="1" showInputMessage="1" showErrorMessage="1" errorTitle="Eingabefehler" error="Format: tt.mm.jjjj_x000a__x000a_Zeitraum zwischen 01.09.2016 - 31.01.2018 angeben." sqref="G12">
      <formula1>42614</formula1>
      <formula2>43131</formula2>
    </dataValidation>
    <dataValidation allowBlank="1" showInputMessage="1" showErrorMessage="1" errorTitle="Eingabefehler" sqref="G14"/>
  </dataValidations>
  <pageMargins left="0.59055118110236227" right="3.937007874015748E-2" top="0.39370078740157483" bottom="0.39370078740157483" header="0.11811023622047245" footer="0.11811023622047245"/>
  <pageSetup paperSize="9" orientation="portrait" r:id="rId1"/>
  <headerFooter>
    <oddFooter>&amp;L&amp;"Arial,Standard"&amp;7&amp;F&amp;C&amp;"Arial,Standard"&amp;7 © DKG  Alle Rechte vorbehalten&amp;R&amp;"Arial,Standard"&amp;7&amp;P</oddFooter>
  </headerFooter>
  <rowBreaks count="1" manualBreakCount="1">
    <brk id="37" max="7" man="1"/>
  </rowBreaks>
  <drawing r:id="rId2"/>
  <legacyDrawing r:id="rId3"/>
  <legacyDrawingHF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B2:AQ128"/>
  <sheetViews>
    <sheetView showGridLines="0" showRuler="0" zoomScaleSheetLayoutView="100" workbookViewId="0">
      <selection activeCell="B17" sqref="B17:AA17"/>
    </sheetView>
  </sheetViews>
  <sheetFormatPr baseColWidth="10" defaultColWidth="9" defaultRowHeight="14.25" x14ac:dyDescent="0.2"/>
  <cols>
    <col min="1" max="1" width="2.85546875" style="391" customWidth="1"/>
    <col min="2" max="2" width="10.140625" style="391" customWidth="1"/>
    <col min="3" max="3" width="4.7109375" style="391" customWidth="1"/>
    <col min="4" max="8" width="5.7109375" style="391" customWidth="1"/>
    <col min="9" max="9" width="0.42578125" style="391" customWidth="1"/>
    <col min="10" max="10" width="4.7109375" style="391" customWidth="1"/>
    <col min="11" max="13" width="5.28515625" style="391" customWidth="1"/>
    <col min="14" max="14" width="7.7109375" style="391" customWidth="1"/>
    <col min="15" max="15" width="0.42578125" style="391" customWidth="1"/>
    <col min="16" max="16" width="5.7109375" style="391" customWidth="1"/>
    <col min="17" max="17" width="6.7109375" style="391" hidden="1" customWidth="1"/>
    <col min="18" max="24" width="5.28515625" style="391" customWidth="1"/>
    <col min="25" max="25" width="0.5703125" style="391" customWidth="1"/>
    <col min="26" max="26" width="7.42578125" style="391" customWidth="1"/>
    <col min="27" max="27" width="7.42578125" style="394" customWidth="1"/>
    <col min="28" max="212" width="11.42578125" style="391" customWidth="1"/>
    <col min="213" max="16384" width="9" style="391"/>
  </cols>
  <sheetData>
    <row r="2" spans="2:41" s="689" customFormat="1" x14ac:dyDescent="0.2"/>
    <row r="3" spans="2:41" s="689" customFormat="1" ht="18" x14ac:dyDescent="0.25">
      <c r="B3" s="85" t="s">
        <v>1576</v>
      </c>
      <c r="C3" s="85"/>
      <c r="E3" s="85"/>
      <c r="F3" s="85"/>
      <c r="G3" s="85"/>
    </row>
    <row r="4" spans="2:41" s="689" customFormat="1" ht="14.25" customHeight="1" x14ac:dyDescent="0.25">
      <c r="B4" s="388" t="s">
        <v>826</v>
      </c>
      <c r="C4" s="85"/>
      <c r="D4" s="85"/>
      <c r="E4" s="117"/>
      <c r="G4" s="118"/>
    </row>
    <row r="5" spans="2:41" s="689" customFormat="1" ht="14.25" customHeight="1" x14ac:dyDescent="0.2">
      <c r="B5" s="8"/>
      <c r="C5" s="8"/>
      <c r="D5" s="8"/>
      <c r="E5" s="117"/>
      <c r="G5" s="117"/>
      <c r="I5" s="115"/>
      <c r="J5" s="115"/>
      <c r="K5" s="115"/>
      <c r="L5" s="115"/>
    </row>
    <row r="6" spans="2:41" s="689" customFormat="1" ht="14.25" customHeight="1" x14ac:dyDescent="0.2">
      <c r="B6" s="142"/>
      <c r="C6" s="8"/>
      <c r="D6" s="8"/>
      <c r="E6" s="636"/>
      <c r="G6" s="117"/>
      <c r="I6" s="115"/>
      <c r="J6" s="115"/>
      <c r="K6" s="115"/>
      <c r="L6" s="115"/>
    </row>
    <row r="7" spans="2:41" s="1088" customFormat="1" ht="15.75" x14ac:dyDescent="0.2">
      <c r="B7" s="276" t="s">
        <v>829</v>
      </c>
      <c r="C7" s="276"/>
      <c r="D7" s="276"/>
      <c r="E7" s="636"/>
      <c r="F7" s="8"/>
      <c r="G7" s="119"/>
      <c r="I7" s="8"/>
      <c r="J7" s="115"/>
      <c r="K7" s="115"/>
      <c r="L7" s="115"/>
    </row>
    <row r="8" spans="2:41" s="689" customFormat="1" ht="15.75" x14ac:dyDescent="0.2">
      <c r="B8" s="10"/>
      <c r="C8" s="8"/>
      <c r="D8" s="8"/>
      <c r="G8" s="119"/>
      <c r="H8" s="8"/>
      <c r="I8" s="8"/>
      <c r="J8" s="115"/>
      <c r="K8" s="115"/>
      <c r="L8" s="115"/>
      <c r="V8" s="636" t="str">
        <f>Inhalt!$C$7</f>
        <v>V. OncoBox: G3.1.1 (170209)</v>
      </c>
    </row>
    <row r="9" spans="2:41" s="689" customFormat="1" ht="15.75" x14ac:dyDescent="0.2">
      <c r="G9" s="119"/>
      <c r="H9" s="8"/>
      <c r="I9" s="8"/>
      <c r="V9" s="636" t="str">
        <f>Inhalt!$C$8</f>
        <v>V. Spezifikation: G3.1.1 (170209)</v>
      </c>
    </row>
    <row r="10" spans="2:41" s="689" customFormat="1" x14ac:dyDescent="0.2">
      <c r="E10" s="208"/>
      <c r="G10" s="636"/>
    </row>
    <row r="11" spans="2:41" s="689" customFormat="1" ht="15" customHeight="1" x14ac:dyDescent="0.2">
      <c r="V11" s="2070" t="s">
        <v>801</v>
      </c>
      <c r="W11" s="2070"/>
      <c r="X11" s="2070"/>
      <c r="Y11" s="2070"/>
      <c r="Z11" s="2070"/>
      <c r="AA11" s="2070"/>
    </row>
    <row r="12" spans="2:41" ht="15" customHeight="1" x14ac:dyDescent="0.2">
      <c r="P12" s="393"/>
      <c r="Q12" s="393"/>
      <c r="R12" s="397"/>
      <c r="S12" s="397"/>
      <c r="T12" s="397"/>
      <c r="U12" s="397"/>
      <c r="V12" s="397"/>
      <c r="AL12" s="396"/>
      <c r="AM12" s="396"/>
      <c r="AN12" s="396"/>
      <c r="AO12" s="396"/>
    </row>
    <row r="13" spans="2:41" s="398" customFormat="1" ht="15" customHeight="1" x14ac:dyDescent="0.25">
      <c r="C13" s="476" t="s">
        <v>830</v>
      </c>
      <c r="E13" s="391"/>
      <c r="G13" s="1755" t="s">
        <v>1022</v>
      </c>
      <c r="H13" s="2164"/>
      <c r="I13" s="2165"/>
      <c r="J13" s="2165"/>
      <c r="K13" s="2165"/>
      <c r="L13" s="2165"/>
      <c r="M13" s="2165"/>
      <c r="N13" s="2165"/>
      <c r="O13" s="2165"/>
      <c r="P13" s="1758"/>
      <c r="Q13" s="1758"/>
      <c r="R13" s="1758"/>
      <c r="S13" s="1758"/>
      <c r="T13" s="1758"/>
      <c r="U13" s="1758"/>
      <c r="V13" s="1758"/>
      <c r="W13" s="1758"/>
      <c r="X13" s="1759"/>
      <c r="AA13" s="399"/>
      <c r="AL13" s="396"/>
      <c r="AM13" s="396"/>
      <c r="AN13" s="396"/>
      <c r="AO13" s="396"/>
    </row>
    <row r="14" spans="2:41" s="398" customFormat="1" ht="6.95" customHeight="1" x14ac:dyDescent="0.2">
      <c r="C14" s="477"/>
      <c r="D14" s="478"/>
      <c r="E14" s="391"/>
      <c r="F14" s="391"/>
      <c r="G14" s="391"/>
      <c r="H14" s="391"/>
      <c r="I14" s="400"/>
      <c r="J14" s="401"/>
      <c r="K14" s="401"/>
      <c r="L14" s="402"/>
      <c r="AL14" s="396"/>
      <c r="AM14" s="396"/>
      <c r="AN14" s="396"/>
      <c r="AO14" s="396"/>
    </row>
    <row r="15" spans="2:41" s="398" customFormat="1" ht="15" customHeight="1" x14ac:dyDescent="0.25">
      <c r="C15" s="479" t="s">
        <v>831</v>
      </c>
      <c r="D15" s="480"/>
      <c r="E15" s="391"/>
      <c r="G15" s="2089" t="s">
        <v>1022</v>
      </c>
      <c r="H15" s="2090"/>
      <c r="I15" s="1758"/>
      <c r="J15" s="1758"/>
      <c r="K15" s="1759"/>
      <c r="R15" s="403" t="s">
        <v>832</v>
      </c>
      <c r="U15" s="1761" t="s">
        <v>1022</v>
      </c>
      <c r="V15" s="2091"/>
      <c r="W15" s="2091"/>
      <c r="X15" s="1759"/>
      <c r="AL15" s="396"/>
      <c r="AM15" s="396"/>
      <c r="AN15" s="396"/>
      <c r="AO15" s="396"/>
    </row>
    <row r="16" spans="2:41" s="398" customFormat="1" ht="9.75" customHeight="1" x14ac:dyDescent="0.2">
      <c r="C16" s="479"/>
      <c r="D16" s="480"/>
      <c r="E16" s="391"/>
      <c r="G16" s="397"/>
      <c r="H16" s="397"/>
      <c r="I16" s="404"/>
      <c r="K16" s="401"/>
      <c r="L16" s="405"/>
      <c r="M16" s="397"/>
      <c r="N16" s="397"/>
      <c r="AA16" s="399"/>
      <c r="AL16" s="396"/>
      <c r="AM16" s="396"/>
      <c r="AN16" s="396"/>
      <c r="AO16" s="396"/>
    </row>
    <row r="17" spans="2:42" s="398" customFormat="1" ht="16.5" customHeight="1" x14ac:dyDescent="0.2">
      <c r="B17" s="2102" t="s">
        <v>1587</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L17" s="396"/>
      <c r="AM17" s="396"/>
      <c r="AN17" s="396"/>
      <c r="AO17" s="396"/>
    </row>
    <row r="18" spans="2:42" s="395" customFormat="1" ht="15" x14ac:dyDescent="0.25">
      <c r="B18" s="406" t="s">
        <v>833</v>
      </c>
    </row>
    <row r="19" spans="2:42" s="395" customFormat="1" ht="11.25" customHeight="1" x14ac:dyDescent="0.25">
      <c r="C19" s="2092" t="s">
        <v>834</v>
      </c>
      <c r="D19" s="2092"/>
      <c r="E19" s="2093"/>
      <c r="F19" s="2093"/>
      <c r="G19" s="2093"/>
      <c r="H19" s="2094" t="s">
        <v>835</v>
      </c>
      <c r="I19" s="2095"/>
      <c r="J19" s="2095"/>
      <c r="K19" s="2095"/>
      <c r="L19" s="2095"/>
      <c r="M19" s="2166" t="s">
        <v>836</v>
      </c>
      <c r="N19" s="2167"/>
      <c r="O19" s="2167"/>
      <c r="P19" s="2167"/>
      <c r="Q19" s="2167"/>
      <c r="R19" s="2167"/>
      <c r="S19" s="2167"/>
      <c r="T19" s="2099" t="s">
        <v>837</v>
      </c>
      <c r="U19" s="2100"/>
      <c r="V19" s="2100"/>
      <c r="W19" s="2100"/>
      <c r="X19" s="2099" t="s">
        <v>838</v>
      </c>
      <c r="Y19" s="2101"/>
      <c r="Z19" s="2101"/>
      <c r="AA19" s="2101"/>
    </row>
    <row r="20" spans="2:42" s="395" customFormat="1" ht="20.25" customHeight="1" x14ac:dyDescent="0.25">
      <c r="C20" s="2080" t="s">
        <v>1022</v>
      </c>
      <c r="D20" s="2080"/>
      <c r="E20" s="2081"/>
      <c r="F20" s="2081"/>
      <c r="G20" s="2081"/>
      <c r="H20" s="2082">
        <v>0</v>
      </c>
      <c r="I20" s="2083"/>
      <c r="J20" s="2083"/>
      <c r="K20" s="2083"/>
      <c r="L20" s="2083"/>
      <c r="M20" s="2168">
        <v>0</v>
      </c>
      <c r="N20" s="2169"/>
      <c r="O20" s="2169"/>
      <c r="P20" s="2169"/>
      <c r="Q20" s="2169"/>
      <c r="R20" s="2169"/>
      <c r="S20" s="2169"/>
      <c r="T20" s="2071">
        <v>0</v>
      </c>
      <c r="U20" s="2087"/>
      <c r="V20" s="2087"/>
      <c r="W20" s="2087"/>
      <c r="X20" s="2071">
        <v>0</v>
      </c>
      <c r="Y20" s="2072"/>
      <c r="Z20" s="2072"/>
      <c r="AA20" s="2072"/>
    </row>
    <row r="21" spans="2:42" s="398" customFormat="1" ht="5.25" customHeight="1" x14ac:dyDescent="0.2">
      <c r="C21" s="477"/>
      <c r="D21" s="408"/>
      <c r="E21" s="408"/>
      <c r="F21" s="408"/>
      <c r="G21" s="408"/>
      <c r="H21" s="408"/>
      <c r="AA21" s="399"/>
      <c r="AM21" s="396"/>
      <c r="AN21" s="396"/>
      <c r="AO21" s="396"/>
      <c r="AP21" s="396"/>
    </row>
    <row r="22" spans="2:42" s="398" customFormat="1" ht="6" customHeight="1" x14ac:dyDescent="0.2">
      <c r="C22" s="477"/>
      <c r="D22" s="408"/>
      <c r="E22" s="408"/>
      <c r="F22" s="408"/>
      <c r="G22" s="408"/>
      <c r="H22" s="408"/>
      <c r="AA22" s="399"/>
      <c r="AM22" s="396"/>
      <c r="AN22" s="396"/>
      <c r="AO22" s="396"/>
      <c r="AP22" s="396"/>
    </row>
    <row r="23" spans="2:42" s="398" customFormat="1" ht="4.5" customHeight="1" x14ac:dyDescent="0.2">
      <c r="C23" s="477"/>
      <c r="D23" s="408"/>
      <c r="E23" s="408"/>
      <c r="F23" s="408"/>
      <c r="G23" s="408"/>
      <c r="H23" s="408"/>
      <c r="AA23" s="399"/>
      <c r="AM23" s="396"/>
      <c r="AN23" s="396"/>
      <c r="AO23" s="396"/>
      <c r="AP23" s="396"/>
    </row>
    <row r="24" spans="2:42" s="398" customFormat="1" ht="6" customHeight="1" thickBot="1" x14ac:dyDescent="0.25">
      <c r="C24" s="477"/>
      <c r="D24" s="408"/>
      <c r="E24" s="408"/>
      <c r="F24" s="408"/>
      <c r="G24" s="408"/>
      <c r="H24" s="408"/>
      <c r="AA24" s="399"/>
      <c r="AM24" s="396"/>
      <c r="AN24" s="396"/>
      <c r="AO24" s="396"/>
      <c r="AP24" s="396"/>
    </row>
    <row r="25" spans="2:42" ht="24" customHeight="1" thickTop="1" thickBot="1" x14ac:dyDescent="0.25">
      <c r="B25" s="409"/>
      <c r="C25" s="410"/>
      <c r="D25" s="2159" t="s">
        <v>693</v>
      </c>
      <c r="E25" s="2160"/>
      <c r="F25" s="2160"/>
      <c r="G25" s="2160"/>
      <c r="H25" s="2161"/>
      <c r="I25" s="411"/>
      <c r="J25" s="2075" t="s">
        <v>695</v>
      </c>
      <c r="K25" s="2076"/>
      <c r="L25" s="2076"/>
      <c r="M25" s="2076"/>
      <c r="N25" s="2076"/>
      <c r="O25" s="2076"/>
      <c r="P25" s="2076"/>
      <c r="Q25" s="2076"/>
      <c r="R25" s="2076"/>
      <c r="S25" s="2076"/>
      <c r="T25" s="2076"/>
      <c r="U25" s="2076"/>
      <c r="V25" s="2076"/>
      <c r="W25" s="2076"/>
      <c r="X25" s="2077"/>
      <c r="Y25" s="412"/>
      <c r="Z25" s="2162" t="s">
        <v>839</v>
      </c>
      <c r="AA25" s="2163"/>
      <c r="AJ25" s="396"/>
      <c r="AK25" s="396"/>
      <c r="AL25" s="396"/>
      <c r="AM25" s="396"/>
      <c r="AN25" s="396"/>
      <c r="AO25" s="396"/>
    </row>
    <row r="26" spans="2:42" ht="15.75" customHeight="1" thickBot="1" x14ac:dyDescent="0.25">
      <c r="B26" s="413" t="s">
        <v>24</v>
      </c>
      <c r="C26" s="413" t="s">
        <v>54</v>
      </c>
      <c r="D26" s="414" t="s">
        <v>55</v>
      </c>
      <c r="E26" s="415" t="s">
        <v>56</v>
      </c>
      <c r="F26" s="415" t="s">
        <v>22</v>
      </c>
      <c r="G26" s="415" t="s">
        <v>58</v>
      </c>
      <c r="H26" s="415" t="s">
        <v>792</v>
      </c>
      <c r="I26" s="416"/>
      <c r="J26" s="417" t="s">
        <v>59</v>
      </c>
      <c r="K26" s="418" t="s">
        <v>60</v>
      </c>
      <c r="L26" s="418" t="s">
        <v>28</v>
      </c>
      <c r="M26" s="418" t="s">
        <v>61</v>
      </c>
      <c r="N26" s="418" t="s">
        <v>840</v>
      </c>
      <c r="O26" s="419"/>
      <c r="P26" s="420" t="s">
        <v>63</v>
      </c>
      <c r="Q26" s="418" t="s">
        <v>0</v>
      </c>
      <c r="R26" s="418" t="s">
        <v>64</v>
      </c>
      <c r="S26" s="418" t="s">
        <v>27</v>
      </c>
      <c r="T26" s="418" t="s">
        <v>65</v>
      </c>
      <c r="U26" s="418" t="s">
        <v>66</v>
      </c>
      <c r="V26" s="418" t="s">
        <v>67</v>
      </c>
      <c r="W26" s="418" t="s">
        <v>841</v>
      </c>
      <c r="X26" s="418" t="s">
        <v>68</v>
      </c>
      <c r="Y26" s="419"/>
      <c r="Z26" s="414" t="s">
        <v>842</v>
      </c>
      <c r="AA26" s="421" t="s">
        <v>843</v>
      </c>
      <c r="AJ26" s="396"/>
      <c r="AK26" s="396"/>
      <c r="AL26" s="396"/>
      <c r="AM26" s="396"/>
      <c r="AN26" s="396"/>
      <c r="AO26" s="396"/>
    </row>
    <row r="27" spans="2:42" ht="128.25" customHeight="1" thickBot="1" x14ac:dyDescent="0.25">
      <c r="B27" s="2179" t="s">
        <v>844</v>
      </c>
      <c r="C27" s="2126" t="s">
        <v>70</v>
      </c>
      <c r="D27" s="2124" t="s">
        <v>71</v>
      </c>
      <c r="E27" s="2124" t="s">
        <v>72</v>
      </c>
      <c r="F27" s="2124" t="s">
        <v>73</v>
      </c>
      <c r="G27" s="2124" t="s">
        <v>845</v>
      </c>
      <c r="H27" s="2124" t="s">
        <v>74</v>
      </c>
      <c r="I27" s="416"/>
      <c r="J27" s="2111" t="s">
        <v>75</v>
      </c>
      <c r="K27" s="2124" t="s">
        <v>846</v>
      </c>
      <c r="L27" s="2170" t="s">
        <v>977</v>
      </c>
      <c r="M27" s="2170" t="s">
        <v>847</v>
      </c>
      <c r="N27" s="2172" t="s">
        <v>848</v>
      </c>
      <c r="O27" s="422"/>
      <c r="P27" s="2187" t="s">
        <v>76</v>
      </c>
      <c r="Q27" s="2122" t="s">
        <v>849</v>
      </c>
      <c r="R27" s="2136" t="s">
        <v>850</v>
      </c>
      <c r="S27" s="423" t="s">
        <v>77</v>
      </c>
      <c r="T27" s="423" t="s">
        <v>78</v>
      </c>
      <c r="U27" s="423" t="s">
        <v>79</v>
      </c>
      <c r="V27" s="2128" t="s">
        <v>53</v>
      </c>
      <c r="W27" s="2130" t="s">
        <v>851</v>
      </c>
      <c r="X27" s="2191" t="s">
        <v>978</v>
      </c>
      <c r="Y27" s="419"/>
      <c r="Z27" s="2115" t="s">
        <v>80</v>
      </c>
      <c r="AA27" s="2117" t="s">
        <v>852</v>
      </c>
      <c r="AJ27" s="396"/>
      <c r="AK27" s="396"/>
      <c r="AL27" s="396"/>
      <c r="AM27" s="396"/>
      <c r="AN27" s="396"/>
      <c r="AO27" s="396"/>
    </row>
    <row r="28" spans="2:42" ht="33" customHeight="1" thickBot="1" x14ac:dyDescent="0.25">
      <c r="B28" s="2180"/>
      <c r="C28" s="2127"/>
      <c r="D28" s="2125"/>
      <c r="E28" s="2125"/>
      <c r="F28" s="2125"/>
      <c r="G28" s="2125"/>
      <c r="H28" s="2125"/>
      <c r="I28" s="416"/>
      <c r="J28" s="2181"/>
      <c r="K28" s="2125"/>
      <c r="L28" s="2171"/>
      <c r="M28" s="2171"/>
      <c r="N28" s="2173"/>
      <c r="O28" s="422"/>
      <c r="P28" s="2188"/>
      <c r="Q28" s="2189"/>
      <c r="R28" s="2190"/>
      <c r="S28" s="2176" t="s">
        <v>81</v>
      </c>
      <c r="T28" s="2177"/>
      <c r="U28" s="2178"/>
      <c r="V28" s="2129"/>
      <c r="W28" s="2131"/>
      <c r="X28" s="2192"/>
      <c r="Y28" s="419"/>
      <c r="Z28" s="2174"/>
      <c r="AA28" s="2175"/>
      <c r="AJ28" s="396"/>
      <c r="AK28" s="396"/>
      <c r="AL28" s="396"/>
      <c r="AM28" s="396"/>
      <c r="AN28" s="396"/>
      <c r="AO28" s="396"/>
    </row>
    <row r="29" spans="2:42" ht="20.100000000000001" customHeight="1" thickBot="1" x14ac:dyDescent="0.25">
      <c r="B29" s="424" t="s">
        <v>1023</v>
      </c>
      <c r="C29" s="425">
        <v>2011</v>
      </c>
      <c r="D29" s="426">
        <f t="shared" ref="D29:D34" si="0">SUM(E29:H29)</f>
        <v>0</v>
      </c>
      <c r="E29" s="426"/>
      <c r="F29" s="426"/>
      <c r="G29" s="426"/>
      <c r="H29" s="426"/>
      <c r="I29" s="1183"/>
      <c r="J29" s="426" t="str">
        <f>IF(SUM(K29:M29)=0,"",SUM(K29:M29))</f>
        <v/>
      </c>
      <c r="K29" s="427"/>
      <c r="L29" s="427"/>
      <c r="M29" s="427"/>
      <c r="N29" s="428" t="str">
        <f>IF(J29="","",IF(J29&gt;0,SUM(K29:L29) /J29,0))</f>
        <v/>
      </c>
      <c r="O29" s="422"/>
      <c r="P29" s="426" t="str">
        <f>IF(COUNTA(R29:X29)&lt;7,"",SUM(K29+L29-R29-W29-X29-V29))</f>
        <v/>
      </c>
      <c r="Q29" s="429" t="str">
        <f>IF(AND(COUNTA(K29:L29)&gt;0,P29&lt;&gt;"",SUM(K29:L29)&gt;0),P29 /(K29+L29),"")</f>
        <v/>
      </c>
      <c r="R29" s="427"/>
      <c r="S29" s="427"/>
      <c r="T29" s="427"/>
      <c r="U29" s="427"/>
      <c r="V29" s="427"/>
      <c r="W29" s="427"/>
      <c r="X29" s="427"/>
      <c r="Y29" s="430"/>
      <c r="Z29" s="490"/>
      <c r="AA29" s="491"/>
      <c r="AJ29" s="396"/>
      <c r="AK29" s="396"/>
      <c r="AL29" s="396"/>
      <c r="AM29" s="396"/>
      <c r="AN29" s="396"/>
      <c r="AO29" s="396"/>
    </row>
    <row r="30" spans="2:42" s="433" customFormat="1" ht="20.100000000000001" customHeight="1" thickBot="1" x14ac:dyDescent="0.25">
      <c r="B30" s="431" t="s">
        <v>1023</v>
      </c>
      <c r="C30" s="432">
        <v>2012</v>
      </c>
      <c r="D30" s="426">
        <f t="shared" si="0"/>
        <v>0</v>
      </c>
      <c r="E30" s="426"/>
      <c r="F30" s="426"/>
      <c r="G30" s="426"/>
      <c r="H30" s="426"/>
      <c r="I30" s="1183"/>
      <c r="J30" s="426" t="str">
        <f>IF(SUM(K30:M30)=0,"",SUM(K30:M30))</f>
        <v/>
      </c>
      <c r="K30" s="427"/>
      <c r="L30" s="427"/>
      <c r="M30" s="427"/>
      <c r="N30" s="428" t="str">
        <f>IF(J30="","",IF(J30&gt;0,SUM(K30:L30) /J30,0))</f>
        <v/>
      </c>
      <c r="O30" s="422"/>
      <c r="P30" s="426" t="str">
        <f>IF(COUNTA(R30:X30)&lt;7,"",SUM(K30+L30-R30-W30-X30-V30))</f>
        <v/>
      </c>
      <c r="Q30" s="429" t="str">
        <f>IF(AND(COUNTA(K30:L30)&gt;0,P30&lt;&gt;"",SUM(K30:L30)&gt;0),P30 /(K30+L30),"")</f>
        <v/>
      </c>
      <c r="R30" s="427"/>
      <c r="S30" s="427"/>
      <c r="T30" s="427"/>
      <c r="U30" s="427"/>
      <c r="V30" s="427"/>
      <c r="W30" s="427"/>
      <c r="X30" s="427"/>
      <c r="Y30" s="430"/>
      <c r="Z30" s="490"/>
      <c r="AA30" s="491"/>
      <c r="AJ30" s="396"/>
      <c r="AK30" s="396"/>
      <c r="AL30" s="396"/>
      <c r="AM30" s="396"/>
      <c r="AN30" s="396"/>
      <c r="AO30" s="396"/>
    </row>
    <row r="31" spans="2:42" s="433" customFormat="1" ht="20.100000000000001" customHeight="1" thickBot="1" x14ac:dyDescent="0.25">
      <c r="B31" s="431" t="s">
        <v>1023</v>
      </c>
      <c r="C31" s="432">
        <v>2013</v>
      </c>
      <c r="D31" s="426">
        <f t="shared" si="0"/>
        <v>0</v>
      </c>
      <c r="E31" s="426"/>
      <c r="F31" s="426"/>
      <c r="G31" s="426"/>
      <c r="H31" s="426"/>
      <c r="I31" s="1183"/>
      <c r="J31" s="426" t="str">
        <f>IF(SUM(K31:M31)=0,"",SUM(K31:M31))</f>
        <v/>
      </c>
      <c r="K31" s="427"/>
      <c r="L31" s="427"/>
      <c r="M31" s="427"/>
      <c r="N31" s="428" t="str">
        <f>IF(J31="","",IF(J31&gt;0,SUM(K31:L31) /J31,0))</f>
        <v/>
      </c>
      <c r="O31" s="422"/>
      <c r="P31" s="426" t="str">
        <f>IF(COUNTA(R31:X31)&lt;7,"",SUM(K31+L31-R31-W31-X31-V31))</f>
        <v/>
      </c>
      <c r="Q31" s="429" t="str">
        <f>IF(AND(COUNTA(K31:L31)&gt;0,P31&lt;&gt;"",SUM(K31:L31)&gt;0),P31 /(K31+L31),"")</f>
        <v/>
      </c>
      <c r="R31" s="427"/>
      <c r="S31" s="427"/>
      <c r="T31" s="427"/>
      <c r="U31" s="427"/>
      <c r="V31" s="427"/>
      <c r="W31" s="427"/>
      <c r="X31" s="427"/>
      <c r="Y31" s="430"/>
      <c r="Z31" s="490"/>
      <c r="AA31" s="491"/>
      <c r="AJ31" s="396"/>
      <c r="AK31" s="396"/>
      <c r="AL31" s="396"/>
      <c r="AM31" s="396"/>
      <c r="AN31" s="396"/>
      <c r="AO31" s="396"/>
    </row>
    <row r="32" spans="2:42" s="433" customFormat="1" ht="20.100000000000001" customHeight="1" thickBot="1" x14ac:dyDescent="0.25">
      <c r="B32" s="431" t="s">
        <v>1023</v>
      </c>
      <c r="C32" s="432">
        <v>2014</v>
      </c>
      <c r="D32" s="426">
        <f t="shared" si="0"/>
        <v>0</v>
      </c>
      <c r="E32" s="426"/>
      <c r="F32" s="426"/>
      <c r="G32" s="426"/>
      <c r="H32" s="426"/>
      <c r="I32" s="1183"/>
      <c r="J32" s="426" t="str">
        <f>IF(SUM(K32:M32)=0,"",SUM(K32:M32))</f>
        <v/>
      </c>
      <c r="K32" s="427"/>
      <c r="L32" s="427"/>
      <c r="M32" s="427"/>
      <c r="N32" s="428" t="str">
        <f>IF(J32="","",IF(J32&gt;0,SUM(K32:L32) /J32,0))</f>
        <v/>
      </c>
      <c r="O32" s="422"/>
      <c r="P32" s="426" t="str">
        <f>IF(COUNTA(R32:X32)&lt;7,"",SUM(K32+L32-R32-W32-X32-V32))</f>
        <v/>
      </c>
      <c r="Q32" s="429" t="str">
        <f>IF(AND(COUNTA(K32:L32)&gt;0,P32&lt;&gt;"",SUM(K32:L32)&gt;0),P32 /(K32+L32),"")</f>
        <v/>
      </c>
      <c r="R32" s="427"/>
      <c r="S32" s="427"/>
      <c r="T32" s="427"/>
      <c r="U32" s="427"/>
      <c r="V32" s="427"/>
      <c r="W32" s="427"/>
      <c r="X32" s="427"/>
      <c r="Y32" s="430"/>
      <c r="Z32" s="490"/>
      <c r="AA32" s="491"/>
      <c r="AJ32" s="396"/>
      <c r="AK32" s="396"/>
      <c r="AL32" s="396"/>
      <c r="AM32" s="396"/>
      <c r="AN32" s="396"/>
      <c r="AO32" s="396"/>
    </row>
    <row r="33" spans="2:43" s="433" customFormat="1" ht="20.100000000000001" customHeight="1" thickBot="1" x14ac:dyDescent="0.25">
      <c r="B33" s="435" t="s">
        <v>1023</v>
      </c>
      <c r="C33" s="436" t="s">
        <v>1585</v>
      </c>
      <c r="D33" s="426">
        <f t="shared" si="0"/>
        <v>0</v>
      </c>
      <c r="E33" s="426"/>
      <c r="F33" s="426"/>
      <c r="G33" s="426"/>
      <c r="H33" s="426"/>
      <c r="I33" s="1184"/>
      <c r="J33" s="2182"/>
      <c r="K33" s="2183"/>
      <c r="L33" s="2183"/>
      <c r="M33" s="2183"/>
      <c r="N33" s="2184"/>
      <c r="O33" s="456"/>
      <c r="P33" s="2182"/>
      <c r="Q33" s="2183"/>
      <c r="R33" s="2183"/>
      <c r="S33" s="2183"/>
      <c r="T33" s="2183"/>
      <c r="U33" s="2183"/>
      <c r="V33" s="2183"/>
      <c r="W33" s="2183"/>
      <c r="X33" s="2184"/>
      <c r="Y33" s="456"/>
      <c r="Z33" s="2185"/>
      <c r="AA33" s="2186"/>
      <c r="AJ33" s="396"/>
      <c r="AK33" s="396"/>
      <c r="AL33" s="396"/>
      <c r="AM33" s="396"/>
      <c r="AN33" s="396"/>
      <c r="AO33" s="396"/>
    </row>
    <row r="34" spans="2:43" s="433" customFormat="1" ht="20.100000000000001" customHeight="1" thickBot="1" x14ac:dyDescent="0.25">
      <c r="B34" s="439" t="s">
        <v>1023</v>
      </c>
      <c r="C34" s="440" t="s">
        <v>1586</v>
      </c>
      <c r="D34" s="426">
        <f t="shared" si="0"/>
        <v>0</v>
      </c>
      <c r="E34" s="426"/>
      <c r="F34" s="426"/>
      <c r="G34" s="426"/>
      <c r="H34" s="426"/>
      <c r="I34" s="1184"/>
      <c r="J34" s="2182"/>
      <c r="K34" s="2183"/>
      <c r="L34" s="2183"/>
      <c r="M34" s="2183"/>
      <c r="N34" s="2184"/>
      <c r="O34" s="456"/>
      <c r="P34" s="2182"/>
      <c r="Q34" s="2183"/>
      <c r="R34" s="2183"/>
      <c r="S34" s="2183"/>
      <c r="T34" s="2183"/>
      <c r="U34" s="2183"/>
      <c r="V34" s="2183"/>
      <c r="W34" s="2183"/>
      <c r="X34" s="2184"/>
      <c r="Y34" s="456"/>
      <c r="Z34" s="2185"/>
      <c r="AA34" s="2186"/>
      <c r="AJ34" s="396"/>
      <c r="AK34" s="396"/>
      <c r="AL34" s="396"/>
      <c r="AM34" s="396"/>
      <c r="AN34" s="396"/>
      <c r="AO34" s="396"/>
    </row>
    <row r="35" spans="2:43" s="395" customFormat="1" ht="3" customHeight="1" thickTop="1" x14ac:dyDescent="0.25">
      <c r="B35" s="368"/>
      <c r="C35" s="368"/>
      <c r="D35" s="368"/>
      <c r="E35" s="368"/>
      <c r="F35" s="368"/>
      <c r="G35" s="368"/>
      <c r="H35" s="368"/>
      <c r="I35" s="368"/>
      <c r="J35" s="368"/>
      <c r="K35" s="368"/>
      <c r="L35" s="368"/>
      <c r="M35" s="368"/>
      <c r="N35" s="368"/>
      <c r="O35" s="368"/>
      <c r="P35" s="368"/>
      <c r="Q35" s="368"/>
      <c r="R35" s="368"/>
      <c r="S35" s="368"/>
      <c r="T35" s="368"/>
      <c r="U35" s="368"/>
      <c r="V35" s="368"/>
      <c r="W35" s="368"/>
      <c r="X35" s="368"/>
      <c r="Y35" s="368"/>
      <c r="Z35" s="368"/>
      <c r="AA35" s="368"/>
      <c r="AJ35" s="396"/>
      <c r="AK35" s="396"/>
      <c r="AL35" s="396"/>
      <c r="AM35" s="396"/>
      <c r="AN35" s="396"/>
      <c r="AO35" s="396"/>
    </row>
    <row r="36" spans="2:43" s="395" customFormat="1" ht="15" x14ac:dyDescent="0.25">
      <c r="B36" s="368"/>
      <c r="C36" s="368"/>
      <c r="D36" s="368"/>
      <c r="E36" s="368"/>
      <c r="F36" s="368"/>
      <c r="G36" s="23" t="s">
        <v>1482</v>
      </c>
      <c r="H36" s="370"/>
      <c r="I36" s="368"/>
      <c r="J36" s="368"/>
      <c r="K36" s="368"/>
      <c r="L36" s="368"/>
      <c r="M36" s="368"/>
      <c r="N36" s="446" t="str">
        <f>IF(B33="EZ","-----",IF(B33= "Nicht relevant","-----",IF(COUNTBLANK(N31:N33)=3,"",SUMIF(B31:B33,"relevant",N31:N33) /COUNTIF(B31:B33,"relevant"))))</f>
        <v>-----</v>
      </c>
      <c r="O36" s="368"/>
      <c r="P36" s="368"/>
      <c r="Q36" s="368"/>
      <c r="R36" s="368"/>
      <c r="S36" s="368"/>
      <c r="T36" s="368"/>
      <c r="U36" s="368"/>
      <c r="V36" s="368"/>
      <c r="W36" s="368"/>
      <c r="X36" s="368"/>
      <c r="Y36" s="368"/>
      <c r="Z36" s="368"/>
      <c r="AA36" s="407"/>
      <c r="AJ36" s="396"/>
      <c r="AK36" s="396"/>
      <c r="AL36" s="396"/>
      <c r="AM36" s="396"/>
      <c r="AN36" s="396"/>
      <c r="AO36" s="396"/>
    </row>
    <row r="37" spans="2:43" s="395" customFormat="1" ht="12.75" customHeight="1" x14ac:dyDescent="0.2">
      <c r="B37" s="483"/>
      <c r="C37" s="484"/>
      <c r="D37" s="484"/>
      <c r="E37" s="484"/>
      <c r="F37" s="484"/>
      <c r="G37" s="484"/>
      <c r="H37" s="484"/>
      <c r="I37" s="484"/>
      <c r="J37" s="484"/>
      <c r="K37" s="484"/>
      <c r="L37" s="484"/>
      <c r="M37" s="484"/>
      <c r="N37" s="484"/>
      <c r="O37" s="484"/>
      <c r="P37" s="484"/>
      <c r="Q37" s="485"/>
      <c r="R37" s="485"/>
      <c r="S37" s="484"/>
      <c r="T37" s="484"/>
      <c r="U37" s="484"/>
      <c r="V37" s="484"/>
      <c r="W37" s="484"/>
      <c r="X37" s="486"/>
      <c r="Y37" s="486"/>
      <c r="AA37" s="407"/>
      <c r="AJ37" s="396"/>
      <c r="AK37" s="396"/>
      <c r="AL37" s="396"/>
      <c r="AM37" s="396"/>
      <c r="AN37" s="396"/>
      <c r="AO37" s="396"/>
    </row>
    <row r="38" spans="2:43" s="466" customFormat="1" ht="14.1" customHeight="1" x14ac:dyDescent="0.2">
      <c r="B38" s="483" t="s">
        <v>979</v>
      </c>
      <c r="C38" s="487"/>
      <c r="D38" s="487"/>
      <c r="E38" s="487"/>
      <c r="F38" s="487"/>
      <c r="G38" s="487"/>
      <c r="H38" s="487"/>
      <c r="I38" s="487"/>
      <c r="J38" s="487"/>
      <c r="K38" s="487"/>
      <c r="L38" s="487"/>
      <c r="M38" s="487"/>
      <c r="N38" s="487"/>
      <c r="O38" s="487"/>
      <c r="P38" s="487"/>
      <c r="Q38" s="488"/>
      <c r="R38" s="488"/>
      <c r="S38" s="487"/>
      <c r="T38" s="487"/>
      <c r="U38" s="487"/>
      <c r="V38" s="487"/>
      <c r="W38" s="487"/>
      <c r="X38" s="489"/>
      <c r="Y38" s="489"/>
      <c r="AA38" s="467"/>
      <c r="AL38" s="449"/>
      <c r="AM38" s="449"/>
      <c r="AN38" s="449"/>
      <c r="AO38" s="449"/>
      <c r="AP38" s="449"/>
      <c r="AQ38" s="449"/>
    </row>
    <row r="39" spans="2:43" s="466" customFormat="1" ht="14.1" customHeight="1" x14ac:dyDescent="0.2">
      <c r="B39" s="483" t="s">
        <v>980</v>
      </c>
      <c r="C39" s="483"/>
      <c r="D39" s="483"/>
      <c r="E39" s="483"/>
      <c r="F39" s="483"/>
      <c r="G39" s="483"/>
      <c r="H39" s="483"/>
      <c r="I39" s="483"/>
      <c r="J39" s="483"/>
      <c r="K39" s="483"/>
      <c r="L39" s="483"/>
      <c r="M39" s="483"/>
      <c r="N39" s="483"/>
      <c r="O39" s="483"/>
      <c r="P39" s="483"/>
      <c r="Q39" s="483"/>
      <c r="R39" s="483"/>
      <c r="S39" s="483"/>
      <c r="T39" s="483"/>
      <c r="U39" s="483"/>
      <c r="V39" s="483"/>
      <c r="W39" s="483"/>
      <c r="X39" s="489"/>
      <c r="Y39" s="489"/>
      <c r="AA39" s="467"/>
      <c r="AL39" s="449"/>
      <c r="AM39" s="449"/>
      <c r="AN39" s="449"/>
      <c r="AO39" s="449"/>
      <c r="AP39" s="449"/>
      <c r="AQ39" s="449"/>
    </row>
    <row r="40" spans="2:43" s="466" customFormat="1" ht="14.1" customHeight="1" x14ac:dyDescent="0.2">
      <c r="B40" s="483" t="s">
        <v>981</v>
      </c>
      <c r="C40" s="483"/>
      <c r="D40" s="483"/>
      <c r="E40" s="483"/>
      <c r="F40" s="483"/>
      <c r="G40" s="483"/>
      <c r="H40" s="483"/>
      <c r="I40" s="483"/>
      <c r="J40" s="483"/>
      <c r="K40" s="483"/>
      <c r="L40" s="483"/>
      <c r="M40" s="483"/>
      <c r="N40" s="483"/>
      <c r="O40" s="483"/>
      <c r="P40" s="483"/>
      <c r="Q40" s="483"/>
      <c r="R40" s="483"/>
      <c r="S40" s="483"/>
      <c r="T40" s="483"/>
      <c r="U40" s="483"/>
      <c r="V40" s="483"/>
      <c r="W40" s="483"/>
      <c r="X40" s="489"/>
      <c r="Y40" s="489"/>
      <c r="AA40" s="467"/>
      <c r="AL40" s="449"/>
      <c r="AM40" s="449"/>
      <c r="AN40" s="449"/>
      <c r="AO40" s="449"/>
      <c r="AP40" s="449"/>
      <c r="AQ40" s="449"/>
    </row>
    <row r="41" spans="2:43" s="466" customFormat="1" ht="27" customHeight="1" x14ac:dyDescent="0.2">
      <c r="B41" s="2158" t="s">
        <v>1588</v>
      </c>
      <c r="C41" s="2158"/>
      <c r="D41" s="2158"/>
      <c r="E41" s="2158"/>
      <c r="F41" s="2158"/>
      <c r="G41" s="2158"/>
      <c r="H41" s="2158"/>
      <c r="I41" s="2158"/>
      <c r="J41" s="2158"/>
      <c r="K41" s="2158"/>
      <c r="L41" s="2158"/>
      <c r="M41" s="2158"/>
      <c r="N41" s="2158"/>
      <c r="O41" s="2158"/>
      <c r="P41" s="2158"/>
      <c r="Q41" s="2158"/>
      <c r="R41" s="2158"/>
      <c r="S41" s="2158"/>
      <c r="T41" s="2158"/>
      <c r="U41" s="2158"/>
      <c r="V41" s="2158"/>
      <c r="W41" s="2158"/>
      <c r="X41" s="2158"/>
      <c r="Y41" s="2158"/>
      <c r="Z41" s="2158"/>
      <c r="AA41" s="2158"/>
      <c r="AB41" s="2158"/>
      <c r="AL41" s="449"/>
      <c r="AM41" s="449"/>
      <c r="AN41" s="449"/>
      <c r="AO41" s="449"/>
      <c r="AP41" s="449"/>
      <c r="AQ41" s="449"/>
    </row>
    <row r="42" spans="2:43" s="466" customFormat="1" ht="14.1" customHeight="1" x14ac:dyDescent="0.2">
      <c r="B42" s="483" t="s">
        <v>982</v>
      </c>
      <c r="C42" s="483"/>
      <c r="D42" s="483"/>
      <c r="E42" s="483"/>
      <c r="F42" s="483"/>
      <c r="G42" s="483"/>
      <c r="H42" s="483"/>
      <c r="I42" s="483"/>
      <c r="J42" s="483"/>
      <c r="K42" s="483"/>
      <c r="L42" s="483"/>
      <c r="M42" s="483"/>
      <c r="N42" s="483"/>
      <c r="O42" s="483"/>
      <c r="P42" s="483"/>
      <c r="Q42" s="483"/>
      <c r="R42" s="483"/>
      <c r="S42" s="483"/>
      <c r="T42" s="483"/>
      <c r="U42" s="483"/>
      <c r="V42" s="483"/>
      <c r="W42" s="483"/>
      <c r="AA42" s="467"/>
      <c r="AL42" s="449"/>
      <c r="AM42" s="449"/>
      <c r="AN42" s="449"/>
      <c r="AO42" s="449"/>
      <c r="AP42" s="449"/>
      <c r="AQ42" s="449"/>
    </row>
    <row r="43" spans="2:43" s="466" customFormat="1" ht="14.1" customHeight="1" x14ac:dyDescent="0.2">
      <c r="B43" s="483" t="s">
        <v>983</v>
      </c>
      <c r="C43" s="483"/>
      <c r="D43" s="483"/>
      <c r="E43" s="483"/>
      <c r="F43" s="483"/>
      <c r="G43" s="483"/>
      <c r="H43" s="483"/>
      <c r="I43" s="483"/>
      <c r="J43" s="483"/>
      <c r="K43" s="483"/>
      <c r="L43" s="483"/>
      <c r="M43" s="483"/>
      <c r="N43" s="483"/>
      <c r="O43" s="483"/>
      <c r="P43" s="483"/>
      <c r="Q43" s="483"/>
      <c r="R43" s="483"/>
      <c r="S43" s="483"/>
      <c r="T43" s="483"/>
      <c r="U43" s="483"/>
      <c r="V43" s="483"/>
      <c r="W43" s="483"/>
      <c r="AA43" s="467"/>
      <c r="AL43" s="449"/>
      <c r="AM43" s="449"/>
      <c r="AN43" s="449"/>
      <c r="AO43" s="449"/>
      <c r="AP43" s="449"/>
      <c r="AQ43" s="449"/>
    </row>
    <row r="44" spans="2:43" s="466" customFormat="1" ht="14.1" customHeight="1" x14ac:dyDescent="0.2">
      <c r="B44" s="483" t="s">
        <v>984</v>
      </c>
      <c r="C44" s="483"/>
      <c r="D44" s="483"/>
      <c r="E44" s="483"/>
      <c r="F44" s="483"/>
      <c r="G44" s="483"/>
      <c r="H44" s="483"/>
      <c r="I44" s="483"/>
      <c r="J44" s="483"/>
      <c r="K44" s="483"/>
      <c r="L44" s="483"/>
      <c r="M44" s="483"/>
      <c r="N44" s="483"/>
      <c r="O44" s="483"/>
      <c r="P44" s="483"/>
      <c r="Q44" s="483"/>
      <c r="R44" s="483"/>
      <c r="S44" s="483"/>
      <c r="T44" s="483"/>
      <c r="U44" s="483"/>
      <c r="V44" s="483"/>
      <c r="W44" s="483"/>
      <c r="AA44" s="467"/>
      <c r="AL44" s="449"/>
      <c r="AM44" s="449"/>
      <c r="AN44" s="449"/>
      <c r="AO44" s="449"/>
      <c r="AP44" s="449"/>
      <c r="AQ44" s="449"/>
    </row>
    <row r="45" spans="2:43" s="466" customFormat="1" ht="14.1" customHeight="1" x14ac:dyDescent="0.2">
      <c r="B45" s="483" t="s">
        <v>985</v>
      </c>
      <c r="C45" s="483"/>
      <c r="D45" s="483"/>
      <c r="E45" s="483"/>
      <c r="F45" s="483"/>
      <c r="G45" s="483"/>
      <c r="H45" s="483"/>
      <c r="I45" s="483"/>
      <c r="J45" s="483"/>
      <c r="K45" s="483"/>
      <c r="L45" s="483"/>
      <c r="M45" s="483"/>
      <c r="N45" s="483"/>
      <c r="O45" s="483"/>
      <c r="P45" s="483"/>
      <c r="Q45" s="483"/>
      <c r="R45" s="483"/>
      <c r="S45" s="483"/>
      <c r="T45" s="483"/>
      <c r="U45" s="483"/>
      <c r="V45" s="483"/>
      <c r="W45" s="483"/>
      <c r="AA45" s="467"/>
      <c r="AL45" s="449"/>
      <c r="AM45" s="449"/>
      <c r="AN45" s="449"/>
      <c r="AO45" s="449"/>
      <c r="AP45" s="449"/>
      <c r="AQ45" s="449"/>
    </row>
    <row r="46" spans="2:43" s="466" customFormat="1" ht="14.1" customHeight="1" x14ac:dyDescent="0.2">
      <c r="B46" s="483" t="s">
        <v>986</v>
      </c>
      <c r="C46" s="483"/>
      <c r="D46" s="483"/>
      <c r="E46" s="483"/>
      <c r="F46" s="483"/>
      <c r="G46" s="483"/>
      <c r="H46" s="483"/>
      <c r="I46" s="483"/>
      <c r="J46" s="483"/>
      <c r="K46" s="483"/>
      <c r="L46" s="483"/>
      <c r="M46" s="483"/>
      <c r="N46" s="483"/>
      <c r="O46" s="483"/>
      <c r="P46" s="483"/>
      <c r="Q46" s="483"/>
      <c r="R46" s="483"/>
      <c r="S46" s="483"/>
      <c r="T46" s="483"/>
      <c r="U46" s="483"/>
      <c r="V46" s="483"/>
      <c r="W46" s="483"/>
      <c r="AA46" s="467"/>
      <c r="AL46" s="449"/>
      <c r="AM46" s="449"/>
      <c r="AN46" s="449"/>
      <c r="AO46" s="449"/>
      <c r="AP46" s="449"/>
      <c r="AQ46" s="449"/>
    </row>
    <row r="47" spans="2:43" s="466" customFormat="1" ht="24.75" customHeight="1" x14ac:dyDescent="0.2">
      <c r="B47" s="2066" t="s">
        <v>1493</v>
      </c>
      <c r="C47" s="2066"/>
      <c r="D47" s="2066"/>
      <c r="E47" s="2066"/>
      <c r="F47" s="2066"/>
      <c r="G47" s="2066"/>
      <c r="H47" s="2066"/>
      <c r="I47" s="2066"/>
      <c r="J47" s="2066"/>
      <c r="K47" s="2066"/>
      <c r="L47" s="2066"/>
      <c r="M47" s="2066"/>
      <c r="N47" s="2066"/>
      <c r="O47" s="2066"/>
      <c r="P47" s="2066"/>
      <c r="Q47" s="2066"/>
      <c r="R47" s="2066"/>
      <c r="S47" s="2066"/>
      <c r="T47" s="2066"/>
      <c r="U47" s="2066"/>
      <c r="V47" s="2066"/>
      <c r="W47" s="2066"/>
      <c r="X47" s="2066"/>
      <c r="Y47" s="2066"/>
      <c r="Z47" s="2066"/>
      <c r="AA47" s="2066"/>
      <c r="AB47" s="2066"/>
      <c r="AL47" s="449"/>
      <c r="AM47" s="449"/>
      <c r="AN47" s="449"/>
      <c r="AO47" s="449"/>
      <c r="AP47" s="449"/>
      <c r="AQ47" s="449"/>
    </row>
    <row r="48" spans="2:43" s="466" customFormat="1" ht="15.75" customHeight="1" x14ac:dyDescent="0.2">
      <c r="B48" s="468"/>
      <c r="AA48" s="467"/>
    </row>
    <row r="49" spans="2:37" s="466" customFormat="1" ht="14.1" customHeight="1" x14ac:dyDescent="0.2">
      <c r="B49" s="447" t="s">
        <v>853</v>
      </c>
      <c r="AA49" s="467"/>
    </row>
    <row r="50" spans="2:37" s="466" customFormat="1" ht="14.1" customHeight="1" x14ac:dyDescent="0.2">
      <c r="B50" s="468" t="s">
        <v>854</v>
      </c>
      <c r="AA50" s="467"/>
    </row>
    <row r="51" spans="2:37" s="468" customFormat="1" ht="14.1" customHeight="1" x14ac:dyDescent="0.25">
      <c r="B51" s="468" t="s">
        <v>855</v>
      </c>
    </row>
    <row r="52" spans="2:37" s="466" customFormat="1" ht="14.1" customHeight="1" x14ac:dyDescent="0.2">
      <c r="B52" s="469" t="s">
        <v>856</v>
      </c>
      <c r="C52" s="468" t="s">
        <v>1200</v>
      </c>
      <c r="AA52" s="467"/>
    </row>
    <row r="53" spans="2:37" s="466" customFormat="1" ht="14.1" customHeight="1" x14ac:dyDescent="0.2">
      <c r="B53" s="469" t="s">
        <v>857</v>
      </c>
      <c r="C53" s="468" t="s">
        <v>858</v>
      </c>
      <c r="AA53" s="467"/>
    </row>
    <row r="54" spans="2:37" s="466" customFormat="1" ht="14.1" customHeight="1" x14ac:dyDescent="0.2">
      <c r="B54" s="469" t="s">
        <v>859</v>
      </c>
      <c r="C54" s="468" t="s">
        <v>1021</v>
      </c>
      <c r="F54" s="470"/>
      <c r="AA54" s="467"/>
    </row>
    <row r="55" spans="2:37" s="466" customFormat="1" ht="14.1" customHeight="1" x14ac:dyDescent="0.2">
      <c r="B55" s="469" t="s">
        <v>860</v>
      </c>
      <c r="C55" s="468" t="s">
        <v>861</v>
      </c>
      <c r="AA55" s="467"/>
    </row>
    <row r="56" spans="2:37" s="466" customFormat="1" ht="14.1" customHeight="1" x14ac:dyDescent="0.2">
      <c r="B56" s="471" t="s">
        <v>862</v>
      </c>
      <c r="C56" s="468" t="s">
        <v>863</v>
      </c>
      <c r="AA56" s="467"/>
    </row>
    <row r="57" spans="2:37" s="466" customFormat="1" ht="14.1" customHeight="1" x14ac:dyDescent="0.2">
      <c r="B57" s="469" t="s">
        <v>864</v>
      </c>
      <c r="C57" s="468" t="s">
        <v>1014</v>
      </c>
      <c r="AA57" s="467"/>
    </row>
    <row r="58" spans="2:37" s="466" customFormat="1" ht="14.1" customHeight="1" x14ac:dyDescent="0.2">
      <c r="B58" s="471" t="s">
        <v>865</v>
      </c>
      <c r="C58" s="468" t="s">
        <v>988</v>
      </c>
      <c r="AA58" s="467"/>
    </row>
    <row r="59" spans="2:37" s="466" customFormat="1" ht="18.75" customHeight="1" x14ac:dyDescent="0.2">
      <c r="B59" s="468"/>
      <c r="AA59" s="467"/>
    </row>
    <row r="60" spans="2:37" s="449" customFormat="1" ht="14.1" customHeight="1" x14ac:dyDescent="0.2">
      <c r="B60" s="472" t="s">
        <v>866</v>
      </c>
    </row>
    <row r="61" spans="2:37" s="449" customFormat="1" ht="14.1" customHeight="1" x14ac:dyDescent="0.2">
      <c r="B61" s="448" t="s">
        <v>867</v>
      </c>
      <c r="AF61" s="466"/>
      <c r="AG61" s="466"/>
      <c r="AH61" s="466"/>
      <c r="AI61" s="466"/>
      <c r="AJ61" s="466"/>
      <c r="AK61" s="466"/>
    </row>
    <row r="62" spans="2:37" s="449" customFormat="1" ht="14.1" customHeight="1" x14ac:dyDescent="0.2">
      <c r="B62" s="448" t="s">
        <v>868</v>
      </c>
      <c r="AF62" s="466"/>
      <c r="AG62" s="466"/>
      <c r="AH62" s="466"/>
      <c r="AI62" s="466"/>
      <c r="AJ62" s="466"/>
      <c r="AK62" s="466"/>
    </row>
    <row r="63" spans="2:37" s="449" customFormat="1" ht="14.1" customHeight="1" x14ac:dyDescent="0.2">
      <c r="B63" s="448" t="s">
        <v>989</v>
      </c>
      <c r="AF63" s="468"/>
      <c r="AG63" s="468"/>
      <c r="AH63" s="468"/>
      <c r="AI63" s="468"/>
      <c r="AJ63" s="468"/>
      <c r="AK63" s="468"/>
    </row>
    <row r="64" spans="2:37" s="449" customFormat="1" ht="14.1" customHeight="1" x14ac:dyDescent="0.2">
      <c r="B64" s="448"/>
      <c r="AF64" s="466"/>
      <c r="AG64" s="466"/>
      <c r="AH64" s="466"/>
      <c r="AI64" s="466"/>
      <c r="AJ64" s="466"/>
      <c r="AK64" s="466"/>
    </row>
    <row r="65" spans="2:37" s="449" customFormat="1" ht="14.1" hidden="1" customHeight="1" x14ac:dyDescent="0.2">
      <c r="B65" s="472" t="s">
        <v>869</v>
      </c>
      <c r="AF65" s="466"/>
      <c r="AG65" s="466"/>
      <c r="AH65" s="466"/>
      <c r="AI65" s="466"/>
      <c r="AJ65" s="466"/>
      <c r="AK65" s="466"/>
    </row>
    <row r="66" spans="2:37" s="449" customFormat="1" ht="21" hidden="1" customHeight="1" x14ac:dyDescent="0.2">
      <c r="B66" s="547" t="s">
        <v>990</v>
      </c>
      <c r="C66" s="2202" t="s">
        <v>870</v>
      </c>
      <c r="D66" s="2203"/>
      <c r="E66" s="2204"/>
      <c r="F66" s="2144" t="s">
        <v>871</v>
      </c>
      <c r="G66" s="2205"/>
      <c r="H66" s="2206"/>
      <c r="I66" s="2103" t="s">
        <v>872</v>
      </c>
      <c r="J66" s="2104"/>
      <c r="K66" s="2104"/>
      <c r="L66" s="2104"/>
      <c r="M66" s="2104"/>
      <c r="N66" s="2104"/>
      <c r="O66" s="2104"/>
      <c r="P66" s="2104"/>
      <c r="Q66" s="2104"/>
      <c r="R66" s="2104"/>
      <c r="S66" s="2104"/>
      <c r="T66" s="2104"/>
      <c r="U66" s="2104"/>
      <c r="V66" s="2104"/>
      <c r="W66" s="2104"/>
      <c r="X66" s="2104"/>
      <c r="Y66" s="2104"/>
      <c r="Z66" s="2104"/>
      <c r="AA66" s="2105"/>
      <c r="AF66" s="466"/>
      <c r="AG66" s="466"/>
      <c r="AH66" s="466"/>
      <c r="AI66" s="466"/>
      <c r="AJ66" s="466"/>
      <c r="AK66" s="466"/>
    </row>
    <row r="67" spans="2:37" s="449" customFormat="1" ht="14.1" hidden="1" customHeight="1" x14ac:dyDescent="0.2">
      <c r="B67" s="548" t="s">
        <v>873</v>
      </c>
      <c r="C67" s="2193" t="s">
        <v>874</v>
      </c>
      <c r="D67" s="2194"/>
      <c r="E67" s="2195"/>
      <c r="F67" s="2199"/>
      <c r="G67" s="2200"/>
      <c r="H67" s="2201"/>
      <c r="I67" s="549"/>
      <c r="J67" s="473" t="s">
        <v>875</v>
      </c>
      <c r="K67" s="474"/>
      <c r="L67" s="474"/>
      <c r="M67" s="474"/>
      <c r="N67" s="474"/>
      <c r="O67" s="474"/>
      <c r="P67" s="474"/>
      <c r="Q67" s="544"/>
      <c r="R67" s="544"/>
      <c r="S67" s="544"/>
      <c r="T67" s="544"/>
      <c r="U67" s="544"/>
      <c r="V67" s="544"/>
      <c r="W67" s="544"/>
      <c r="X67" s="544"/>
      <c r="Y67" s="544"/>
      <c r="Z67" s="544"/>
      <c r="AA67" s="545"/>
      <c r="AF67" s="466"/>
      <c r="AG67" s="466"/>
      <c r="AH67" s="466"/>
      <c r="AI67" s="466"/>
      <c r="AJ67" s="466"/>
      <c r="AK67" s="466"/>
    </row>
    <row r="68" spans="2:37" s="449" customFormat="1" ht="14.1" hidden="1" customHeight="1" x14ac:dyDescent="0.2">
      <c r="B68" s="548" t="s">
        <v>873</v>
      </c>
      <c r="C68" s="2193" t="s">
        <v>876</v>
      </c>
      <c r="D68" s="2194"/>
      <c r="E68" s="2195"/>
      <c r="F68" s="2148"/>
      <c r="G68" s="2149"/>
      <c r="H68" s="2150"/>
      <c r="I68" s="549"/>
      <c r="J68" s="550" t="s">
        <v>991</v>
      </c>
      <c r="K68" s="551"/>
      <c r="L68" s="551"/>
      <c r="M68" s="551"/>
      <c r="N68" s="551"/>
      <c r="O68" s="551"/>
      <c r="P68" s="551"/>
      <c r="Q68" s="552"/>
      <c r="R68" s="552"/>
      <c r="S68" s="552"/>
      <c r="T68" s="552"/>
      <c r="U68" s="552"/>
      <c r="V68" s="552"/>
      <c r="W68" s="552"/>
      <c r="X68" s="552"/>
      <c r="Y68" s="552"/>
      <c r="Z68" s="552"/>
      <c r="AA68" s="553"/>
      <c r="AF68" s="466"/>
      <c r="AG68" s="466"/>
      <c r="AH68" s="466"/>
      <c r="AI68" s="466"/>
      <c r="AJ68" s="466"/>
      <c r="AK68" s="466"/>
    </row>
    <row r="69" spans="2:37" s="449" customFormat="1" ht="14.1" hidden="1" customHeight="1" x14ac:dyDescent="0.2">
      <c r="B69" s="548" t="s">
        <v>24</v>
      </c>
      <c r="C69" s="2193" t="s">
        <v>877</v>
      </c>
      <c r="D69" s="2194"/>
      <c r="E69" s="2195"/>
      <c r="F69" s="2196" t="s">
        <v>838</v>
      </c>
      <c r="G69" s="2197"/>
      <c r="H69" s="2198"/>
      <c r="I69" s="549"/>
      <c r="J69" s="550" t="s">
        <v>992</v>
      </c>
      <c r="K69" s="550"/>
      <c r="L69" s="554"/>
      <c r="M69" s="554"/>
      <c r="N69" s="554"/>
      <c r="O69" s="554"/>
      <c r="P69" s="554"/>
      <c r="Q69" s="163"/>
      <c r="R69" s="163"/>
      <c r="S69" s="163"/>
      <c r="T69" s="163"/>
      <c r="U69" s="163"/>
      <c r="V69" s="163"/>
      <c r="W69" s="163"/>
      <c r="X69" s="163"/>
      <c r="Y69" s="163"/>
      <c r="Z69" s="163"/>
      <c r="AA69" s="555"/>
      <c r="AF69" s="466"/>
      <c r="AG69" s="466"/>
      <c r="AH69" s="466"/>
      <c r="AI69" s="466"/>
      <c r="AJ69" s="466"/>
      <c r="AK69" s="466"/>
    </row>
    <row r="70" spans="2:37" s="449" customFormat="1" ht="14.1" hidden="1" customHeight="1" x14ac:dyDescent="0.2">
      <c r="B70" s="548" t="s">
        <v>59</v>
      </c>
      <c r="C70" s="2193" t="s">
        <v>878</v>
      </c>
      <c r="D70" s="2194"/>
      <c r="E70" s="2195"/>
      <c r="F70" s="2196" t="s">
        <v>837</v>
      </c>
      <c r="G70" s="2197"/>
      <c r="H70" s="2198"/>
      <c r="I70" s="549"/>
      <c r="J70" s="550" t="s">
        <v>879</v>
      </c>
      <c r="K70" s="556"/>
      <c r="L70" s="556"/>
      <c r="M70" s="556"/>
      <c r="N70" s="556"/>
      <c r="O70" s="556"/>
      <c r="P70" s="556"/>
      <c r="Q70" s="557"/>
      <c r="R70" s="557"/>
      <c r="S70" s="557"/>
      <c r="T70" s="557"/>
      <c r="U70" s="557"/>
      <c r="V70" s="557"/>
      <c r="W70" s="557"/>
      <c r="X70" s="557"/>
      <c r="Y70" s="557"/>
      <c r="Z70" s="557"/>
      <c r="AA70" s="558"/>
      <c r="AF70" s="466"/>
      <c r="AG70" s="466"/>
      <c r="AH70" s="466"/>
      <c r="AI70" s="466"/>
      <c r="AJ70" s="466"/>
      <c r="AK70" s="466"/>
    </row>
    <row r="71" spans="2:37" s="449" customFormat="1" ht="14.1" hidden="1" customHeight="1" x14ac:dyDescent="0.2">
      <c r="B71" s="548" t="s">
        <v>63</v>
      </c>
      <c r="C71" s="2193" t="s">
        <v>880</v>
      </c>
      <c r="D71" s="2194"/>
      <c r="E71" s="2195"/>
      <c r="F71" s="2196" t="s">
        <v>837</v>
      </c>
      <c r="G71" s="2197"/>
      <c r="H71" s="2198"/>
      <c r="I71" s="549"/>
      <c r="J71" s="550" t="s">
        <v>881</v>
      </c>
      <c r="K71" s="554"/>
      <c r="L71" s="554"/>
      <c r="M71" s="554"/>
      <c r="N71" s="554"/>
      <c r="O71" s="554"/>
      <c r="P71" s="554"/>
      <c r="Q71" s="163"/>
      <c r="R71" s="163"/>
      <c r="S71" s="163"/>
      <c r="T71" s="163"/>
      <c r="U71" s="163"/>
      <c r="V71" s="163"/>
      <c r="W71" s="163"/>
      <c r="X71" s="163"/>
      <c r="Y71" s="163"/>
      <c r="Z71" s="163"/>
      <c r="AA71" s="555"/>
      <c r="AF71" s="466"/>
      <c r="AG71" s="466"/>
      <c r="AH71" s="466"/>
      <c r="AI71" s="466"/>
      <c r="AJ71" s="466"/>
      <c r="AK71" s="466"/>
    </row>
    <row r="72" spans="2:37" s="449" customFormat="1" ht="14.1" hidden="1" customHeight="1" x14ac:dyDescent="0.2">
      <c r="B72" s="548" t="s">
        <v>882</v>
      </c>
      <c r="C72" s="2193" t="s">
        <v>993</v>
      </c>
      <c r="D72" s="2194"/>
      <c r="E72" s="2195"/>
      <c r="F72" s="2196" t="s">
        <v>837</v>
      </c>
      <c r="G72" s="2197"/>
      <c r="H72" s="2198"/>
      <c r="I72" s="549"/>
      <c r="J72" s="550" t="s">
        <v>883</v>
      </c>
      <c r="K72" s="554"/>
      <c r="L72" s="554"/>
      <c r="M72" s="554"/>
      <c r="N72" s="554"/>
      <c r="O72" s="554"/>
      <c r="P72" s="554"/>
      <c r="Q72" s="163"/>
      <c r="R72" s="163"/>
      <c r="S72" s="163"/>
      <c r="T72" s="163"/>
      <c r="U72" s="163"/>
      <c r="V72" s="163"/>
      <c r="W72" s="163"/>
      <c r="X72" s="163"/>
      <c r="Y72" s="163"/>
      <c r="Z72" s="163"/>
      <c r="AA72" s="555"/>
    </row>
    <row r="73" spans="2:37" s="449" customFormat="1" ht="14.1" hidden="1" customHeight="1" x14ac:dyDescent="0.2">
      <c r="B73" s="548" t="s">
        <v>884</v>
      </c>
      <c r="C73" s="2193" t="s">
        <v>885</v>
      </c>
      <c r="D73" s="2194"/>
      <c r="E73" s="2195"/>
      <c r="F73" s="2207" t="s">
        <v>836</v>
      </c>
      <c r="G73" s="2208"/>
      <c r="H73" s="2209"/>
      <c r="I73" s="549"/>
      <c r="J73" s="550" t="s">
        <v>886</v>
      </c>
      <c r="K73" s="554"/>
      <c r="L73" s="554"/>
      <c r="M73" s="554"/>
      <c r="N73" s="554"/>
      <c r="O73" s="554"/>
      <c r="P73" s="554"/>
      <c r="Q73" s="163"/>
      <c r="R73" s="163"/>
      <c r="S73" s="163"/>
      <c r="T73" s="163"/>
      <c r="U73" s="163"/>
      <c r="V73" s="163"/>
      <c r="W73" s="163"/>
      <c r="X73" s="163"/>
      <c r="Y73" s="163"/>
      <c r="Z73" s="163"/>
      <c r="AA73" s="555"/>
    </row>
    <row r="74" spans="2:37" s="449" customFormat="1" ht="14.1" hidden="1" customHeight="1" x14ac:dyDescent="0.2">
      <c r="B74" s="548" t="s">
        <v>55</v>
      </c>
      <c r="C74" s="2193" t="s">
        <v>1201</v>
      </c>
      <c r="D74" s="2194"/>
      <c r="E74" s="2195"/>
      <c r="F74" s="2210" t="s">
        <v>835</v>
      </c>
      <c r="G74" s="2211"/>
      <c r="H74" s="2212"/>
      <c r="I74" s="549"/>
      <c r="J74" s="550" t="s">
        <v>71</v>
      </c>
      <c r="K74" s="559"/>
      <c r="L74" s="556"/>
      <c r="M74" s="556"/>
      <c r="N74" s="556"/>
      <c r="O74" s="556"/>
      <c r="P74" s="556"/>
      <c r="Q74" s="557"/>
      <c r="R74" s="163"/>
      <c r="S74" s="163"/>
      <c r="T74" s="163"/>
      <c r="U74" s="163"/>
      <c r="V74" s="163"/>
      <c r="W74" s="163"/>
      <c r="X74" s="163"/>
      <c r="Y74" s="163"/>
      <c r="Z74" s="163"/>
      <c r="AA74" s="555"/>
    </row>
    <row r="75" spans="2:37" s="449" customFormat="1" ht="14.1" hidden="1" customHeight="1" x14ac:dyDescent="0.2">
      <c r="B75" s="548" t="s">
        <v>840</v>
      </c>
      <c r="C75" s="2193" t="s">
        <v>994</v>
      </c>
      <c r="D75" s="2194"/>
      <c r="E75" s="2195"/>
      <c r="F75" s="2210" t="s">
        <v>835</v>
      </c>
      <c r="G75" s="2211"/>
      <c r="H75" s="2212"/>
      <c r="I75" s="549"/>
      <c r="J75" s="550" t="s">
        <v>888</v>
      </c>
      <c r="K75" s="554"/>
      <c r="L75" s="554"/>
      <c r="M75" s="554"/>
      <c r="N75" s="554"/>
      <c r="O75" s="554"/>
      <c r="P75" s="554"/>
      <c r="Q75" s="163"/>
      <c r="R75" s="163"/>
      <c r="S75" s="163"/>
      <c r="T75" s="163"/>
      <c r="U75" s="163"/>
      <c r="V75" s="163"/>
      <c r="W75" s="163"/>
      <c r="X75" s="163"/>
      <c r="Y75" s="163"/>
      <c r="Z75" s="163"/>
      <c r="AA75" s="555"/>
    </row>
    <row r="76" spans="2:37" s="449" customFormat="1" ht="14.1" hidden="1" customHeight="1" x14ac:dyDescent="0.2">
      <c r="B76" s="548" t="s">
        <v>884</v>
      </c>
      <c r="C76" s="2193" t="s">
        <v>889</v>
      </c>
      <c r="D76" s="2194"/>
      <c r="E76" s="2195"/>
      <c r="F76" s="2210" t="s">
        <v>835</v>
      </c>
      <c r="G76" s="2211"/>
      <c r="H76" s="2212"/>
      <c r="I76" s="549"/>
      <c r="J76" s="550" t="s">
        <v>995</v>
      </c>
      <c r="K76" s="554"/>
      <c r="L76" s="554"/>
      <c r="M76" s="554"/>
      <c r="N76" s="554"/>
      <c r="O76" s="554"/>
      <c r="P76" s="554"/>
      <c r="Q76" s="163"/>
      <c r="R76" s="163"/>
      <c r="S76" s="163"/>
      <c r="T76" s="163"/>
      <c r="U76" s="163"/>
      <c r="V76" s="163"/>
      <c r="W76" s="163"/>
      <c r="X76" s="163"/>
      <c r="Y76" s="163"/>
      <c r="Z76" s="163"/>
      <c r="AA76" s="555"/>
    </row>
    <row r="77" spans="2:37" s="449" customFormat="1" ht="14.1" hidden="1" customHeight="1" x14ac:dyDescent="0.2">
      <c r="B77" s="548" t="s">
        <v>0</v>
      </c>
      <c r="C77" s="2193" t="s">
        <v>890</v>
      </c>
      <c r="D77" s="2194"/>
      <c r="E77" s="2195"/>
      <c r="F77" s="2210" t="s">
        <v>835</v>
      </c>
      <c r="G77" s="2211"/>
      <c r="H77" s="2212"/>
      <c r="I77" s="549"/>
      <c r="J77" s="550" t="s">
        <v>891</v>
      </c>
      <c r="K77" s="554"/>
      <c r="L77" s="554"/>
      <c r="M77" s="554"/>
      <c r="N77" s="554"/>
      <c r="O77" s="554"/>
      <c r="P77" s="554"/>
      <c r="Q77" s="163"/>
      <c r="R77" s="163"/>
      <c r="S77" s="163"/>
      <c r="T77" s="163"/>
      <c r="U77" s="163"/>
      <c r="V77" s="163"/>
      <c r="W77" s="163"/>
      <c r="X77" s="163"/>
      <c r="Y77" s="163"/>
      <c r="Z77" s="163"/>
      <c r="AA77" s="555"/>
    </row>
    <row r="78" spans="2:37" s="449" customFormat="1" ht="14.1" hidden="1" customHeight="1" x14ac:dyDescent="0.2">
      <c r="B78" s="548" t="s">
        <v>996</v>
      </c>
      <c r="C78" s="2155" t="s">
        <v>1015</v>
      </c>
      <c r="D78" s="2213"/>
      <c r="E78" s="2214"/>
      <c r="F78" s="2210" t="s">
        <v>835</v>
      </c>
      <c r="G78" s="2211"/>
      <c r="H78" s="2212"/>
      <c r="I78" s="549"/>
      <c r="J78" s="560" t="s">
        <v>998</v>
      </c>
      <c r="K78" s="554"/>
      <c r="L78" s="554"/>
      <c r="M78" s="554"/>
      <c r="N78" s="554"/>
      <c r="O78" s="554"/>
      <c r="P78" s="560" t="s">
        <v>999</v>
      </c>
      <c r="Q78" s="163"/>
      <c r="R78" s="163"/>
      <c r="S78" s="163"/>
      <c r="T78" s="560"/>
      <c r="U78" s="163"/>
      <c r="V78" s="163"/>
      <c r="W78" s="163"/>
      <c r="X78" s="163"/>
      <c r="Y78" s="163"/>
      <c r="Z78" s="163"/>
      <c r="AA78" s="555"/>
    </row>
    <row r="79" spans="2:37" s="449" customFormat="1" ht="14.1" hidden="1" customHeight="1" x14ac:dyDescent="0.2">
      <c r="B79" s="548" t="s">
        <v>1000</v>
      </c>
      <c r="C79" s="2155" t="s">
        <v>1016</v>
      </c>
      <c r="D79" s="2213"/>
      <c r="E79" s="2214"/>
      <c r="F79" s="2210" t="s">
        <v>835</v>
      </c>
      <c r="G79" s="2211"/>
      <c r="H79" s="2212"/>
      <c r="I79" s="549"/>
      <c r="J79" s="560" t="s">
        <v>998</v>
      </c>
      <c r="K79" s="554"/>
      <c r="L79" s="554"/>
      <c r="M79" s="554"/>
      <c r="N79" s="554"/>
      <c r="O79" s="554"/>
      <c r="P79" s="560" t="s">
        <v>1002</v>
      </c>
      <c r="Q79" s="163"/>
      <c r="R79" s="163"/>
      <c r="S79" s="163"/>
      <c r="T79" s="560"/>
      <c r="U79" s="163"/>
      <c r="V79" s="163"/>
      <c r="W79" s="163"/>
      <c r="X79" s="163"/>
      <c r="Y79" s="163"/>
      <c r="Z79" s="163"/>
      <c r="AA79" s="555"/>
    </row>
    <row r="80" spans="2:37" s="449" customFormat="1" ht="14.1" hidden="1" customHeight="1" x14ac:dyDescent="0.2">
      <c r="B80" s="548" t="s">
        <v>1003</v>
      </c>
      <c r="C80" s="2155" t="s">
        <v>1017</v>
      </c>
      <c r="D80" s="2213"/>
      <c r="E80" s="2214"/>
      <c r="F80" s="2210" t="s">
        <v>835</v>
      </c>
      <c r="G80" s="2211"/>
      <c r="H80" s="2212"/>
      <c r="I80" s="549"/>
      <c r="J80" s="560" t="s">
        <v>998</v>
      </c>
      <c r="K80" s="554"/>
      <c r="L80" s="554"/>
      <c r="M80" s="554"/>
      <c r="N80" s="554"/>
      <c r="O80" s="554"/>
      <c r="P80" s="560" t="s">
        <v>1004</v>
      </c>
      <c r="Q80" s="163"/>
      <c r="R80" s="163"/>
      <c r="S80" s="163"/>
      <c r="T80" s="560"/>
      <c r="U80" s="163"/>
      <c r="V80" s="163"/>
      <c r="W80" s="163"/>
      <c r="X80" s="163"/>
      <c r="Y80" s="163"/>
      <c r="Z80" s="163"/>
      <c r="AA80" s="555"/>
    </row>
    <row r="81" spans="2:27" s="449" customFormat="1" ht="14.1" hidden="1" customHeight="1" x14ac:dyDescent="0.2">
      <c r="B81" s="548" t="s">
        <v>893</v>
      </c>
      <c r="C81" s="2155" t="s">
        <v>1018</v>
      </c>
      <c r="D81" s="2213"/>
      <c r="E81" s="2214"/>
      <c r="F81" s="2210" t="s">
        <v>835</v>
      </c>
      <c r="G81" s="2211"/>
      <c r="H81" s="2212"/>
      <c r="I81" s="549"/>
      <c r="J81" s="560" t="s">
        <v>998</v>
      </c>
      <c r="K81" s="554"/>
      <c r="L81" s="554"/>
      <c r="M81" s="554"/>
      <c r="N81" s="554"/>
      <c r="O81" s="554"/>
      <c r="P81" s="560" t="s">
        <v>1006</v>
      </c>
      <c r="Q81" s="163"/>
      <c r="R81" s="163"/>
      <c r="S81" s="163"/>
      <c r="T81" s="560"/>
      <c r="U81" s="163"/>
      <c r="V81" s="163"/>
      <c r="W81" s="163"/>
      <c r="X81" s="163"/>
      <c r="Y81" s="163"/>
      <c r="Z81" s="163"/>
      <c r="AA81" s="555"/>
    </row>
    <row r="82" spans="2:27" s="449" customFormat="1" ht="14.1" hidden="1" customHeight="1" x14ac:dyDescent="0.2">
      <c r="B82" s="548" t="s">
        <v>895</v>
      </c>
      <c r="C82" s="2155" t="s">
        <v>1019</v>
      </c>
      <c r="D82" s="2213"/>
      <c r="E82" s="2214"/>
      <c r="F82" s="2210" t="s">
        <v>835</v>
      </c>
      <c r="G82" s="2211"/>
      <c r="H82" s="2212"/>
      <c r="I82" s="549"/>
      <c r="J82" s="560" t="s">
        <v>998</v>
      </c>
      <c r="K82" s="554"/>
      <c r="L82" s="554"/>
      <c r="M82" s="554"/>
      <c r="N82" s="554"/>
      <c r="O82" s="554"/>
      <c r="P82" s="560" t="s">
        <v>1007</v>
      </c>
      <c r="Q82" s="163"/>
      <c r="R82" s="163"/>
      <c r="S82" s="163"/>
      <c r="T82" s="560"/>
      <c r="U82" s="163"/>
      <c r="V82" s="163"/>
      <c r="W82" s="163"/>
      <c r="X82" s="163"/>
      <c r="Y82" s="163"/>
      <c r="Z82" s="163"/>
      <c r="AA82" s="555"/>
    </row>
    <row r="83" spans="2:27" s="449" customFormat="1" ht="14.1" hidden="1" customHeight="1" x14ac:dyDescent="0.2">
      <c r="B83" s="548" t="s">
        <v>1008</v>
      </c>
      <c r="C83" s="2155" t="s">
        <v>1016</v>
      </c>
      <c r="D83" s="2213"/>
      <c r="E83" s="2214"/>
      <c r="F83" s="2210" t="s">
        <v>835</v>
      </c>
      <c r="G83" s="2211"/>
      <c r="H83" s="2212"/>
      <c r="I83" s="549"/>
      <c r="J83" s="560" t="s">
        <v>1009</v>
      </c>
      <c r="K83" s="554"/>
      <c r="L83" s="554"/>
      <c r="M83" s="554"/>
      <c r="N83" s="554"/>
      <c r="O83" s="554"/>
      <c r="P83" s="560" t="s">
        <v>999</v>
      </c>
      <c r="Q83" s="163"/>
      <c r="R83" s="163"/>
      <c r="S83" s="163"/>
      <c r="T83" s="560"/>
      <c r="U83" s="163"/>
      <c r="V83" s="163"/>
      <c r="W83" s="163"/>
      <c r="X83" s="163"/>
      <c r="Y83" s="163"/>
      <c r="Z83" s="163"/>
      <c r="AA83" s="555"/>
    </row>
    <row r="84" spans="2:27" s="449" customFormat="1" ht="14.1" hidden="1" customHeight="1" x14ac:dyDescent="0.2">
      <c r="B84" s="548" t="s">
        <v>1010</v>
      </c>
      <c r="C84" s="2155" t="s">
        <v>1001</v>
      </c>
      <c r="D84" s="2213"/>
      <c r="E84" s="2214"/>
      <c r="F84" s="2210" t="s">
        <v>835</v>
      </c>
      <c r="G84" s="2211"/>
      <c r="H84" s="2212"/>
      <c r="I84" s="549"/>
      <c r="J84" s="560" t="s">
        <v>1009</v>
      </c>
      <c r="K84" s="554"/>
      <c r="L84" s="554"/>
      <c r="M84" s="554"/>
      <c r="N84" s="554"/>
      <c r="O84" s="554"/>
      <c r="P84" s="560" t="s">
        <v>1002</v>
      </c>
      <c r="Q84" s="163"/>
      <c r="R84" s="163"/>
      <c r="S84" s="163"/>
      <c r="T84" s="560"/>
      <c r="U84" s="163"/>
      <c r="V84" s="163"/>
      <c r="W84" s="163"/>
      <c r="X84" s="163"/>
      <c r="Y84" s="163"/>
      <c r="Z84" s="163"/>
      <c r="AA84" s="555"/>
    </row>
    <row r="85" spans="2:27" s="449" customFormat="1" ht="14.1" hidden="1" customHeight="1" x14ac:dyDescent="0.2">
      <c r="B85" s="548" t="s">
        <v>1011</v>
      </c>
      <c r="C85" s="2155" t="s">
        <v>1020</v>
      </c>
      <c r="D85" s="2213"/>
      <c r="E85" s="2214"/>
      <c r="F85" s="2210" t="s">
        <v>835</v>
      </c>
      <c r="G85" s="2211"/>
      <c r="H85" s="2212"/>
      <c r="I85" s="549"/>
      <c r="J85" s="560" t="s">
        <v>1009</v>
      </c>
      <c r="K85" s="554"/>
      <c r="L85" s="554"/>
      <c r="M85" s="554"/>
      <c r="N85" s="554"/>
      <c r="O85" s="554"/>
      <c r="P85" s="560" t="s">
        <v>1004</v>
      </c>
      <c r="Q85" s="163"/>
      <c r="R85" s="163"/>
      <c r="S85" s="163"/>
      <c r="T85" s="560"/>
      <c r="U85" s="163"/>
      <c r="V85" s="163"/>
      <c r="W85" s="163"/>
      <c r="X85" s="163"/>
      <c r="Y85" s="163"/>
      <c r="Z85" s="163"/>
      <c r="AA85" s="555"/>
    </row>
    <row r="86" spans="2:27" s="449" customFormat="1" ht="14.1" hidden="1" customHeight="1" x14ac:dyDescent="0.2">
      <c r="B86" s="548" t="s">
        <v>896</v>
      </c>
      <c r="C86" s="2155" t="s">
        <v>1005</v>
      </c>
      <c r="D86" s="2213"/>
      <c r="E86" s="2214"/>
      <c r="F86" s="2210" t="s">
        <v>835</v>
      </c>
      <c r="G86" s="2211"/>
      <c r="H86" s="2212"/>
      <c r="I86" s="549"/>
      <c r="J86" s="475" t="s">
        <v>1009</v>
      </c>
      <c r="K86" s="554"/>
      <c r="L86" s="554"/>
      <c r="M86" s="554"/>
      <c r="N86" s="554"/>
      <c r="O86" s="554"/>
      <c r="P86" s="560" t="s">
        <v>1006</v>
      </c>
      <c r="Q86" s="163"/>
      <c r="R86" s="163"/>
      <c r="S86" s="163"/>
      <c r="T86" s="560"/>
      <c r="U86" s="163"/>
      <c r="V86" s="163"/>
      <c r="W86" s="163"/>
      <c r="X86" s="163"/>
      <c r="Y86" s="163"/>
      <c r="Z86" s="163"/>
      <c r="AA86" s="555"/>
    </row>
    <row r="87" spans="2:27" s="449" customFormat="1" ht="14.1" hidden="1" customHeight="1" x14ac:dyDescent="0.2">
      <c r="B87" s="548" t="s">
        <v>898</v>
      </c>
      <c r="C87" s="2155" t="s">
        <v>897</v>
      </c>
      <c r="D87" s="2213"/>
      <c r="E87" s="2214"/>
      <c r="F87" s="2210" t="s">
        <v>835</v>
      </c>
      <c r="G87" s="2211"/>
      <c r="H87" s="2212"/>
      <c r="I87" s="549"/>
      <c r="J87" s="561" t="s">
        <v>1009</v>
      </c>
      <c r="K87" s="554"/>
      <c r="L87" s="554"/>
      <c r="M87" s="554"/>
      <c r="N87" s="554"/>
      <c r="O87" s="554"/>
      <c r="P87" s="560" t="s">
        <v>1007</v>
      </c>
      <c r="Q87" s="163"/>
      <c r="R87" s="163"/>
      <c r="S87" s="163"/>
      <c r="T87" s="560"/>
      <c r="U87" s="163"/>
      <c r="V87" s="163"/>
      <c r="W87" s="163"/>
      <c r="X87" s="163"/>
      <c r="Y87" s="163"/>
      <c r="Z87" s="163"/>
      <c r="AA87" s="555"/>
    </row>
    <row r="88" spans="2:27" s="449" customFormat="1" ht="11.25" x14ac:dyDescent="0.2">
      <c r="AA88" s="450"/>
    </row>
    <row r="90" spans="2:27" ht="15" x14ac:dyDescent="0.25">
      <c r="B90"/>
      <c r="C90"/>
      <c r="D90"/>
      <c r="E90"/>
      <c r="F90"/>
      <c r="G90"/>
      <c r="H90"/>
      <c r="I90"/>
      <c r="J90"/>
      <c r="K90"/>
      <c r="L90"/>
      <c r="M90"/>
      <c r="N90"/>
      <c r="O90"/>
      <c r="P90"/>
      <c r="Q90"/>
      <c r="R90"/>
      <c r="S90"/>
      <c r="T90"/>
      <c r="U90"/>
      <c r="V90"/>
      <c r="W90"/>
      <c r="X90"/>
      <c r="Y90"/>
      <c r="Z90"/>
      <c r="AA90"/>
    </row>
    <row r="91" spans="2:27" ht="17.25" hidden="1" customHeight="1" x14ac:dyDescent="0.2">
      <c r="C91" s="396" t="s">
        <v>873</v>
      </c>
      <c r="D91" s="396"/>
      <c r="E91" s="396"/>
      <c r="F91" s="451"/>
      <c r="G91" s="451"/>
      <c r="H91" s="451"/>
      <c r="I91" s="451"/>
      <c r="J91" s="451"/>
      <c r="K91" s="451"/>
      <c r="L91" s="451"/>
      <c r="M91" s="451"/>
      <c r="N91" s="451"/>
      <c r="O91" s="451"/>
      <c r="P91" s="396"/>
      <c r="Q91" s="396"/>
    </row>
    <row r="92" spans="2:27" hidden="1" x14ac:dyDescent="0.2">
      <c r="B92" s="396" t="s">
        <v>1024</v>
      </c>
      <c r="D92" s="396">
        <v>0</v>
      </c>
      <c r="E92" s="396">
        <v>0</v>
      </c>
      <c r="F92" s="451">
        <v>0</v>
      </c>
      <c r="G92" s="451" t="s">
        <v>1025</v>
      </c>
      <c r="H92" s="451">
        <v>0</v>
      </c>
      <c r="I92" s="451">
        <v>0</v>
      </c>
      <c r="J92" s="451">
        <v>0</v>
      </c>
      <c r="K92" s="451">
        <v>0</v>
      </c>
      <c r="L92" s="451">
        <v>0</v>
      </c>
      <c r="M92" s="451" t="s">
        <v>1026</v>
      </c>
      <c r="N92" s="451">
        <v>0</v>
      </c>
      <c r="O92" s="451" t="s">
        <v>1027</v>
      </c>
      <c r="P92" s="396"/>
      <c r="Q92" s="396"/>
    </row>
    <row r="93" spans="2:27" hidden="1" x14ac:dyDescent="0.2">
      <c r="B93" s="396">
        <v>0</v>
      </c>
      <c r="D93" s="396">
        <v>0</v>
      </c>
      <c r="E93" s="396">
        <v>0</v>
      </c>
      <c r="F93" s="452">
        <v>0</v>
      </c>
      <c r="G93" s="452">
        <v>0</v>
      </c>
      <c r="H93" s="452">
        <v>0</v>
      </c>
      <c r="I93" s="452">
        <v>0</v>
      </c>
      <c r="J93" s="452">
        <v>0</v>
      </c>
      <c r="K93" s="452">
        <v>0</v>
      </c>
      <c r="L93" s="451">
        <v>0</v>
      </c>
      <c r="M93" s="451">
        <v>0</v>
      </c>
      <c r="N93" s="451">
        <v>0</v>
      </c>
      <c r="O93" s="451" t="s">
        <v>1028</v>
      </c>
      <c r="P93" s="396"/>
      <c r="Q93" s="396"/>
    </row>
    <row r="94" spans="2:27" hidden="1" x14ac:dyDescent="0.2">
      <c r="B94" s="396" t="s">
        <v>1029</v>
      </c>
      <c r="D94" s="396">
        <v>0</v>
      </c>
      <c r="E94" s="396" t="s">
        <v>1030</v>
      </c>
      <c r="F94" s="452">
        <v>0</v>
      </c>
      <c r="G94" s="452">
        <v>0</v>
      </c>
      <c r="H94" s="452">
        <v>0</v>
      </c>
      <c r="I94" s="452">
        <v>0</v>
      </c>
      <c r="J94" s="452">
        <v>0</v>
      </c>
      <c r="K94" s="452">
        <v>0</v>
      </c>
      <c r="L94" s="451">
        <v>0</v>
      </c>
      <c r="M94" s="451" t="s">
        <v>1029</v>
      </c>
      <c r="N94" s="451">
        <v>0</v>
      </c>
      <c r="O94" s="451">
        <v>0</v>
      </c>
      <c r="P94" s="396"/>
      <c r="Q94" s="396"/>
    </row>
    <row r="95" spans="2:27" ht="14.25" hidden="1" customHeight="1" x14ac:dyDescent="0.2">
      <c r="B95" s="396" t="s">
        <v>1031</v>
      </c>
      <c r="D95" s="396">
        <v>0</v>
      </c>
      <c r="E95" s="396" t="s">
        <v>1032</v>
      </c>
      <c r="F95" s="452" t="s">
        <v>1033</v>
      </c>
      <c r="G95" s="452">
        <v>-1</v>
      </c>
      <c r="H95" s="452">
        <v>-1</v>
      </c>
      <c r="I95" s="452">
        <v>-1</v>
      </c>
      <c r="J95" s="452">
        <v>-1</v>
      </c>
      <c r="K95" s="452">
        <v>-1</v>
      </c>
      <c r="L95" s="451">
        <v>0</v>
      </c>
      <c r="M95" s="451" t="s">
        <v>1034</v>
      </c>
      <c r="N95" s="451">
        <v>0</v>
      </c>
      <c r="O95" s="451">
        <v>0</v>
      </c>
      <c r="P95" s="396"/>
      <c r="Q95" s="396"/>
      <c r="AA95" s="391"/>
    </row>
    <row r="96" spans="2:27" ht="14.25" hidden="1" customHeight="1" x14ac:dyDescent="0.2">
      <c r="B96" s="396" t="s">
        <v>1035</v>
      </c>
      <c r="D96" s="396">
        <v>0</v>
      </c>
      <c r="E96" s="396" t="s">
        <v>1036</v>
      </c>
      <c r="F96" s="452" t="s">
        <v>1037</v>
      </c>
      <c r="G96" s="452">
        <v>0</v>
      </c>
      <c r="H96" s="452">
        <v>0</v>
      </c>
      <c r="I96" s="452">
        <v>0</v>
      </c>
      <c r="J96" s="452">
        <v>0</v>
      </c>
      <c r="K96" s="452">
        <v>1</v>
      </c>
      <c r="L96" s="451">
        <v>0</v>
      </c>
      <c r="M96" s="451">
        <v>0</v>
      </c>
      <c r="N96" s="451">
        <v>0</v>
      </c>
      <c r="O96" s="451">
        <v>0</v>
      </c>
      <c r="P96" s="396"/>
      <c r="Q96" s="396"/>
      <c r="AA96" s="391"/>
    </row>
    <row r="97" spans="2:27" ht="14.25" hidden="1" customHeight="1" x14ac:dyDescent="0.2">
      <c r="B97" s="396" t="s">
        <v>1038</v>
      </c>
      <c r="D97" s="396">
        <v>0</v>
      </c>
      <c r="E97" s="396" t="s">
        <v>1032</v>
      </c>
      <c r="F97" s="451" t="s">
        <v>1039</v>
      </c>
      <c r="G97" s="451">
        <v>0</v>
      </c>
      <c r="H97" s="451">
        <v>16</v>
      </c>
      <c r="I97" s="451">
        <v>0</v>
      </c>
      <c r="J97" s="451">
        <v>0</v>
      </c>
      <c r="K97" s="451">
        <v>0</v>
      </c>
      <c r="L97" s="451">
        <v>0</v>
      </c>
      <c r="M97" s="451" t="s">
        <v>1040</v>
      </c>
      <c r="N97" s="451">
        <v>0</v>
      </c>
      <c r="O97" s="451">
        <v>0</v>
      </c>
      <c r="P97" s="396"/>
      <c r="Q97" s="396"/>
      <c r="AA97" s="391"/>
    </row>
    <row r="98" spans="2:27" ht="14.25" hidden="1" customHeight="1" x14ac:dyDescent="0.2">
      <c r="B98" s="396" t="s">
        <v>1041</v>
      </c>
      <c r="D98" s="396">
        <v>0</v>
      </c>
      <c r="E98" s="396" t="s">
        <v>1036</v>
      </c>
      <c r="F98" s="453">
        <v>0</v>
      </c>
      <c r="G98" s="453">
        <v>0</v>
      </c>
      <c r="H98" s="453">
        <v>0</v>
      </c>
      <c r="I98" s="453">
        <v>0</v>
      </c>
      <c r="J98" s="453">
        <v>0</v>
      </c>
      <c r="K98" s="453">
        <v>0</v>
      </c>
      <c r="L98" s="451">
        <v>0</v>
      </c>
      <c r="M98" s="451" t="s">
        <v>1042</v>
      </c>
      <c r="N98" s="451">
        <v>0</v>
      </c>
      <c r="O98" s="451" t="s">
        <v>1043</v>
      </c>
      <c r="P98" s="396"/>
      <c r="Q98" s="396"/>
      <c r="AA98" s="391"/>
    </row>
    <row r="99" spans="2:27" ht="14.25" hidden="1" customHeight="1" x14ac:dyDescent="0.2">
      <c r="B99" s="396" t="s">
        <v>1044</v>
      </c>
      <c r="D99" s="396">
        <v>0</v>
      </c>
      <c r="E99" s="396" t="s">
        <v>1032</v>
      </c>
      <c r="F99" s="453" t="s">
        <v>1039</v>
      </c>
      <c r="G99" s="453">
        <v>0</v>
      </c>
      <c r="H99" s="453">
        <v>1E-3</v>
      </c>
      <c r="I99" s="453">
        <v>0</v>
      </c>
      <c r="J99" s="453">
        <v>0.69899999999999995</v>
      </c>
      <c r="K99" s="453">
        <v>0.7</v>
      </c>
      <c r="L99" s="451">
        <v>0</v>
      </c>
      <c r="M99" s="451" t="s">
        <v>1045</v>
      </c>
      <c r="N99" s="451">
        <v>0</v>
      </c>
      <c r="O99" s="451">
        <v>0</v>
      </c>
      <c r="P99" s="396"/>
      <c r="Q99" s="396"/>
      <c r="AA99" s="391"/>
    </row>
    <row r="100" spans="2:27" ht="14.25" hidden="1" customHeight="1" x14ac:dyDescent="0.2">
      <c r="B100" s="396" t="s">
        <v>1046</v>
      </c>
      <c r="D100" s="396">
        <v>0</v>
      </c>
      <c r="E100" s="396" t="s">
        <v>1047</v>
      </c>
      <c r="F100" s="453" t="s">
        <v>1039</v>
      </c>
      <c r="G100" s="453">
        <v>0</v>
      </c>
      <c r="H100" s="453">
        <v>1E-3</v>
      </c>
      <c r="I100" s="453">
        <v>0</v>
      </c>
      <c r="J100" s="453">
        <v>0.79900000000000004</v>
      </c>
      <c r="K100" s="453">
        <v>0.8</v>
      </c>
      <c r="L100" s="451">
        <v>0</v>
      </c>
      <c r="M100" s="451" t="s">
        <v>1048</v>
      </c>
      <c r="N100" s="451">
        <v>0</v>
      </c>
      <c r="O100" s="451">
        <v>0</v>
      </c>
      <c r="P100" s="396"/>
      <c r="Q100" s="396"/>
      <c r="AA100" s="391"/>
    </row>
    <row r="101" spans="2:27" ht="14.25" hidden="1" customHeight="1" x14ac:dyDescent="0.2">
      <c r="B101" s="396" t="s">
        <v>1049</v>
      </c>
      <c r="D101" s="396">
        <v>0</v>
      </c>
      <c r="E101" s="396" t="s">
        <v>1032</v>
      </c>
      <c r="F101" s="453" t="s">
        <v>1037</v>
      </c>
      <c r="G101" s="453">
        <v>0</v>
      </c>
      <c r="H101" s="453">
        <v>1E-3</v>
      </c>
      <c r="I101" s="453">
        <v>0</v>
      </c>
      <c r="J101" s="453">
        <v>1</v>
      </c>
      <c r="K101" s="453">
        <v>0.99099999999999999</v>
      </c>
      <c r="L101" s="451">
        <v>0</v>
      </c>
      <c r="M101" s="451" t="s">
        <v>1050</v>
      </c>
      <c r="N101" s="451">
        <v>0</v>
      </c>
      <c r="O101" s="451">
        <v>0</v>
      </c>
      <c r="P101" s="396"/>
      <c r="Q101" s="396"/>
      <c r="AA101" s="391"/>
    </row>
    <row r="102" spans="2:27" ht="14.25" hidden="1" customHeight="1" x14ac:dyDescent="0.2">
      <c r="B102" s="396" t="s">
        <v>1051</v>
      </c>
      <c r="D102" s="396">
        <v>0</v>
      </c>
      <c r="E102" s="396" t="s">
        <v>1036</v>
      </c>
      <c r="F102" s="453">
        <v>0</v>
      </c>
      <c r="G102" s="453">
        <v>0</v>
      </c>
      <c r="H102" s="453">
        <v>0</v>
      </c>
      <c r="I102" s="453">
        <v>0</v>
      </c>
      <c r="J102" s="453">
        <v>0</v>
      </c>
      <c r="K102" s="453">
        <v>0</v>
      </c>
      <c r="L102" s="451">
        <v>0</v>
      </c>
      <c r="M102" s="451" t="s">
        <v>1052</v>
      </c>
      <c r="N102" s="451">
        <v>0</v>
      </c>
      <c r="O102" s="451" t="s">
        <v>1053</v>
      </c>
      <c r="P102" s="396"/>
      <c r="Q102" s="396"/>
      <c r="AA102" s="391"/>
    </row>
    <row r="103" spans="2:27" ht="14.25" hidden="1" customHeight="1" x14ac:dyDescent="0.2">
      <c r="B103" s="396">
        <v>0</v>
      </c>
      <c r="D103" s="396">
        <v>0</v>
      </c>
      <c r="E103" s="396">
        <v>0</v>
      </c>
      <c r="F103" s="453">
        <v>0</v>
      </c>
      <c r="G103" s="453">
        <v>0</v>
      </c>
      <c r="H103" s="453">
        <v>0</v>
      </c>
      <c r="I103" s="453">
        <v>0</v>
      </c>
      <c r="J103" s="453">
        <v>0</v>
      </c>
      <c r="K103" s="453">
        <v>0</v>
      </c>
      <c r="L103" s="451">
        <v>0</v>
      </c>
      <c r="M103" s="451">
        <v>0</v>
      </c>
      <c r="N103" s="451">
        <v>0</v>
      </c>
      <c r="O103" s="451">
        <v>0</v>
      </c>
      <c r="P103" s="396"/>
      <c r="Q103" s="396"/>
      <c r="AA103" s="391"/>
    </row>
    <row r="104" spans="2:27" ht="14.25" hidden="1" customHeight="1" x14ac:dyDescent="0.2">
      <c r="B104" s="396" t="s">
        <v>1054</v>
      </c>
      <c r="D104" s="396">
        <v>0</v>
      </c>
      <c r="E104" s="396" t="s">
        <v>1036</v>
      </c>
      <c r="F104" s="453" t="s">
        <v>1039</v>
      </c>
      <c r="G104" s="453">
        <v>0</v>
      </c>
      <c r="H104" s="453">
        <v>0</v>
      </c>
      <c r="I104" s="453">
        <v>0</v>
      </c>
      <c r="J104" s="453">
        <v>0</v>
      </c>
      <c r="K104" s="453">
        <v>0</v>
      </c>
      <c r="L104" s="451">
        <v>0</v>
      </c>
      <c r="M104" s="451" t="s">
        <v>1055</v>
      </c>
      <c r="N104" s="451">
        <v>0</v>
      </c>
      <c r="O104" s="451"/>
      <c r="P104" s="396"/>
      <c r="Q104" s="396"/>
      <c r="AA104" s="391"/>
    </row>
    <row r="105" spans="2:27" ht="14.25" hidden="1" customHeight="1" x14ac:dyDescent="0.2">
      <c r="B105" s="396">
        <v>0</v>
      </c>
      <c r="D105" s="396">
        <v>0</v>
      </c>
      <c r="E105" s="396">
        <v>0</v>
      </c>
      <c r="F105" s="453">
        <v>0</v>
      </c>
      <c r="G105" s="453">
        <v>0</v>
      </c>
      <c r="H105" s="453">
        <v>0</v>
      </c>
      <c r="I105" s="453">
        <v>0</v>
      </c>
      <c r="J105" s="453">
        <v>0</v>
      </c>
      <c r="K105" s="453">
        <v>0</v>
      </c>
      <c r="L105" s="451">
        <v>0</v>
      </c>
      <c r="M105" s="451">
        <v>0</v>
      </c>
      <c r="N105" s="451">
        <v>0</v>
      </c>
      <c r="O105" s="451">
        <v>0</v>
      </c>
      <c r="P105" s="396"/>
      <c r="Q105" s="396"/>
      <c r="AA105" s="391"/>
    </row>
    <row r="106" spans="2:27" ht="14.25" hidden="1" customHeight="1" x14ac:dyDescent="0.2">
      <c r="B106" s="396" t="s">
        <v>1056</v>
      </c>
      <c r="D106" s="396">
        <v>0</v>
      </c>
      <c r="E106" s="396">
        <v>0</v>
      </c>
      <c r="F106" s="396" t="s">
        <v>1057</v>
      </c>
      <c r="G106" s="396">
        <v>0</v>
      </c>
      <c r="H106" s="455" t="s">
        <v>1058</v>
      </c>
      <c r="I106" s="455">
        <v>0</v>
      </c>
      <c r="J106" s="396">
        <v>0</v>
      </c>
      <c r="K106" s="455" t="s">
        <v>1059</v>
      </c>
      <c r="L106" s="396">
        <v>0</v>
      </c>
      <c r="M106" s="396">
        <v>0</v>
      </c>
      <c r="N106" s="454"/>
      <c r="O106" s="396">
        <v>0</v>
      </c>
      <c r="P106" s="396"/>
      <c r="Q106" s="396"/>
      <c r="AA106" s="391"/>
    </row>
    <row r="107" spans="2:27" ht="14.25" hidden="1" customHeight="1" x14ac:dyDescent="0.2">
      <c r="B107" s="396"/>
      <c r="D107" s="396"/>
      <c r="E107" s="396"/>
      <c r="F107" s="396"/>
      <c r="G107" s="396"/>
      <c r="H107" s="455"/>
      <c r="I107" s="455"/>
      <c r="J107" s="396"/>
      <c r="K107" s="455"/>
      <c r="L107" s="396"/>
      <c r="M107" s="396"/>
      <c r="N107" s="454"/>
      <c r="O107" s="396">
        <v>0</v>
      </c>
      <c r="P107" s="396"/>
      <c r="Q107" s="396"/>
      <c r="AA107" s="391"/>
    </row>
    <row r="108" spans="2:27" ht="14.25" hidden="1" customHeight="1" x14ac:dyDescent="0.2">
      <c r="B108" s="396"/>
      <c r="D108" s="396"/>
      <c r="E108" s="396"/>
      <c r="F108" s="396"/>
      <c r="G108" s="396"/>
      <c r="H108" s="455"/>
      <c r="I108" s="455"/>
      <c r="J108" s="396"/>
      <c r="K108" s="455"/>
      <c r="L108" s="396"/>
      <c r="M108" s="396"/>
      <c r="N108" s="454"/>
      <c r="O108" s="396" t="e">
        <v>#REF!</v>
      </c>
      <c r="P108" s="396"/>
      <c r="Q108" s="396"/>
      <c r="AA108" s="391"/>
    </row>
    <row r="109" spans="2:27" ht="14.25" hidden="1" customHeight="1" x14ac:dyDescent="0.2">
      <c r="B109" s="396" t="s">
        <v>1060</v>
      </c>
      <c r="D109" s="396">
        <v>1E-3</v>
      </c>
      <c r="E109" s="396">
        <v>0</v>
      </c>
      <c r="F109" s="396">
        <v>0</v>
      </c>
      <c r="G109" s="396">
        <v>0.44900000000000001</v>
      </c>
      <c r="H109" s="455">
        <v>0.45</v>
      </c>
      <c r="I109" s="455">
        <v>0</v>
      </c>
      <c r="J109" s="396">
        <v>0.749</v>
      </c>
      <c r="K109" s="455">
        <v>0.75</v>
      </c>
      <c r="L109" s="396">
        <v>0</v>
      </c>
      <c r="M109" s="396" t="s">
        <v>998</v>
      </c>
      <c r="N109" s="454"/>
      <c r="O109" s="396" t="s">
        <v>998</v>
      </c>
      <c r="P109" s="396"/>
      <c r="Q109" s="396"/>
      <c r="AA109" s="391"/>
    </row>
    <row r="110" spans="2:27" ht="14.25" hidden="1" customHeight="1" x14ac:dyDescent="0.2">
      <c r="B110" s="396" t="s">
        <v>1061</v>
      </c>
      <c r="D110" s="396">
        <v>1E-3</v>
      </c>
      <c r="E110" s="396">
        <v>0</v>
      </c>
      <c r="F110" s="396">
        <v>0</v>
      </c>
      <c r="G110" s="396">
        <v>0.499</v>
      </c>
      <c r="H110" s="455">
        <v>0.5</v>
      </c>
      <c r="I110" s="455">
        <v>0</v>
      </c>
      <c r="J110" s="396">
        <v>0.79900000000000004</v>
      </c>
      <c r="K110" s="455">
        <v>0.8</v>
      </c>
      <c r="L110" s="396">
        <v>0</v>
      </c>
      <c r="M110" s="396" t="s">
        <v>998</v>
      </c>
      <c r="N110" s="454"/>
      <c r="O110" s="396" t="s">
        <v>998</v>
      </c>
      <c r="P110" s="396"/>
      <c r="Q110" s="396"/>
      <c r="AA110" s="391"/>
    </row>
    <row r="111" spans="2:27" ht="14.25" hidden="1" customHeight="1" x14ac:dyDescent="0.2">
      <c r="B111" s="396" t="s">
        <v>1062</v>
      </c>
      <c r="D111" s="396">
        <v>1E-3</v>
      </c>
      <c r="E111" s="396">
        <v>0</v>
      </c>
      <c r="F111" s="396">
        <v>0</v>
      </c>
      <c r="G111" s="396">
        <v>0.54900000000000004</v>
      </c>
      <c r="H111" s="455">
        <v>0.55000000000000004</v>
      </c>
      <c r="I111" s="455">
        <v>0</v>
      </c>
      <c r="J111" s="396">
        <v>0.84899999999999998</v>
      </c>
      <c r="K111" s="455">
        <v>0.85</v>
      </c>
      <c r="L111" s="396">
        <v>0</v>
      </c>
      <c r="M111" s="396" t="s">
        <v>998</v>
      </c>
      <c r="N111" s="454"/>
      <c r="O111" s="396" t="s">
        <v>998</v>
      </c>
      <c r="P111" s="396"/>
      <c r="Q111" s="396"/>
      <c r="AA111" s="391"/>
    </row>
    <row r="112" spans="2:27" ht="14.25" hidden="1" customHeight="1" x14ac:dyDescent="0.2">
      <c r="B112" s="396" t="s">
        <v>1063</v>
      </c>
      <c r="D112" s="396">
        <v>1E-3</v>
      </c>
      <c r="E112" s="396">
        <v>0</v>
      </c>
      <c r="F112" s="396">
        <v>0</v>
      </c>
      <c r="G112" s="396">
        <v>0.59899999999999998</v>
      </c>
      <c r="H112" s="455">
        <v>0.6</v>
      </c>
      <c r="I112" s="455">
        <v>0</v>
      </c>
      <c r="J112" s="396">
        <v>0.84899999999999998</v>
      </c>
      <c r="K112" s="455">
        <v>0.85</v>
      </c>
      <c r="L112" s="396">
        <v>0</v>
      </c>
      <c r="M112" s="396" t="s">
        <v>998</v>
      </c>
      <c r="N112" s="454"/>
      <c r="O112" s="396" t="s">
        <v>998</v>
      </c>
      <c r="P112" s="396"/>
      <c r="Q112" s="396"/>
      <c r="AA112" s="391"/>
    </row>
    <row r="113" spans="2:27" ht="14.25" hidden="1" customHeight="1" x14ac:dyDescent="0.2">
      <c r="B113" s="396" t="s">
        <v>1064</v>
      </c>
      <c r="D113" s="396">
        <v>1E-3</v>
      </c>
      <c r="E113" s="396">
        <v>0</v>
      </c>
      <c r="F113" s="396">
        <v>0</v>
      </c>
      <c r="G113" s="396">
        <v>0.64900000000000002</v>
      </c>
      <c r="H113" s="455">
        <v>0.65</v>
      </c>
      <c r="I113" s="455">
        <v>0</v>
      </c>
      <c r="J113" s="396">
        <v>0.89900000000000002</v>
      </c>
      <c r="K113" s="455">
        <v>0.9</v>
      </c>
      <c r="L113" s="396">
        <v>0</v>
      </c>
      <c r="M113" s="396" t="s">
        <v>998</v>
      </c>
      <c r="N113" s="454"/>
      <c r="O113" s="396" t="s">
        <v>998</v>
      </c>
      <c r="P113" s="396"/>
      <c r="Q113" s="396"/>
      <c r="AA113" s="391"/>
    </row>
    <row r="114" spans="2:27" ht="14.25" hidden="1" customHeight="1" x14ac:dyDescent="0.2">
      <c r="B114" s="396">
        <v>0</v>
      </c>
      <c r="D114" s="396">
        <v>0</v>
      </c>
      <c r="E114" s="396">
        <v>0</v>
      </c>
      <c r="F114" s="396">
        <v>0</v>
      </c>
      <c r="G114" s="396">
        <v>0</v>
      </c>
      <c r="H114" s="396">
        <v>0</v>
      </c>
      <c r="I114" s="396">
        <v>0</v>
      </c>
      <c r="J114" s="396">
        <v>0</v>
      </c>
      <c r="K114" s="455">
        <v>0</v>
      </c>
      <c r="L114" s="396">
        <v>0</v>
      </c>
      <c r="M114" s="396">
        <v>0</v>
      </c>
      <c r="N114" s="454"/>
      <c r="O114" s="396">
        <v>0</v>
      </c>
      <c r="P114" s="396"/>
      <c r="Q114" s="396"/>
      <c r="AA114" s="391"/>
    </row>
    <row r="115" spans="2:27" ht="14.25" hidden="1" customHeight="1" x14ac:dyDescent="0.2">
      <c r="B115" s="396" t="s">
        <v>1065</v>
      </c>
      <c r="D115" s="396">
        <v>0</v>
      </c>
      <c r="E115" s="396">
        <v>0</v>
      </c>
      <c r="F115" s="396">
        <v>0</v>
      </c>
      <c r="G115" s="396">
        <v>0</v>
      </c>
      <c r="H115" s="455" t="s">
        <v>1058</v>
      </c>
      <c r="I115" s="455">
        <v>0</v>
      </c>
      <c r="J115" s="396">
        <v>0</v>
      </c>
      <c r="K115" s="455" t="s">
        <v>1059</v>
      </c>
      <c r="L115" s="396">
        <v>0</v>
      </c>
      <c r="M115" s="396">
        <v>0</v>
      </c>
      <c r="N115" s="454"/>
      <c r="O115" s="396">
        <v>0</v>
      </c>
      <c r="P115" s="396"/>
      <c r="Q115" s="396"/>
      <c r="AA115" s="391"/>
    </row>
    <row r="116" spans="2:27" ht="14.25" hidden="1" customHeight="1" x14ac:dyDescent="0.2">
      <c r="B116" s="396"/>
      <c r="D116" s="396"/>
      <c r="E116" s="396"/>
      <c r="F116" s="396"/>
      <c r="G116" s="396"/>
      <c r="H116" s="455"/>
      <c r="I116" s="455"/>
      <c r="J116" s="396"/>
      <c r="K116" s="455"/>
      <c r="L116" s="396"/>
      <c r="M116" s="396"/>
      <c r="N116" s="454"/>
      <c r="O116" s="396">
        <v>0</v>
      </c>
      <c r="P116" s="396"/>
      <c r="Q116" s="396"/>
      <c r="AA116" s="391"/>
    </row>
    <row r="117" spans="2:27" ht="14.25" hidden="1" customHeight="1" x14ac:dyDescent="0.2">
      <c r="B117" s="396"/>
      <c r="D117" s="396"/>
      <c r="E117" s="396"/>
      <c r="F117" s="396"/>
      <c r="G117" s="396"/>
      <c r="H117" s="455"/>
      <c r="I117" s="455"/>
      <c r="J117" s="396"/>
      <c r="K117" s="455"/>
      <c r="L117" s="396"/>
      <c r="M117" s="396"/>
      <c r="N117" s="454"/>
      <c r="O117" s="396">
        <v>0</v>
      </c>
      <c r="P117" s="396"/>
      <c r="Q117" s="396"/>
      <c r="AA117" s="391"/>
    </row>
    <row r="118" spans="2:27" ht="14.25" hidden="1" customHeight="1" x14ac:dyDescent="0.2">
      <c r="B118" s="396" t="s">
        <v>1060</v>
      </c>
      <c r="D118" s="396">
        <v>1E-3</v>
      </c>
      <c r="E118" s="396">
        <v>0</v>
      </c>
      <c r="F118" s="396">
        <v>0</v>
      </c>
      <c r="G118" s="396">
        <v>0.499</v>
      </c>
      <c r="H118" s="455">
        <v>0.5</v>
      </c>
      <c r="I118" s="455">
        <v>0</v>
      </c>
      <c r="J118" s="396">
        <v>0.79900000000000004</v>
      </c>
      <c r="K118" s="455">
        <v>0.8</v>
      </c>
      <c r="L118" s="396">
        <v>0</v>
      </c>
      <c r="M118" s="396" t="s">
        <v>1009</v>
      </c>
      <c r="N118" s="454"/>
      <c r="O118" s="396" t="s">
        <v>1009</v>
      </c>
      <c r="P118" s="396"/>
      <c r="Q118" s="396"/>
      <c r="AA118" s="391"/>
    </row>
    <row r="119" spans="2:27" ht="14.25" hidden="1" customHeight="1" x14ac:dyDescent="0.2">
      <c r="B119" s="396" t="s">
        <v>1061</v>
      </c>
      <c r="D119" s="396">
        <v>1E-3</v>
      </c>
      <c r="E119" s="396">
        <v>0</v>
      </c>
      <c r="F119" s="396">
        <v>0</v>
      </c>
      <c r="G119" s="396">
        <v>0.54900000000000004</v>
      </c>
      <c r="H119" s="455">
        <v>0.55000000000000004</v>
      </c>
      <c r="I119" s="455">
        <v>0</v>
      </c>
      <c r="J119" s="396">
        <v>0.89900000000000002</v>
      </c>
      <c r="K119" s="455">
        <v>0.9</v>
      </c>
      <c r="L119" s="396">
        <v>0</v>
      </c>
      <c r="M119" s="396" t="s">
        <v>1009</v>
      </c>
      <c r="N119" s="454"/>
      <c r="O119" s="396" t="s">
        <v>1009</v>
      </c>
      <c r="P119" s="396"/>
      <c r="Q119" s="396"/>
      <c r="AA119" s="391"/>
    </row>
    <row r="120" spans="2:27" ht="14.25" hidden="1" customHeight="1" x14ac:dyDescent="0.2">
      <c r="B120" s="396" t="s">
        <v>1062</v>
      </c>
      <c r="D120" s="396">
        <v>1E-3</v>
      </c>
      <c r="E120" s="396">
        <v>0</v>
      </c>
      <c r="F120" s="396">
        <v>0</v>
      </c>
      <c r="G120" s="396">
        <v>0.59899999999999998</v>
      </c>
      <c r="H120" s="455">
        <v>0.6</v>
      </c>
      <c r="I120" s="455">
        <v>0</v>
      </c>
      <c r="J120" s="396">
        <v>0.89900000000000002</v>
      </c>
      <c r="K120" s="455">
        <v>0.9</v>
      </c>
      <c r="L120" s="396">
        <v>0</v>
      </c>
      <c r="M120" s="396" t="s">
        <v>1009</v>
      </c>
      <c r="N120" s="454"/>
      <c r="O120" s="396" t="s">
        <v>1009</v>
      </c>
      <c r="P120" s="396"/>
      <c r="Q120" s="396"/>
      <c r="AA120" s="391"/>
    </row>
    <row r="121" spans="2:27" ht="14.25" hidden="1" customHeight="1" x14ac:dyDescent="0.2">
      <c r="B121" s="396" t="s">
        <v>1063</v>
      </c>
      <c r="D121" s="396">
        <v>1E-3</v>
      </c>
      <c r="E121" s="396">
        <v>0</v>
      </c>
      <c r="F121" s="396">
        <v>0</v>
      </c>
      <c r="G121" s="396">
        <v>0.64900000000000002</v>
      </c>
      <c r="H121" s="455">
        <v>0.65</v>
      </c>
      <c r="I121" s="455">
        <v>0</v>
      </c>
      <c r="J121" s="396">
        <v>0.94899999999999995</v>
      </c>
      <c r="K121" s="455">
        <v>0.95</v>
      </c>
      <c r="L121" s="396">
        <v>0</v>
      </c>
      <c r="M121" s="396" t="s">
        <v>1009</v>
      </c>
      <c r="N121" s="454"/>
      <c r="O121" s="396" t="s">
        <v>1009</v>
      </c>
      <c r="P121" s="396"/>
      <c r="Q121" s="396"/>
      <c r="AA121" s="391"/>
    </row>
    <row r="122" spans="2:27" ht="14.25" hidden="1" customHeight="1" x14ac:dyDescent="0.2">
      <c r="B122" s="396" t="s">
        <v>1064</v>
      </c>
      <c r="D122" s="396">
        <v>1E-3</v>
      </c>
      <c r="E122" s="396">
        <v>0</v>
      </c>
      <c r="F122" s="396">
        <v>0</v>
      </c>
      <c r="G122" s="396">
        <v>0.84899999999999998</v>
      </c>
      <c r="H122" s="455">
        <v>0.85</v>
      </c>
      <c r="I122" s="455">
        <v>0</v>
      </c>
      <c r="J122" s="396">
        <v>0.98899999999999999</v>
      </c>
      <c r="K122" s="455">
        <v>0.99</v>
      </c>
      <c r="L122" s="396">
        <v>0</v>
      </c>
      <c r="M122" s="396" t="s">
        <v>1009</v>
      </c>
      <c r="N122" s="454"/>
      <c r="O122" s="396" t="s">
        <v>1009</v>
      </c>
      <c r="P122" s="396"/>
      <c r="Q122" s="396"/>
      <c r="AA122" s="391"/>
    </row>
    <row r="123" spans="2:27" ht="14.25" hidden="1" customHeight="1" x14ac:dyDescent="0.2">
      <c r="B123" s="396" t="s">
        <v>1063</v>
      </c>
      <c r="D123" s="396">
        <v>1E-3</v>
      </c>
      <c r="E123" s="396">
        <v>0</v>
      </c>
      <c r="F123" s="396">
        <v>0</v>
      </c>
      <c r="G123" s="396">
        <v>0.64900000000000002</v>
      </c>
      <c r="H123" s="455">
        <v>0.65</v>
      </c>
      <c r="I123" s="455">
        <v>0</v>
      </c>
      <c r="J123" s="396">
        <v>0.94899999999999995</v>
      </c>
      <c r="K123" s="455">
        <v>0.95</v>
      </c>
      <c r="L123" s="396">
        <v>0</v>
      </c>
      <c r="M123" s="396" t="s">
        <v>1009</v>
      </c>
      <c r="N123" s="454"/>
      <c r="O123" s="396" t="s">
        <v>1009</v>
      </c>
      <c r="P123" s="396"/>
      <c r="Q123" s="396"/>
      <c r="AA123" s="391"/>
    </row>
    <row r="124" spans="2:27" ht="14.25" hidden="1" customHeight="1" x14ac:dyDescent="0.2">
      <c r="B124" s="396" t="s">
        <v>1064</v>
      </c>
      <c r="D124" s="396">
        <v>1E-3</v>
      </c>
      <c r="E124" s="396">
        <v>0</v>
      </c>
      <c r="F124" s="396">
        <v>0</v>
      </c>
      <c r="G124" s="396">
        <v>0.84899999999999998</v>
      </c>
      <c r="H124" s="455">
        <v>0.85</v>
      </c>
      <c r="I124" s="455">
        <v>0</v>
      </c>
      <c r="J124" s="396">
        <v>0.98899999999999999</v>
      </c>
      <c r="K124" s="455">
        <v>0.99</v>
      </c>
      <c r="L124" s="396">
        <v>0</v>
      </c>
      <c r="M124" s="396" t="s">
        <v>1009</v>
      </c>
      <c r="N124" s="454"/>
      <c r="O124" s="396" t="s">
        <v>1009</v>
      </c>
      <c r="P124" s="396"/>
      <c r="Q124" s="396"/>
      <c r="AA124" s="391"/>
    </row>
    <row r="125" spans="2:27" ht="14.25" customHeight="1" x14ac:dyDescent="0.2">
      <c r="B125" s="395"/>
      <c r="C125" s="395"/>
      <c r="D125" s="395"/>
      <c r="E125" s="395"/>
      <c r="F125" s="395"/>
      <c r="G125" s="395"/>
      <c r="H125" s="395"/>
      <c r="I125" s="395"/>
      <c r="J125" s="395"/>
      <c r="K125" s="395"/>
      <c r="L125" s="395"/>
      <c r="M125" s="395"/>
      <c r="N125" s="395"/>
      <c r="O125" s="395"/>
      <c r="P125" s="395"/>
      <c r="Q125" s="395"/>
      <c r="AA125" s="391"/>
    </row>
    <row r="126" spans="2:27" ht="14.25" customHeight="1" x14ac:dyDescent="0.2">
      <c r="AA126" s="391"/>
    </row>
    <row r="127" spans="2:27" ht="14.25" customHeight="1" x14ac:dyDescent="0.2">
      <c r="AA127" s="391"/>
    </row>
    <row r="128" spans="2:27" ht="14.25" customHeight="1" x14ac:dyDescent="0.2">
      <c r="AA128" s="391"/>
    </row>
  </sheetData>
  <sheetProtection password="CA09" sheet="1" objects="1" scenarios="1"/>
  <dataConsolidate/>
  <customSheetViews>
    <customSheetView guid="{6425AD40-BB5F-4DDC-B7E5-93EC90B05160}" showGridLines="0" hiddenRows="1" hiddenColumns="1" showRuler="0" topLeftCell="A16">
      <selection activeCell="M38" sqref="M38"/>
      <rowBreaks count="1" manualBreakCount="1">
        <brk id="62" max="16383" man="1"/>
      </rowBrea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customSheetView>
    <customSheetView guid="{AF106B3B-DB47-4EE6-B02F-A5A2E64FC756}" showGridLines="0" hiddenRows="1" hiddenColumns="1" showRuler="0">
      <rowBreaks count="1" manualBreakCount="1">
        <brk id="62" max="16383" man="1"/>
      </rowBreaks>
      <pageMargins left="0.39370078740157483" right="3.937007874015748E-2" top="0.59055118110236227" bottom="0.39370078740157483" header="0.11811023622047245" footer="0.11811023622047245"/>
      <pageSetup paperSize="9" orientation="landscape" r:id="rId2"/>
      <headerFooter>
        <oddFooter>&amp;L&amp;"Arial,Standard"&amp;7&amp;F&amp;C&amp;"Arial,Standard"&amp;7 © DKG  Alle Rechte vorbehalten&amp;R&amp;"Arial,Standard"&amp;7&amp;P</oddFooter>
      </headerFooter>
    </customSheetView>
    <customSheetView guid="{4E1C455B-12B1-4412-865D-AAA8CB898B14}" showGridLines="0" hiddenRows="1" hiddenColumns="1" showRuler="0" topLeftCell="A16">
      <selection activeCell="M38" sqref="M38"/>
      <rowBreaks count="1" manualBreakCount="1">
        <brk id="62" max="16383" man="1"/>
      </rowBreaks>
      <pageMargins left="0.39370078740157483" right="3.937007874015748E-2" top="0.59055118110236227" bottom="0.39370078740157483" header="0.11811023622047245" footer="0.11811023622047245"/>
      <pageSetup paperSize="9" orientation="landscape" r:id="rId3"/>
      <headerFooter>
        <oddFooter>&amp;L&amp;"Arial,Standard"&amp;7&amp;F&amp;C&amp;"Arial,Standard"&amp;7 © DKG  Alle Rechte vorbehalten&amp;R&amp;"Arial,Standard"&amp;7&amp;P</oddFooter>
      </headerFooter>
    </customSheetView>
  </customSheetViews>
  <mergeCells count="92">
    <mergeCell ref="C87:E87"/>
    <mergeCell ref="F87:H87"/>
    <mergeCell ref="C84:E84"/>
    <mergeCell ref="F84:H84"/>
    <mergeCell ref="C85:E85"/>
    <mergeCell ref="F85:H85"/>
    <mergeCell ref="C86:E86"/>
    <mergeCell ref="F86:H86"/>
    <mergeCell ref="C76:E76"/>
    <mergeCell ref="F76:H76"/>
    <mergeCell ref="C83:E83"/>
    <mergeCell ref="C77:E77"/>
    <mergeCell ref="F77:H77"/>
    <mergeCell ref="F78:H78"/>
    <mergeCell ref="C79:E79"/>
    <mergeCell ref="F79:H79"/>
    <mergeCell ref="F83:H83"/>
    <mergeCell ref="C80:E80"/>
    <mergeCell ref="F80:H80"/>
    <mergeCell ref="C78:E78"/>
    <mergeCell ref="C81:E81"/>
    <mergeCell ref="F81:H81"/>
    <mergeCell ref="C82:E82"/>
    <mergeCell ref="F82:H82"/>
    <mergeCell ref="C73:E73"/>
    <mergeCell ref="F73:H73"/>
    <mergeCell ref="C74:E74"/>
    <mergeCell ref="F74:H74"/>
    <mergeCell ref="C75:E75"/>
    <mergeCell ref="F75:H75"/>
    <mergeCell ref="C71:E71"/>
    <mergeCell ref="F71:H71"/>
    <mergeCell ref="C72:E72"/>
    <mergeCell ref="F72:H72"/>
    <mergeCell ref="B41:AB41"/>
    <mergeCell ref="I66:AA66"/>
    <mergeCell ref="C67:E67"/>
    <mergeCell ref="F67:H67"/>
    <mergeCell ref="C68:E68"/>
    <mergeCell ref="F68:H68"/>
    <mergeCell ref="C69:E69"/>
    <mergeCell ref="F69:H69"/>
    <mergeCell ref="C70:E70"/>
    <mergeCell ref="F70:H70"/>
    <mergeCell ref="C66:E66"/>
    <mergeCell ref="F66:H66"/>
    <mergeCell ref="Z34:AA34"/>
    <mergeCell ref="P27:P28"/>
    <mergeCell ref="Q27:Q28"/>
    <mergeCell ref="R27:R28"/>
    <mergeCell ref="V27:V28"/>
    <mergeCell ref="W27:W28"/>
    <mergeCell ref="X27:X28"/>
    <mergeCell ref="Z33:AA33"/>
    <mergeCell ref="J27:J28"/>
    <mergeCell ref="G27:G28"/>
    <mergeCell ref="H27:H28"/>
    <mergeCell ref="J34:N34"/>
    <mergeCell ref="P34:X34"/>
    <mergeCell ref="J33:N33"/>
    <mergeCell ref="P33:X33"/>
    <mergeCell ref="B27:B28"/>
    <mergeCell ref="C27:C28"/>
    <mergeCell ref="D27:D28"/>
    <mergeCell ref="E27:E28"/>
    <mergeCell ref="F27:F28"/>
    <mergeCell ref="M20:S20"/>
    <mergeCell ref="T20:W20"/>
    <mergeCell ref="X20:AA20"/>
    <mergeCell ref="K27:K28"/>
    <mergeCell ref="L27:L28"/>
    <mergeCell ref="M27:M28"/>
    <mergeCell ref="N27:N28"/>
    <mergeCell ref="Z27:Z28"/>
    <mergeCell ref="AA27:AA28"/>
    <mergeCell ref="S28:U28"/>
    <mergeCell ref="B17:AA17"/>
    <mergeCell ref="B47:AB47"/>
    <mergeCell ref="V11:AA11"/>
    <mergeCell ref="D25:H25"/>
    <mergeCell ref="J25:X25"/>
    <mergeCell ref="Z25:AA25"/>
    <mergeCell ref="G13:X13"/>
    <mergeCell ref="G15:K15"/>
    <mergeCell ref="U15:X15"/>
    <mergeCell ref="C19:G19"/>
    <mergeCell ref="H19:L19"/>
    <mergeCell ref="M19:S19"/>
    <mergeCell ref="T19:W19"/>
    <mergeCell ref="X19:AA19"/>
    <mergeCell ref="C20:G20"/>
    <mergeCell ref="H20:L20"/>
  </mergeCells>
  <conditionalFormatting sqref="N36">
    <cfRule type="cellIs" dxfId="118" priority="132" operator="equal">
      <formula>"---"</formula>
    </cfRule>
  </conditionalFormatting>
  <conditionalFormatting sqref="N36">
    <cfRule type="cellIs" dxfId="117" priority="133" stopIfTrue="1" operator="between">
      <formula>$H$100</formula>
      <formula>$J$100</formula>
    </cfRule>
    <cfRule type="cellIs" dxfId="116" priority="134" stopIfTrue="1" operator="between">
      <formula>$K$101</formula>
      <formula>$J$101</formula>
    </cfRule>
  </conditionalFormatting>
  <conditionalFormatting sqref="Y29:Y32 O29:O32">
    <cfRule type="expression" dxfId="115" priority="50" stopIfTrue="1">
      <formula>OR($B29="nicht relevant",$B29="EZ")</formula>
    </cfRule>
  </conditionalFormatting>
  <conditionalFormatting sqref="K29:M32 R29:R32">
    <cfRule type="expression" dxfId="114" priority="49" stopIfTrue="1">
      <formula>OR($B29="nicht relevant",$B29="EZ")</formula>
    </cfRule>
    <cfRule type="expression" dxfId="113" priority="53" stopIfTrue="1">
      <formula>LEN(TRIM(K29))=0</formula>
    </cfRule>
  </conditionalFormatting>
  <conditionalFormatting sqref="J29:J32">
    <cfRule type="expression" dxfId="112" priority="51" stopIfTrue="1">
      <formula>OR($B29="nicht relevant",$B29="EZ")</formula>
    </cfRule>
    <cfRule type="expression" dxfId="111" priority="54" stopIfTrue="1">
      <formula>LEN(TRIM(J29))=0</formula>
    </cfRule>
    <cfRule type="cellIs" dxfId="110" priority="55" stopIfTrue="1" operator="greaterThan">
      <formula>$D29-$H29</formula>
    </cfRule>
  </conditionalFormatting>
  <conditionalFormatting sqref="P29:P32">
    <cfRule type="expression" dxfId="109" priority="52" stopIfTrue="1">
      <formula>OR($B29="nicht relevant",$B29="EZ")</formula>
    </cfRule>
    <cfRule type="cellIs" dxfId="108" priority="56" stopIfTrue="1" operator="lessThan">
      <formula>0</formula>
    </cfRule>
  </conditionalFormatting>
  <conditionalFormatting sqref="Z29">
    <cfRule type="expression" dxfId="107" priority="63" stopIfTrue="1">
      <formula>LEN(TRIM(Z29))=0</formula>
    </cfRule>
  </conditionalFormatting>
  <conditionalFormatting sqref="AA29">
    <cfRule type="expression" dxfId="106" priority="62" stopIfTrue="1">
      <formula>LEN(TRIM(AA29))=0</formula>
    </cfRule>
  </conditionalFormatting>
  <conditionalFormatting sqref="N29:N32">
    <cfRule type="expression" dxfId="105" priority="57" stopIfTrue="1">
      <formula>OR($B29="nicht relevant",$B29="EZ")</formula>
    </cfRule>
    <cfRule type="expression" dxfId="104" priority="58" stopIfTrue="1">
      <formula>LEN(TRIM(N29))=0</formula>
    </cfRule>
    <cfRule type="cellIs" dxfId="103" priority="59" stopIfTrue="1" operator="between">
      <formula>$H$100</formula>
      <formula>$J$100</formula>
    </cfRule>
  </conditionalFormatting>
  <conditionalFormatting sqref="Q29:Q32">
    <cfRule type="expression" dxfId="102" priority="60" stopIfTrue="1">
      <formula>OR($B29="nicht relevant",$B29="EZ")</formula>
    </cfRule>
    <cfRule type="cellIs" dxfId="101" priority="61" stopIfTrue="1" operator="between">
      <formula>$H$96</formula>
      <formula>$J$96</formula>
    </cfRule>
  </conditionalFormatting>
  <conditionalFormatting sqref="Z29">
    <cfRule type="cellIs" dxfId="100" priority="64" stopIfTrue="1" operator="between">
      <formula>$E$110</formula>
      <formula>$G109</formula>
    </cfRule>
    <cfRule type="cellIs" dxfId="99" priority="65" stopIfTrue="1" operator="greaterThan">
      <formula>$K109</formula>
    </cfRule>
  </conditionalFormatting>
  <conditionalFormatting sqref="AA29">
    <cfRule type="cellIs" dxfId="98" priority="66" stopIfTrue="1" operator="between">
      <formula>$E$119</formula>
      <formula>$G118</formula>
    </cfRule>
    <cfRule type="cellIs" dxfId="97" priority="67" stopIfTrue="1" operator="greaterThan">
      <formula>$K118</formula>
    </cfRule>
  </conditionalFormatting>
  <conditionalFormatting sqref="Z30">
    <cfRule type="expression" dxfId="96" priority="44" stopIfTrue="1">
      <formula>LEN(TRIM(Z30))=0</formula>
    </cfRule>
  </conditionalFormatting>
  <conditionalFormatting sqref="AA30">
    <cfRule type="expression" dxfId="95" priority="43" stopIfTrue="1">
      <formula>LEN(TRIM(AA30))=0</formula>
    </cfRule>
  </conditionalFormatting>
  <conditionalFormatting sqref="Z30">
    <cfRule type="cellIs" dxfId="94" priority="45" stopIfTrue="1" operator="between">
      <formula>$E$110</formula>
      <formula>$G110</formula>
    </cfRule>
    <cfRule type="cellIs" dxfId="93" priority="46" stopIfTrue="1" operator="greaterThan">
      <formula>$K110</formula>
    </cfRule>
  </conditionalFormatting>
  <conditionalFormatting sqref="AA30">
    <cfRule type="cellIs" dxfId="92" priority="47" stopIfTrue="1" operator="between">
      <formula>$E$119</formula>
      <formula>$G119</formula>
    </cfRule>
    <cfRule type="cellIs" dxfId="91" priority="48" stopIfTrue="1" operator="greaterThan">
      <formula>$K119</formula>
    </cfRule>
  </conditionalFormatting>
  <conditionalFormatting sqref="Z31">
    <cfRule type="expression" dxfId="90" priority="38" stopIfTrue="1">
      <formula>LEN(TRIM(Z31))=0</formula>
    </cfRule>
  </conditionalFormatting>
  <conditionalFormatting sqref="AA31">
    <cfRule type="expression" dxfId="89" priority="37" stopIfTrue="1">
      <formula>LEN(TRIM(AA31))=0</formula>
    </cfRule>
  </conditionalFormatting>
  <conditionalFormatting sqref="Z31">
    <cfRule type="cellIs" dxfId="88" priority="39" stopIfTrue="1" operator="between">
      <formula>$E$110</formula>
      <formula>$G111</formula>
    </cfRule>
    <cfRule type="cellIs" dxfId="87" priority="40" stopIfTrue="1" operator="greaterThan">
      <formula>$K111</formula>
    </cfRule>
  </conditionalFormatting>
  <conditionalFormatting sqref="AA31">
    <cfRule type="cellIs" dxfId="86" priority="41" stopIfTrue="1" operator="between">
      <formula>$E$119</formula>
      <formula>$G120</formula>
    </cfRule>
    <cfRule type="cellIs" dxfId="85" priority="42" stopIfTrue="1" operator="greaterThan">
      <formula>$K120</formula>
    </cfRule>
  </conditionalFormatting>
  <conditionalFormatting sqref="Z32">
    <cfRule type="expression" dxfId="84" priority="32" stopIfTrue="1">
      <formula>LEN(TRIM(Z32))=0</formula>
    </cfRule>
  </conditionalFormatting>
  <conditionalFormatting sqref="AA32">
    <cfRule type="expression" dxfId="83" priority="31" stopIfTrue="1">
      <formula>LEN(TRIM(AA32))=0</formula>
    </cfRule>
  </conditionalFormatting>
  <conditionalFormatting sqref="Z32">
    <cfRule type="cellIs" dxfId="82" priority="33" stopIfTrue="1" operator="between">
      <formula>$E$110</formula>
      <formula>$G112</formula>
    </cfRule>
    <cfRule type="cellIs" dxfId="81" priority="34" stopIfTrue="1" operator="greaterThan">
      <formula>$K112</formula>
    </cfRule>
  </conditionalFormatting>
  <conditionalFormatting sqref="AA32">
    <cfRule type="cellIs" dxfId="80" priority="35" stopIfTrue="1" operator="between">
      <formula>$E$119</formula>
      <formula>$G121</formula>
    </cfRule>
    <cfRule type="cellIs" dxfId="79" priority="36" stopIfTrue="1" operator="greaterThan">
      <formula>$K121</formula>
    </cfRule>
  </conditionalFormatting>
  <conditionalFormatting sqref="V29:X29">
    <cfRule type="expression" dxfId="78" priority="26" stopIfTrue="1">
      <formula>OR($B29="nicht relevant",$B29="EZ")</formula>
    </cfRule>
    <cfRule type="expression" dxfId="77" priority="27" stopIfTrue="1">
      <formula>LEN(TRIM(V29))=0</formula>
    </cfRule>
  </conditionalFormatting>
  <conditionalFormatting sqref="S29:U29">
    <cfRule type="expression" dxfId="76" priority="28" stopIfTrue="1">
      <formula>OR($B29="nicht relevant",$B29="EZ")</formula>
    </cfRule>
    <cfRule type="expression" dxfId="75" priority="29" stopIfTrue="1">
      <formula>LEN(TRIM(S29))=0</formula>
    </cfRule>
    <cfRule type="cellIs" dxfId="74" priority="30" stopIfTrue="1" operator="greaterThan">
      <formula>$R29</formula>
    </cfRule>
  </conditionalFormatting>
  <conditionalFormatting sqref="V30:X30">
    <cfRule type="expression" dxfId="73" priority="21" stopIfTrue="1">
      <formula>OR($B30="nicht relevant",$B30="EZ")</formula>
    </cfRule>
    <cfRule type="expression" dxfId="72" priority="22" stopIfTrue="1">
      <formula>LEN(TRIM(V30))=0</formula>
    </cfRule>
  </conditionalFormatting>
  <conditionalFormatting sqref="S30:U30">
    <cfRule type="expression" dxfId="71" priority="23" stopIfTrue="1">
      <formula>OR($B30="nicht relevant",$B30="EZ")</formula>
    </cfRule>
    <cfRule type="expression" dxfId="70" priority="24" stopIfTrue="1">
      <formula>LEN(TRIM(S30))=0</formula>
    </cfRule>
    <cfRule type="cellIs" dxfId="69" priority="25" stopIfTrue="1" operator="greaterThan">
      <formula>$R30</formula>
    </cfRule>
  </conditionalFormatting>
  <conditionalFormatting sqref="V31:X31">
    <cfRule type="expression" dxfId="68" priority="16" stopIfTrue="1">
      <formula>OR($B31="nicht relevant",$B31="EZ")</formula>
    </cfRule>
    <cfRule type="expression" dxfId="67" priority="17" stopIfTrue="1">
      <formula>LEN(TRIM(V31))=0</formula>
    </cfRule>
  </conditionalFormatting>
  <conditionalFormatting sqref="S31:U31">
    <cfRule type="expression" dxfId="66" priority="18" stopIfTrue="1">
      <formula>OR($B31="nicht relevant",$B31="EZ")</formula>
    </cfRule>
    <cfRule type="expression" dxfId="65" priority="19" stopIfTrue="1">
      <formula>LEN(TRIM(S31))=0</formula>
    </cfRule>
    <cfRule type="cellIs" dxfId="64" priority="20" stopIfTrue="1" operator="greaterThan">
      <formula>$R31</formula>
    </cfRule>
  </conditionalFormatting>
  <conditionalFormatting sqref="V32:X32">
    <cfRule type="expression" dxfId="63" priority="11" stopIfTrue="1">
      <formula>OR($B32="nicht relevant",$B32="EZ")</formula>
    </cfRule>
    <cfRule type="expression" dxfId="62" priority="12" stopIfTrue="1">
      <formula>LEN(TRIM(V32))=0</formula>
    </cfRule>
  </conditionalFormatting>
  <conditionalFormatting sqref="S32:U32">
    <cfRule type="expression" dxfId="61" priority="13" stopIfTrue="1">
      <formula>OR($B32="nicht relevant",$B32="EZ")</formula>
    </cfRule>
    <cfRule type="expression" dxfId="60" priority="14" stopIfTrue="1">
      <formula>LEN(TRIM(S32))=0</formula>
    </cfRule>
    <cfRule type="cellIs" dxfId="59" priority="15" stopIfTrue="1" operator="greaterThan">
      <formula>$R32</formula>
    </cfRule>
  </conditionalFormatting>
  <conditionalFormatting sqref="I29:I32 I34">
    <cfRule type="expression" dxfId="58" priority="9" stopIfTrue="1">
      <formula>OR($A29="nicht relevant",$A29="EZ")</formula>
    </cfRule>
    <cfRule type="expression" dxfId="57" priority="10" stopIfTrue="1">
      <formula>LEN(TRIM(I29))=0</formula>
    </cfRule>
  </conditionalFormatting>
  <conditionalFormatting sqref="D29:H34">
    <cfRule type="expression" dxfId="56" priority="5" stopIfTrue="1">
      <formula>OR($B29="nicht relevant",$B29="EZ")</formula>
    </cfRule>
    <cfRule type="expression" dxfId="55" priority="6" stopIfTrue="1">
      <formula>LEN(TRIM(D29))=0</formula>
    </cfRule>
    <cfRule type="cellIs" dxfId="54" priority="7" stopIfTrue="1" operator="greaterThan">
      <formula>$D29-$H29</formula>
    </cfRule>
  </conditionalFormatting>
  <conditionalFormatting sqref="I33">
    <cfRule type="expression" dxfId="53" priority="3" stopIfTrue="1">
      <formula>OR($A33="nicht relevant",$A33="EZ")</formula>
    </cfRule>
    <cfRule type="expression" dxfId="52" priority="4" stopIfTrue="1">
      <formula>LEN(TRIM(I33))=0</formula>
    </cfRule>
  </conditionalFormatting>
  <conditionalFormatting sqref="C29:C34">
    <cfRule type="expression" dxfId="51" priority="1" stopIfTrue="1">
      <formula>OR(B29="nicht relevant",B29="EZ")</formula>
    </cfRule>
  </conditionalFormatting>
  <dataValidations count="13">
    <dataValidation type="whole" showInputMessage="1" showErrorMessage="1" errorTitle="Eingabefehler" error="Summe Spalten Q+U+V+W (Patienten mit Ereignisse) darf nicht größer als Summe Spalten J+K (Patientenrückmeldungen) sein." sqref="W29:W30">
      <formula1>0</formula1>
      <formula2>SUM($K29:$L29)-$V29-$R29-$X29</formula2>
    </dataValidation>
    <dataValidation type="whole" showInputMessage="1" showErrorMessage="1" errorTitle="Eingabefehler" error="Summe Spalten Q+U+V+W (Patienten mit Ereignisse) darf nicht größer als Summe Spalten J+K (Patientenrückmeldungen) sein." sqref="V29:V32">
      <formula1>0</formula1>
      <formula2>SUM($K29:$L29)-$R29-$W29-$X29</formula2>
    </dataValidation>
    <dataValidation type="whole" showInputMessage="1" showErrorMessage="1" errorTitle="Eingabefehler" error="Summe Spalten Q+U+V+W (Patienten mit Ereignisse) darf nicht größer als Summe Spalten J+K (Patientenrückmeldungen) sein." sqref="R29:R32">
      <formula1>0</formula1>
      <formula2>SUM($K29:$L29)-$V29-$W29-$X29</formula2>
    </dataValidation>
    <dataValidation type="decimal" allowBlank="1" showInputMessage="1" showErrorMessage="1" errorTitle="Aufüllhinweis" error="Nur Prozentwerte zwischen 0% und 100% können verwendet werden." sqref="Z29:AA32">
      <formula1>0</formula1>
      <formula2>1</formula2>
    </dataValidation>
    <dataValidation type="whole" showInputMessage="1" showErrorMessage="1" errorTitle="Eingabefehler" error="Eingabe kann nicht größer sein als Ereignisse Spalte Q." sqref="T29:U32">
      <formula1>0</formula1>
      <formula2>$R29</formula2>
    </dataValidation>
    <dataValidation type="whole" showInputMessage="1" showErrorMessage="1" errorTitle="Eingabefehler" error="Eingabe kann nicht größer sein als Ereignisse Spalte Q._x000a_" sqref="S29:S32">
      <formula1>0</formula1>
      <formula2>$R29</formula2>
    </dataValidation>
    <dataValidation type="whole" operator="greaterThanOrEqual" allowBlank="1" showInputMessage="1" showErrorMessage="1" errorTitle="Error" error="Minuszahlen..." sqref="D29:D34">
      <formula1>0</formula1>
    </dataValidation>
    <dataValidation type="whole" allowBlank="1" showInputMessage="1" showErrorMessage="1" errorTitle="Eingabefehler" error="Ganze Zahl zwischen 0 und 5000 eingeben." sqref="E29:I34">
      <formula1>0</formula1>
      <formula2>5000</formula2>
    </dataValidation>
    <dataValidation type="whole" showInputMessage="1" showErrorMessage="1" errorTitle="Eingabefehler" error="Anzahl Pat. im Follow-Up zu hoch." sqref="K29:K32">
      <formula1>0</formula1>
      <formula2>D29-H29-L29-M29</formula2>
    </dataValidation>
    <dataValidation type="whole" showInputMessage="1" showErrorMessage="1" errorTitle="Eingabefehler" error="Anzahl Pat. im Follow-Up zu hoch." sqref="L29:L32">
      <formula1>0</formula1>
      <formula2>D29-H29-K29-M29</formula2>
    </dataValidation>
    <dataValidation type="whole" showInputMessage="1" showErrorMessage="1" errorTitle="Eingabefehler" error="Anzahl Pat. im Follow-Up zu hoch." sqref="M29:M32">
      <formula1>0</formula1>
      <formula2>D29-H29-K29-L29</formula2>
    </dataValidation>
    <dataValidation type="whole" showInputMessage="1" showErrorMessage="1" errorTitle="Eingabefehler" error="Summe Spalten Q+U+V+W (Patienten mit Ereignisse) darf nicht größer als Summe Spalten J+K (Patientenrückmeldungen) sein." sqref="X29:X32">
      <formula1>0</formula1>
      <formula2>SUM($K29:$L29)-$V29-$W29-$R29</formula2>
    </dataValidation>
    <dataValidation type="whole" showInputMessage="1" showErrorMessage="1" errorTitle="Eingabefehler" error="Summe Spalten Q+U+V+W (Patienten mit Ereignisse) darf nicht größer als Summe Spalten J+K (Patientenrückmeldungen) sein." sqref="W31">
      <formula1>0</formula1>
      <formula2>SUM($K31:$L31)-$V31-$R31-$X31</formula2>
    </dataValidation>
  </dataValidations>
  <hyperlinks>
    <hyperlink ref="V11" location="Inhalt!A1" display="Zurück zum Inhaltsverzeichnis"/>
  </hyperlinks>
  <pageMargins left="0.39370078740157483" right="3.937007874015748E-2" top="0.59055118110236227" bottom="0.39370078740157483" header="0.11811023622047245" footer="0.11811023622047245"/>
  <pageSetup paperSize="9" orientation="landscape" r:id="rId4"/>
  <headerFooter>
    <oddFooter>&amp;L&amp;"Arial,Standard"&amp;7&amp;F&amp;C&amp;"Arial,Standard"&amp;7 © DKG  Alle Rechte vorbehalten&amp;R&amp;"Arial,Standard"&amp;7&amp;P</oddFooter>
  </headerFooter>
  <rowBreaks count="1" manualBreakCount="1">
    <brk id="63" max="16383" man="1"/>
  </rowBreaks>
  <drawing r:id="rId5"/>
  <legacyDrawing r:id="rId6"/>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B3:M349"/>
  <sheetViews>
    <sheetView showGridLines="0" topLeftCell="A2" zoomScale="90" zoomScaleNormal="90" zoomScaleSheetLayoutView="100" workbookViewId="0">
      <selection activeCell="A2" sqref="A2"/>
    </sheetView>
  </sheetViews>
  <sheetFormatPr baseColWidth="10" defaultColWidth="9.140625" defaultRowHeight="15" x14ac:dyDescent="0.25"/>
  <cols>
    <col min="1" max="3" width="9.140625" style="889" customWidth="1"/>
    <col min="4" max="4" width="9.42578125" style="889" customWidth="1"/>
    <col min="5" max="5" width="28.140625" style="826" customWidth="1"/>
    <col min="6" max="6" width="73.7109375" style="826" customWidth="1"/>
    <col min="7" max="7" width="73" style="826" customWidth="1"/>
    <col min="8" max="8" width="36" style="826" customWidth="1"/>
    <col min="9" max="9" width="102" style="826" customWidth="1"/>
    <col min="10" max="16384" width="9.140625" style="889"/>
  </cols>
  <sheetData>
    <row r="3" spans="2:13" s="826" customFormat="1" ht="18" x14ac:dyDescent="0.25">
      <c r="B3" s="813" t="s">
        <v>1576</v>
      </c>
      <c r="C3" s="813"/>
      <c r="E3" s="813"/>
      <c r="F3" s="813"/>
      <c r="G3" s="813"/>
    </row>
    <row r="4" spans="2:13" s="826" customFormat="1" ht="14.25" customHeight="1" x14ac:dyDescent="0.25">
      <c r="B4" s="815" t="s">
        <v>826</v>
      </c>
      <c r="C4" s="813"/>
      <c r="D4" s="813"/>
      <c r="F4" s="886"/>
    </row>
    <row r="5" spans="2:13" s="826" customFormat="1" ht="14.25" customHeight="1" x14ac:dyDescent="0.25">
      <c r="B5" s="8"/>
      <c r="C5" s="8"/>
      <c r="D5" s="8"/>
      <c r="F5" s="886"/>
      <c r="I5" s="820"/>
      <c r="J5" s="820"/>
      <c r="K5" s="820"/>
      <c r="L5" s="820"/>
    </row>
    <row r="6" spans="2:13" s="826" customFormat="1" ht="14.25" customHeight="1" x14ac:dyDescent="0.25">
      <c r="C6" s="8"/>
      <c r="D6" s="8"/>
      <c r="F6" s="887"/>
      <c r="I6" s="820"/>
      <c r="J6" s="820"/>
      <c r="K6" s="820"/>
      <c r="L6" s="820"/>
    </row>
    <row r="7" spans="2:13" s="826" customFormat="1" ht="15.75" x14ac:dyDescent="0.25">
      <c r="B7" s="8" t="s">
        <v>787</v>
      </c>
      <c r="C7" s="8"/>
      <c r="D7" s="8"/>
      <c r="F7" s="888"/>
      <c r="I7" s="8"/>
      <c r="J7" s="820"/>
      <c r="K7" s="820"/>
      <c r="L7" s="820"/>
    </row>
    <row r="8" spans="2:13" s="826" customFormat="1" ht="15.75" x14ac:dyDescent="0.25">
      <c r="B8" s="10"/>
      <c r="C8" s="8"/>
      <c r="D8" s="8"/>
      <c r="F8" s="887"/>
      <c r="H8" s="8"/>
      <c r="I8" s="8"/>
      <c r="J8" s="820"/>
      <c r="K8" s="820"/>
      <c r="L8" s="820"/>
    </row>
    <row r="9" spans="2:13" s="826" customFormat="1" ht="15.75" x14ac:dyDescent="0.25">
      <c r="F9" s="1528" t="str">
        <f>Inhalt!$C$7</f>
        <v>V. OncoBox: G3.1.1 (170209)</v>
      </c>
      <c r="G9" s="255"/>
      <c r="H9" s="8"/>
      <c r="I9" s="8"/>
    </row>
    <row r="10" spans="2:13" s="826" customFormat="1" ht="14.25" x14ac:dyDescent="0.25">
      <c r="F10" s="1528" t="str">
        <f>Inhalt!$C$8</f>
        <v>V. Spezifikation: G3.1.1 (170209)</v>
      </c>
      <c r="G10" s="255"/>
    </row>
    <row r="11" spans="2:13" s="689" customFormat="1" ht="19.5" customHeight="1" x14ac:dyDescent="0.25">
      <c r="F11" s="1529" t="s">
        <v>801</v>
      </c>
      <c r="G11" s="1530"/>
    </row>
    <row r="12" spans="2:13" ht="18" x14ac:dyDescent="0.25">
      <c r="B12" s="448"/>
      <c r="C12" s="448"/>
      <c r="D12" s="448"/>
      <c r="E12" s="448"/>
      <c r="G12" s="827"/>
      <c r="H12" s="827"/>
      <c r="I12" s="827"/>
      <c r="J12" s="448"/>
      <c r="K12" s="448"/>
      <c r="L12" s="448"/>
      <c r="M12" s="448"/>
    </row>
    <row r="54" spans="4:9" x14ac:dyDescent="0.25">
      <c r="E54" s="890" t="s">
        <v>321</v>
      </c>
      <c r="F54" s="890" t="s">
        <v>351</v>
      </c>
      <c r="G54" s="890" t="s">
        <v>350</v>
      </c>
      <c r="H54" s="890" t="s">
        <v>349</v>
      </c>
      <c r="I54" s="890" t="s">
        <v>354</v>
      </c>
    </row>
    <row r="55" spans="4:9" x14ac:dyDescent="0.25">
      <c r="E55" s="891" t="s">
        <v>479</v>
      </c>
      <c r="F55" s="103" t="s">
        <v>84</v>
      </c>
      <c r="G55" s="103"/>
      <c r="H55" s="325" t="s">
        <v>357</v>
      </c>
      <c r="I55" s="102" t="s">
        <v>352</v>
      </c>
    </row>
    <row r="56" spans="4:9" x14ac:dyDescent="0.25">
      <c r="E56" s="891" t="s">
        <v>479</v>
      </c>
      <c r="F56" s="103" t="s">
        <v>84</v>
      </c>
      <c r="G56" s="103">
        <v>32</v>
      </c>
      <c r="H56" s="325" t="s">
        <v>357</v>
      </c>
      <c r="I56" s="103" t="s">
        <v>353</v>
      </c>
    </row>
    <row r="57" spans="4:9" x14ac:dyDescent="0.25">
      <c r="E57" s="891" t="s">
        <v>479</v>
      </c>
      <c r="F57" s="103" t="s">
        <v>85</v>
      </c>
      <c r="G57" s="103"/>
      <c r="H57" s="325" t="s">
        <v>356</v>
      </c>
      <c r="I57" s="102" t="s">
        <v>355</v>
      </c>
    </row>
    <row r="58" spans="4:9" x14ac:dyDescent="0.25">
      <c r="E58" s="891" t="s">
        <v>479</v>
      </c>
      <c r="F58" s="103" t="s">
        <v>85</v>
      </c>
      <c r="G58" s="103">
        <v>13</v>
      </c>
      <c r="H58" s="325" t="s">
        <v>356</v>
      </c>
      <c r="I58" s="103" t="s">
        <v>353</v>
      </c>
    </row>
    <row r="59" spans="4:9" x14ac:dyDescent="0.25">
      <c r="D59" s="892"/>
      <c r="E59" s="891" t="s">
        <v>479</v>
      </c>
      <c r="F59" s="103" t="s">
        <v>86</v>
      </c>
      <c r="G59" s="103"/>
      <c r="H59" s="325" t="s">
        <v>397</v>
      </c>
      <c r="I59" s="102" t="s">
        <v>359</v>
      </c>
    </row>
    <row r="60" spans="4:9" x14ac:dyDescent="0.25">
      <c r="D60" s="892"/>
      <c r="E60" s="891" t="s">
        <v>479</v>
      </c>
      <c r="F60" s="103" t="s">
        <v>86</v>
      </c>
      <c r="G60" s="103" t="s">
        <v>358</v>
      </c>
      <c r="H60" s="325" t="s">
        <v>397</v>
      </c>
      <c r="I60" s="103" t="s">
        <v>353</v>
      </c>
    </row>
    <row r="61" spans="4:9" x14ac:dyDescent="0.25">
      <c r="D61" s="892"/>
      <c r="E61" s="893" t="s">
        <v>479</v>
      </c>
      <c r="F61" s="102" t="s">
        <v>87</v>
      </c>
      <c r="G61" s="102"/>
      <c r="H61" s="140" t="s">
        <v>376</v>
      </c>
      <c r="I61" s="102" t="s">
        <v>377</v>
      </c>
    </row>
    <row r="62" spans="4:9" x14ac:dyDescent="0.25">
      <c r="D62" s="892"/>
      <c r="E62" s="893" t="s">
        <v>479</v>
      </c>
      <c r="F62" s="102" t="s">
        <v>87</v>
      </c>
      <c r="G62" s="102" t="s">
        <v>713</v>
      </c>
      <c r="H62" s="140" t="s">
        <v>376</v>
      </c>
      <c r="I62" s="102" t="s">
        <v>353</v>
      </c>
    </row>
    <row r="63" spans="4:9" x14ac:dyDescent="0.25">
      <c r="D63" s="892"/>
      <c r="E63" s="891" t="s">
        <v>479</v>
      </c>
      <c r="F63" s="103" t="s">
        <v>459</v>
      </c>
      <c r="G63" s="103"/>
      <c r="H63" s="325" t="s">
        <v>457</v>
      </c>
      <c r="I63" s="103" t="s">
        <v>360</v>
      </c>
    </row>
    <row r="64" spans="4:9" x14ac:dyDescent="0.25">
      <c r="D64" s="892"/>
      <c r="E64" s="891" t="s">
        <v>479</v>
      </c>
      <c r="F64" s="103" t="s">
        <v>459</v>
      </c>
      <c r="G64" s="103">
        <v>6</v>
      </c>
      <c r="H64" s="325" t="s">
        <v>457</v>
      </c>
      <c r="I64" s="103" t="s">
        <v>353</v>
      </c>
    </row>
    <row r="65" spans="4:9" x14ac:dyDescent="0.25">
      <c r="D65" s="892"/>
      <c r="E65" s="891" t="s">
        <v>479</v>
      </c>
      <c r="F65" s="127" t="s">
        <v>256</v>
      </c>
      <c r="G65" s="103"/>
      <c r="H65" s="325" t="s">
        <v>370</v>
      </c>
      <c r="I65" s="103" t="s">
        <v>369</v>
      </c>
    </row>
    <row r="66" spans="4:9" x14ac:dyDescent="0.25">
      <c r="D66" s="892"/>
      <c r="E66" s="891" t="s">
        <v>479</v>
      </c>
      <c r="F66" s="103" t="s">
        <v>256</v>
      </c>
      <c r="G66" s="103">
        <v>2</v>
      </c>
      <c r="H66" s="325" t="s">
        <v>370</v>
      </c>
      <c r="I66" s="103" t="s">
        <v>353</v>
      </c>
    </row>
    <row r="67" spans="4:9" x14ac:dyDescent="0.25">
      <c r="E67" s="891" t="s">
        <v>479</v>
      </c>
      <c r="F67" s="103" t="s">
        <v>247</v>
      </c>
      <c r="G67" s="103"/>
      <c r="H67" s="127" t="s">
        <v>362</v>
      </c>
      <c r="I67" s="103" t="s">
        <v>363</v>
      </c>
    </row>
    <row r="68" spans="4:9" x14ac:dyDescent="0.25">
      <c r="E68" s="891" t="s">
        <v>479</v>
      </c>
      <c r="F68" s="103" t="s">
        <v>247</v>
      </c>
      <c r="G68" s="103">
        <v>4444</v>
      </c>
      <c r="H68" s="127" t="s">
        <v>362</v>
      </c>
      <c r="I68" s="103" t="s">
        <v>353</v>
      </c>
    </row>
    <row r="69" spans="4:9" x14ac:dyDescent="0.25">
      <c r="E69" s="891" t="s">
        <v>479</v>
      </c>
      <c r="F69" s="102" t="s">
        <v>248</v>
      </c>
      <c r="G69" s="323"/>
      <c r="H69" s="102" t="s">
        <v>365</v>
      </c>
      <c r="I69" s="323" t="s">
        <v>364</v>
      </c>
    </row>
    <row r="70" spans="4:9" x14ac:dyDescent="0.25">
      <c r="E70" s="891" t="s">
        <v>479</v>
      </c>
      <c r="F70" s="102" t="s">
        <v>248</v>
      </c>
      <c r="G70" s="102" t="s">
        <v>366</v>
      </c>
      <c r="H70" s="102" t="s">
        <v>365</v>
      </c>
      <c r="I70" s="102" t="s">
        <v>353</v>
      </c>
    </row>
    <row r="71" spans="4:9" x14ac:dyDescent="0.25">
      <c r="E71" s="891" t="s">
        <v>479</v>
      </c>
      <c r="F71" s="323" t="s">
        <v>249</v>
      </c>
      <c r="G71" s="323"/>
      <c r="H71" s="102" t="s">
        <v>367</v>
      </c>
      <c r="I71" s="102" t="s">
        <v>368</v>
      </c>
    </row>
    <row r="72" spans="4:9" x14ac:dyDescent="0.25">
      <c r="E72" s="891" t="s">
        <v>479</v>
      </c>
      <c r="F72" s="323" t="s">
        <v>249</v>
      </c>
      <c r="G72" s="102">
        <v>2</v>
      </c>
      <c r="H72" s="102" t="s">
        <v>367</v>
      </c>
      <c r="I72" s="102" t="s">
        <v>353</v>
      </c>
    </row>
    <row r="73" spans="4:9" x14ac:dyDescent="0.25">
      <c r="E73" s="891" t="s">
        <v>479</v>
      </c>
      <c r="F73" s="323" t="s">
        <v>373</v>
      </c>
      <c r="G73" s="102"/>
      <c r="H73" s="842" t="s">
        <v>371</v>
      </c>
      <c r="I73" s="102" t="s">
        <v>407</v>
      </c>
    </row>
    <row r="74" spans="4:9" x14ac:dyDescent="0.25">
      <c r="E74" s="891" t="s">
        <v>479</v>
      </c>
      <c r="F74" s="323" t="s">
        <v>95</v>
      </c>
      <c r="G74" s="102"/>
      <c r="H74" s="102" t="s">
        <v>29</v>
      </c>
      <c r="I74" s="102" t="s">
        <v>375</v>
      </c>
    </row>
    <row r="75" spans="4:9" x14ac:dyDescent="0.25">
      <c r="E75" s="893" t="s">
        <v>479</v>
      </c>
      <c r="F75" s="323" t="s">
        <v>223</v>
      </c>
      <c r="G75" s="894"/>
      <c r="H75" s="102" t="s">
        <v>714</v>
      </c>
      <c r="I75" s="326" t="s">
        <v>715</v>
      </c>
    </row>
    <row r="76" spans="4:9" x14ac:dyDescent="0.25">
      <c r="E76" s="893" t="s">
        <v>479</v>
      </c>
      <c r="F76" s="323" t="s">
        <v>223</v>
      </c>
      <c r="G76" s="102" t="s">
        <v>69</v>
      </c>
      <c r="H76" s="102" t="s">
        <v>714</v>
      </c>
      <c r="I76" s="102" t="s">
        <v>353</v>
      </c>
    </row>
    <row r="77" spans="4:9" x14ac:dyDescent="0.25">
      <c r="E77" s="891" t="s">
        <v>479</v>
      </c>
      <c r="F77" s="323" t="s">
        <v>95</v>
      </c>
      <c r="G77" s="102">
        <v>3</v>
      </c>
      <c r="H77" s="102" t="s">
        <v>29</v>
      </c>
      <c r="I77" s="102" t="s">
        <v>353</v>
      </c>
    </row>
    <row r="78" spans="4:9" x14ac:dyDescent="0.25">
      <c r="E78" s="2230" t="s">
        <v>479</v>
      </c>
      <c r="F78" s="102" t="s">
        <v>458</v>
      </c>
      <c r="G78" s="103">
        <v>2</v>
      </c>
      <c r="H78" s="1601"/>
      <c r="I78" s="2222" t="s">
        <v>462</v>
      </c>
    </row>
    <row r="79" spans="4:9" x14ac:dyDescent="0.25">
      <c r="E79" s="2230"/>
      <c r="F79" s="102" t="s">
        <v>459</v>
      </c>
      <c r="G79" s="103" t="s">
        <v>687</v>
      </c>
      <c r="H79" s="1602"/>
      <c r="I79" s="1585"/>
    </row>
    <row r="80" spans="4:9" x14ac:dyDescent="0.25">
      <c r="E80" s="2230" t="s">
        <v>479</v>
      </c>
      <c r="F80" s="102" t="s">
        <v>458</v>
      </c>
      <c r="G80" s="103">
        <v>1</v>
      </c>
      <c r="H80" s="1601"/>
      <c r="I80" s="2222" t="s">
        <v>462</v>
      </c>
    </row>
    <row r="81" spans="5:9" x14ac:dyDescent="0.25">
      <c r="E81" s="2230"/>
      <c r="F81" s="102" t="s">
        <v>459</v>
      </c>
      <c r="G81" s="103" t="s">
        <v>688</v>
      </c>
      <c r="H81" s="1602"/>
      <c r="I81" s="1585"/>
    </row>
    <row r="82" spans="5:9" s="892" customFormat="1" ht="15" customHeight="1" x14ac:dyDescent="0.25">
      <c r="E82" s="327"/>
      <c r="F82" s="835"/>
      <c r="G82" s="165"/>
      <c r="H82" s="165"/>
      <c r="I82" s="165"/>
    </row>
    <row r="83" spans="5:9" s="892" customFormat="1" x14ac:dyDescent="0.25">
      <c r="E83" s="1609" t="s">
        <v>480</v>
      </c>
      <c r="F83" s="1201" t="s">
        <v>243</v>
      </c>
      <c r="G83" s="1201" t="s">
        <v>29</v>
      </c>
      <c r="H83" s="2226" t="s">
        <v>1494</v>
      </c>
      <c r="I83" s="1584"/>
    </row>
    <row r="84" spans="5:9" s="892" customFormat="1" x14ac:dyDescent="0.25">
      <c r="E84" s="1609"/>
      <c r="F84" s="833" t="s">
        <v>276</v>
      </c>
      <c r="G84" s="833" t="s">
        <v>440</v>
      </c>
      <c r="H84" s="2227"/>
      <c r="I84" s="1584"/>
    </row>
    <row r="85" spans="5:9" s="892" customFormat="1" x14ac:dyDescent="0.25">
      <c r="E85" s="1609"/>
      <c r="F85" s="833" t="s">
        <v>420</v>
      </c>
      <c r="G85" s="833" t="s">
        <v>440</v>
      </c>
      <c r="H85" s="2228"/>
      <c r="I85" s="1584"/>
    </row>
    <row r="86" spans="5:9" s="892" customFormat="1" ht="15" customHeight="1" x14ac:dyDescent="0.25">
      <c r="E86" s="1609" t="s">
        <v>480</v>
      </c>
      <c r="F86" s="102" t="s">
        <v>243</v>
      </c>
      <c r="G86" s="102" t="s">
        <v>679</v>
      </c>
      <c r="H86" s="1601"/>
      <c r="I86" s="1584"/>
    </row>
    <row r="87" spans="5:9" s="892" customFormat="1" ht="15" customHeight="1" x14ac:dyDescent="0.25">
      <c r="E87" s="1609"/>
      <c r="F87" s="323" t="s">
        <v>276</v>
      </c>
      <c r="G87" s="323" t="s">
        <v>437</v>
      </c>
      <c r="H87" s="2229"/>
      <c r="I87" s="1584"/>
    </row>
    <row r="88" spans="5:9" s="892" customFormat="1" ht="15" customHeight="1" x14ac:dyDescent="0.25">
      <c r="E88" s="1609"/>
      <c r="F88" s="807" t="s">
        <v>277</v>
      </c>
      <c r="G88" s="323" t="s">
        <v>680</v>
      </c>
      <c r="H88" s="2229"/>
      <c r="I88" s="1584"/>
    </row>
    <row r="89" spans="5:9" s="892" customFormat="1" ht="15" customHeight="1" x14ac:dyDescent="0.25">
      <c r="E89" s="1609"/>
      <c r="F89" s="323" t="s">
        <v>278</v>
      </c>
      <c r="G89" s="323" t="s">
        <v>681</v>
      </c>
      <c r="H89" s="1602"/>
      <c r="I89" s="1585"/>
    </row>
    <row r="90" spans="5:9" s="892" customFormat="1" ht="27" customHeight="1" x14ac:dyDescent="0.25">
      <c r="E90" s="327"/>
      <c r="F90" s="835"/>
      <c r="G90" s="165"/>
      <c r="H90" s="165"/>
      <c r="I90" s="165"/>
    </row>
    <row r="91" spans="5:9" s="892" customFormat="1" ht="27" customHeight="1" x14ac:dyDescent="0.25">
      <c r="E91" s="2222" t="s">
        <v>799</v>
      </c>
      <c r="F91" s="102" t="s">
        <v>459</v>
      </c>
      <c r="G91" s="102">
        <v>1</v>
      </c>
      <c r="H91" s="140" t="s">
        <v>457</v>
      </c>
      <c r="I91" s="2222" t="s">
        <v>673</v>
      </c>
    </row>
    <row r="92" spans="5:9" s="892" customFormat="1" ht="27" customHeight="1" x14ac:dyDescent="0.25">
      <c r="E92" s="1585"/>
      <c r="F92" s="323" t="s">
        <v>348</v>
      </c>
      <c r="G92" s="836">
        <v>41628</v>
      </c>
      <c r="H92" s="323" t="s">
        <v>371</v>
      </c>
      <c r="I92" s="1584"/>
    </row>
    <row r="93" spans="5:9" s="892" customFormat="1" ht="27" customHeight="1" x14ac:dyDescent="0.25">
      <c r="E93" s="2222" t="s">
        <v>799</v>
      </c>
      <c r="F93" s="102" t="s">
        <v>459</v>
      </c>
      <c r="G93" s="102">
        <v>2</v>
      </c>
      <c r="H93" s="140" t="s">
        <v>457</v>
      </c>
      <c r="I93" s="1584"/>
    </row>
    <row r="94" spans="5:9" s="892" customFormat="1" ht="22.5" x14ac:dyDescent="0.25">
      <c r="E94" s="1585"/>
      <c r="F94" s="951" t="s">
        <v>374</v>
      </c>
      <c r="G94" s="836">
        <v>41628</v>
      </c>
      <c r="H94" s="323" t="s">
        <v>371</v>
      </c>
      <c r="I94" s="1584"/>
    </row>
    <row r="95" spans="5:9" s="892" customFormat="1" x14ac:dyDescent="0.25">
      <c r="E95" s="2222" t="s">
        <v>799</v>
      </c>
      <c r="F95" s="102" t="s">
        <v>459</v>
      </c>
      <c r="G95" s="102">
        <v>3</v>
      </c>
      <c r="H95" s="140" t="s">
        <v>457</v>
      </c>
      <c r="I95" s="1584"/>
    </row>
    <row r="96" spans="5:9" s="892" customFormat="1" x14ac:dyDescent="0.25">
      <c r="E96" s="1585"/>
      <c r="F96" s="323" t="s">
        <v>372</v>
      </c>
      <c r="G96" s="836">
        <v>41628</v>
      </c>
      <c r="H96" s="323" t="s">
        <v>371</v>
      </c>
      <c r="I96" s="1584"/>
    </row>
    <row r="97" spans="5:9" s="892" customFormat="1" x14ac:dyDescent="0.25">
      <c r="E97" s="2222" t="s">
        <v>799</v>
      </c>
      <c r="F97" s="102" t="s">
        <v>459</v>
      </c>
      <c r="G97" s="102">
        <v>4</v>
      </c>
      <c r="H97" s="140" t="s">
        <v>457</v>
      </c>
      <c r="I97" s="1584"/>
    </row>
    <row r="98" spans="5:9" s="892" customFormat="1" x14ac:dyDescent="0.25">
      <c r="E98" s="1585"/>
      <c r="F98" s="323" t="s">
        <v>372</v>
      </c>
      <c r="G98" s="836">
        <v>41628</v>
      </c>
      <c r="H98" s="323" t="s">
        <v>371</v>
      </c>
      <c r="I98" s="1585"/>
    </row>
    <row r="99" spans="5:9" s="892" customFormat="1" x14ac:dyDescent="0.25">
      <c r="E99" s="165"/>
      <c r="F99" s="835"/>
      <c r="G99" s="837"/>
      <c r="H99" s="835"/>
      <c r="I99" s="165"/>
    </row>
    <row r="100" spans="5:9" s="892" customFormat="1" ht="14.45" customHeight="1" x14ac:dyDescent="0.25">
      <c r="E100" s="2222" t="s">
        <v>800</v>
      </c>
      <c r="F100" s="102" t="s">
        <v>459</v>
      </c>
      <c r="G100" s="102">
        <v>1</v>
      </c>
      <c r="H100" s="140" t="s">
        <v>457</v>
      </c>
      <c r="I100" s="2223" t="s">
        <v>1267</v>
      </c>
    </row>
    <row r="101" spans="5:9" s="892" customFormat="1" x14ac:dyDescent="0.25">
      <c r="E101" s="1585"/>
      <c r="F101" s="102" t="s">
        <v>348</v>
      </c>
      <c r="G101" s="836">
        <v>41628</v>
      </c>
      <c r="H101" s="102" t="s">
        <v>371</v>
      </c>
      <c r="I101" s="2224"/>
    </row>
    <row r="102" spans="5:9" s="892" customFormat="1" x14ac:dyDescent="0.25">
      <c r="E102" s="2222" t="s">
        <v>800</v>
      </c>
      <c r="F102" s="102" t="s">
        <v>459</v>
      </c>
      <c r="G102" s="102">
        <v>2</v>
      </c>
      <c r="H102" s="140" t="s">
        <v>457</v>
      </c>
      <c r="I102" s="2224"/>
    </row>
    <row r="103" spans="5:9" s="892" customFormat="1" ht="22.5" x14ac:dyDescent="0.25">
      <c r="E103" s="1585"/>
      <c r="F103" s="950" t="s">
        <v>374</v>
      </c>
      <c r="G103" s="836">
        <v>41628</v>
      </c>
      <c r="H103" s="102" t="s">
        <v>371</v>
      </c>
      <c r="I103" s="2224"/>
    </row>
    <row r="104" spans="5:9" s="892" customFormat="1" x14ac:dyDescent="0.25">
      <c r="E104" s="2222" t="s">
        <v>800</v>
      </c>
      <c r="F104" s="102" t="s">
        <v>459</v>
      </c>
      <c r="G104" s="102">
        <v>3</v>
      </c>
      <c r="H104" s="140" t="s">
        <v>457</v>
      </c>
      <c r="I104" s="2224"/>
    </row>
    <row r="105" spans="5:9" s="892" customFormat="1" x14ac:dyDescent="0.25">
      <c r="E105" s="1585"/>
      <c r="F105" s="102" t="s">
        <v>372</v>
      </c>
      <c r="G105" s="836">
        <v>41628</v>
      </c>
      <c r="H105" s="102" t="s">
        <v>371</v>
      </c>
      <c r="I105" s="2224"/>
    </row>
    <row r="106" spans="5:9" s="892" customFormat="1" x14ac:dyDescent="0.25">
      <c r="E106" s="2222" t="s">
        <v>800</v>
      </c>
      <c r="F106" s="102" t="s">
        <v>459</v>
      </c>
      <c r="G106" s="102">
        <v>4</v>
      </c>
      <c r="H106" s="140" t="s">
        <v>457</v>
      </c>
      <c r="I106" s="2224"/>
    </row>
    <row r="107" spans="5:9" s="892" customFormat="1" x14ac:dyDescent="0.25">
      <c r="E107" s="1585"/>
      <c r="F107" s="102" t="s">
        <v>372</v>
      </c>
      <c r="G107" s="836">
        <v>41628</v>
      </c>
      <c r="H107" s="102" t="s">
        <v>371</v>
      </c>
      <c r="I107" s="2225"/>
    </row>
    <row r="108" spans="5:9" s="892" customFormat="1" x14ac:dyDescent="0.25">
      <c r="E108" s="165"/>
      <c r="F108" s="165"/>
      <c r="G108" s="837"/>
      <c r="H108" s="165"/>
      <c r="I108" s="165"/>
    </row>
    <row r="109" spans="5:9" x14ac:dyDescent="0.25">
      <c r="E109" s="2222" t="s">
        <v>701</v>
      </c>
      <c r="F109" s="102" t="s">
        <v>459</v>
      </c>
      <c r="G109" s="102">
        <v>1</v>
      </c>
      <c r="H109" s="140" t="s">
        <v>457</v>
      </c>
      <c r="I109" s="2222" t="s">
        <v>483</v>
      </c>
    </row>
    <row r="110" spans="5:9" x14ac:dyDescent="0.25">
      <c r="E110" s="1585"/>
      <c r="F110" s="323" t="s">
        <v>282</v>
      </c>
      <c r="G110" s="836" t="s">
        <v>703</v>
      </c>
      <c r="H110" s="323" t="s">
        <v>381</v>
      </c>
      <c r="I110" s="1584"/>
    </row>
    <row r="111" spans="5:9" x14ac:dyDescent="0.25">
      <c r="E111" s="2222" t="s">
        <v>701</v>
      </c>
      <c r="F111" s="102" t="s">
        <v>459</v>
      </c>
      <c r="G111" s="102">
        <v>2</v>
      </c>
      <c r="H111" s="140" t="s">
        <v>457</v>
      </c>
      <c r="I111" s="1584"/>
    </row>
    <row r="112" spans="5:9" x14ac:dyDescent="0.25">
      <c r="E112" s="1585"/>
      <c r="F112" s="323" t="s">
        <v>94</v>
      </c>
      <c r="G112" s="836" t="s">
        <v>703</v>
      </c>
      <c r="H112" s="323" t="s">
        <v>381</v>
      </c>
      <c r="I112" s="1584"/>
    </row>
    <row r="113" spans="5:9" x14ac:dyDescent="0.25">
      <c r="E113" s="2222" t="s">
        <v>701</v>
      </c>
      <c r="F113" s="102" t="s">
        <v>459</v>
      </c>
      <c r="G113" s="102">
        <v>3</v>
      </c>
      <c r="H113" s="140" t="s">
        <v>457</v>
      </c>
      <c r="I113" s="1584"/>
    </row>
    <row r="114" spans="5:9" x14ac:dyDescent="0.25">
      <c r="E114" s="1585"/>
      <c r="F114" s="323" t="s">
        <v>94</v>
      </c>
      <c r="G114" s="836" t="s">
        <v>703</v>
      </c>
      <c r="H114" s="323" t="s">
        <v>381</v>
      </c>
      <c r="I114" s="1584"/>
    </row>
    <row r="115" spans="5:9" x14ac:dyDescent="0.25">
      <c r="E115" s="2222" t="s">
        <v>701</v>
      </c>
      <c r="F115" s="102" t="s">
        <v>459</v>
      </c>
      <c r="G115" s="102">
        <v>4</v>
      </c>
      <c r="H115" s="140" t="s">
        <v>457</v>
      </c>
      <c r="I115" s="1584"/>
    </row>
    <row r="116" spans="5:9" x14ac:dyDescent="0.25">
      <c r="E116" s="1585"/>
      <c r="F116" s="323" t="s">
        <v>94</v>
      </c>
      <c r="G116" s="836" t="s">
        <v>703</v>
      </c>
      <c r="H116" s="323" t="s">
        <v>381</v>
      </c>
      <c r="I116" s="1585"/>
    </row>
    <row r="117" spans="5:9" x14ac:dyDescent="0.25">
      <c r="E117" s="832"/>
      <c r="F117" s="832"/>
      <c r="G117" s="832"/>
      <c r="H117" s="832"/>
      <c r="I117" s="856"/>
    </row>
    <row r="118" spans="5:9" x14ac:dyDescent="0.25">
      <c r="E118" s="103" t="s">
        <v>702</v>
      </c>
      <c r="F118" s="102" t="s">
        <v>458</v>
      </c>
      <c r="G118" s="103">
        <v>2</v>
      </c>
      <c r="H118" s="103" t="s">
        <v>460</v>
      </c>
      <c r="I118" s="323" t="s">
        <v>1268</v>
      </c>
    </row>
    <row r="120" spans="5:9" s="892" customFormat="1" x14ac:dyDescent="0.25">
      <c r="E120" s="102" t="s">
        <v>1110</v>
      </c>
      <c r="F120" s="102" t="s">
        <v>256</v>
      </c>
      <c r="G120" s="102">
        <v>0</v>
      </c>
      <c r="H120" s="102" t="s">
        <v>370</v>
      </c>
      <c r="I120" s="323" t="s">
        <v>1111</v>
      </c>
    </row>
    <row r="121" spans="5:9" s="892" customFormat="1" x14ac:dyDescent="0.25">
      <c r="E121" s="86"/>
      <c r="F121" s="86"/>
      <c r="G121" s="86"/>
      <c r="H121" s="86"/>
      <c r="I121" s="839"/>
    </row>
    <row r="122" spans="5:9" s="892" customFormat="1" x14ac:dyDescent="0.25">
      <c r="E122" s="86"/>
      <c r="F122" s="86"/>
      <c r="G122" s="86"/>
      <c r="H122" s="86"/>
      <c r="I122" s="839"/>
    </row>
    <row r="123" spans="5:9" s="892" customFormat="1" x14ac:dyDescent="0.25">
      <c r="E123" s="86"/>
      <c r="F123" s="86"/>
      <c r="G123" s="86"/>
      <c r="H123" s="86"/>
      <c r="I123" s="839"/>
    </row>
    <row r="124" spans="5:9" s="892" customFormat="1" x14ac:dyDescent="0.25">
      <c r="E124" s="86"/>
      <c r="F124" s="86"/>
      <c r="G124" s="86"/>
      <c r="H124" s="86"/>
      <c r="I124" s="839"/>
    </row>
    <row r="125" spans="5:9" s="892" customFormat="1" x14ac:dyDescent="0.25">
      <c r="E125" s="86"/>
      <c r="F125" s="86"/>
      <c r="G125" s="86"/>
      <c r="H125" s="86"/>
      <c r="I125" s="839"/>
    </row>
    <row r="126" spans="5:9" s="892" customFormat="1" x14ac:dyDescent="0.25">
      <c r="E126" s="86"/>
      <c r="F126" s="86"/>
      <c r="G126" s="86"/>
      <c r="H126" s="86"/>
      <c r="I126" s="839"/>
    </row>
    <row r="127" spans="5:9" s="892" customFormat="1" x14ac:dyDescent="0.25">
      <c r="E127" s="86"/>
      <c r="F127" s="86"/>
      <c r="G127" s="86"/>
      <c r="H127" s="86"/>
      <c r="I127" s="839"/>
    </row>
    <row r="128" spans="5:9" s="892" customFormat="1" x14ac:dyDescent="0.25">
      <c r="E128" s="86"/>
      <c r="F128" s="86"/>
      <c r="G128" s="86"/>
      <c r="H128" s="86"/>
      <c r="I128" s="839"/>
    </row>
    <row r="129" spans="5:9" s="892" customFormat="1" x14ac:dyDescent="0.25">
      <c r="E129" s="86"/>
      <c r="F129" s="86"/>
      <c r="G129" s="86"/>
      <c r="H129" s="86"/>
      <c r="I129" s="839"/>
    </row>
    <row r="130" spans="5:9" s="892" customFormat="1" x14ac:dyDescent="0.25">
      <c r="E130" s="1567" t="s">
        <v>411</v>
      </c>
      <c r="F130" s="152" t="s">
        <v>465</v>
      </c>
      <c r="G130" s="1567" t="s">
        <v>776</v>
      </c>
      <c r="H130" s="1566" t="s">
        <v>777</v>
      </c>
      <c r="I130" s="839"/>
    </row>
    <row r="131" spans="5:9" s="892" customFormat="1" x14ac:dyDescent="0.25">
      <c r="E131" s="1567"/>
      <c r="F131" s="895" t="s">
        <v>793</v>
      </c>
      <c r="G131" s="1567"/>
      <c r="H131" s="1567"/>
      <c r="I131" s="839"/>
    </row>
    <row r="132" spans="5:9" s="892" customFormat="1" x14ac:dyDescent="0.25">
      <c r="E132" s="1567" t="s">
        <v>411</v>
      </c>
      <c r="F132" s="152" t="s">
        <v>465</v>
      </c>
      <c r="G132" s="1566" t="s">
        <v>778</v>
      </c>
      <c r="H132" s="1566" t="s">
        <v>779</v>
      </c>
      <c r="I132" s="839"/>
    </row>
    <row r="133" spans="5:9" s="892" customFormat="1" x14ac:dyDescent="0.25">
      <c r="E133" s="1567"/>
      <c r="F133" s="895" t="s">
        <v>793</v>
      </c>
      <c r="G133" s="1567"/>
      <c r="H133" s="1567"/>
      <c r="I133" s="839"/>
    </row>
    <row r="134" spans="5:9" s="892" customFormat="1" x14ac:dyDescent="0.25">
      <c r="E134" s="86"/>
      <c r="G134" s="86"/>
      <c r="H134" s="86"/>
      <c r="I134" s="839"/>
    </row>
    <row r="135" spans="5:9" s="892" customFormat="1" x14ac:dyDescent="0.25">
      <c r="E135" s="840"/>
      <c r="F135" s="834"/>
      <c r="G135" s="834"/>
      <c r="H135" s="834"/>
      <c r="I135" s="834"/>
    </row>
    <row r="136" spans="5:9" s="892" customFormat="1" x14ac:dyDescent="0.25">
      <c r="E136" s="834"/>
      <c r="F136" s="834"/>
      <c r="G136" s="834"/>
      <c r="H136" s="834"/>
      <c r="I136" s="834"/>
    </row>
    <row r="137" spans="5:9" s="892" customFormat="1" x14ac:dyDescent="0.25">
      <c r="E137" s="834"/>
      <c r="F137" s="834"/>
      <c r="G137" s="834"/>
      <c r="H137" s="834"/>
      <c r="I137" s="834"/>
    </row>
    <row r="138" spans="5:9" s="892" customFormat="1" x14ac:dyDescent="0.25">
      <c r="E138" s="834"/>
      <c r="F138" s="834"/>
      <c r="G138" s="834"/>
      <c r="H138" s="834"/>
      <c r="I138" s="834"/>
    </row>
    <row r="139" spans="5:9" s="892" customFormat="1" x14ac:dyDescent="0.25">
      <c r="E139" s="834"/>
      <c r="F139" s="834"/>
      <c r="G139" s="834"/>
      <c r="H139" s="834"/>
      <c r="I139" s="834"/>
    </row>
    <row r="140" spans="5:9" s="892" customFormat="1" x14ac:dyDescent="0.25">
      <c r="E140" s="834"/>
      <c r="F140" s="834"/>
      <c r="G140" s="834"/>
      <c r="H140" s="834"/>
      <c r="I140" s="834"/>
    </row>
    <row r="142" spans="5:9" ht="15.75" thickBot="1" x14ac:dyDescent="0.3"/>
    <row r="143" spans="5:9" s="826" customFormat="1" thickTop="1" x14ac:dyDescent="0.25">
      <c r="E143" s="1630" t="s">
        <v>780</v>
      </c>
      <c r="F143" s="841" t="s">
        <v>420</v>
      </c>
      <c r="G143" s="841" t="s">
        <v>488</v>
      </c>
      <c r="H143" s="1623" t="s">
        <v>1408</v>
      </c>
    </row>
    <row r="144" spans="5:9" s="826" customFormat="1" ht="14.25" x14ac:dyDescent="0.25">
      <c r="E144" s="1631"/>
      <c r="F144" s="842" t="s">
        <v>280</v>
      </c>
      <c r="G144" s="843" t="s">
        <v>680</v>
      </c>
      <c r="H144" s="1634"/>
    </row>
    <row r="145" spans="5:8" s="826" customFormat="1" ht="15" customHeight="1" x14ac:dyDescent="0.25">
      <c r="E145" s="1632"/>
      <c r="F145" s="842" t="s">
        <v>281</v>
      </c>
      <c r="G145" s="843" t="s">
        <v>487</v>
      </c>
      <c r="H145" s="1634"/>
    </row>
    <row r="146" spans="5:8" s="826" customFormat="1" ht="15" customHeight="1" x14ac:dyDescent="0.25">
      <c r="E146" s="1613" t="s">
        <v>780</v>
      </c>
      <c r="F146" s="833" t="s">
        <v>420</v>
      </c>
      <c r="G146" s="833" t="s">
        <v>1409</v>
      </c>
      <c r="H146" s="1634"/>
    </row>
    <row r="147" spans="5:8" s="826" customFormat="1" ht="15" customHeight="1" x14ac:dyDescent="0.25">
      <c r="E147" s="1614"/>
      <c r="F147" s="833" t="s">
        <v>276</v>
      </c>
      <c r="G147" s="833" t="s">
        <v>672</v>
      </c>
      <c r="H147" s="1634"/>
    </row>
    <row r="148" spans="5:8" s="826" customFormat="1" ht="15" customHeight="1" x14ac:dyDescent="0.25">
      <c r="E148" s="1614"/>
      <c r="F148" s="833" t="s">
        <v>280</v>
      </c>
      <c r="G148" s="833" t="s">
        <v>680</v>
      </c>
      <c r="H148" s="1634"/>
    </row>
    <row r="149" spans="5:8" s="826" customFormat="1" ht="15" customHeight="1" x14ac:dyDescent="0.25">
      <c r="E149" s="1614"/>
      <c r="F149" s="833" t="s">
        <v>281</v>
      </c>
      <c r="G149" s="833" t="s">
        <v>1410</v>
      </c>
      <c r="H149" s="1634"/>
    </row>
    <row r="150" spans="5:8" s="826" customFormat="1" ht="14.25" x14ac:dyDescent="0.25">
      <c r="E150" s="1633" t="s">
        <v>781</v>
      </c>
      <c r="F150" s="844" t="s">
        <v>276</v>
      </c>
      <c r="G150" s="844" t="s">
        <v>488</v>
      </c>
      <c r="H150" s="1634"/>
    </row>
    <row r="151" spans="5:8" s="826" customFormat="1" ht="14.25" x14ac:dyDescent="0.25">
      <c r="E151" s="1631"/>
      <c r="F151" s="844" t="s">
        <v>277</v>
      </c>
      <c r="G151" s="845" t="s">
        <v>680</v>
      </c>
      <c r="H151" s="1634"/>
    </row>
    <row r="152" spans="5:8" s="826" customFormat="1" ht="14.25" x14ac:dyDescent="0.25">
      <c r="E152" s="1631"/>
      <c r="F152" s="844" t="s">
        <v>278</v>
      </c>
      <c r="G152" s="845" t="s">
        <v>487</v>
      </c>
      <c r="H152" s="1634"/>
    </row>
    <row r="153" spans="5:8" s="826" customFormat="1" ht="14.25" x14ac:dyDescent="0.25">
      <c r="E153" s="1613" t="s">
        <v>1552</v>
      </c>
      <c r="F153" s="833" t="s">
        <v>276</v>
      </c>
      <c r="G153" s="833" t="s">
        <v>672</v>
      </c>
      <c r="H153" s="1634"/>
    </row>
    <row r="154" spans="5:8" s="826" customFormat="1" ht="15" customHeight="1" x14ac:dyDescent="0.25">
      <c r="E154" s="1614"/>
      <c r="F154" s="833" t="s">
        <v>420</v>
      </c>
      <c r="G154" s="833" t="s">
        <v>1490</v>
      </c>
      <c r="H154" s="1634"/>
    </row>
    <row r="155" spans="5:8" s="826" customFormat="1" ht="15" customHeight="1" x14ac:dyDescent="0.25">
      <c r="E155" s="1614"/>
      <c r="F155" s="833" t="s">
        <v>1495</v>
      </c>
      <c r="G155" s="833"/>
      <c r="H155" s="1634"/>
    </row>
    <row r="156" spans="5:8" s="826" customFormat="1" ht="15" customHeight="1" x14ac:dyDescent="0.25">
      <c r="E156" s="1614"/>
      <c r="F156" s="833" t="s">
        <v>277</v>
      </c>
      <c r="G156" s="833" t="s">
        <v>1551</v>
      </c>
      <c r="H156" s="1634"/>
    </row>
    <row r="157" spans="5:8" s="826" customFormat="1" ht="15.75" customHeight="1" thickBot="1" x14ac:dyDescent="0.3">
      <c r="E157" s="2215"/>
      <c r="F157" s="833" t="s">
        <v>278</v>
      </c>
      <c r="G157" s="833" t="s">
        <v>487</v>
      </c>
      <c r="H157" s="2266"/>
    </row>
    <row r="158" spans="5:8" s="826" customFormat="1" thickTop="1" x14ac:dyDescent="0.25">
      <c r="E158" s="1630" t="s">
        <v>780</v>
      </c>
      <c r="F158" s="847" t="s">
        <v>420</v>
      </c>
      <c r="G158" s="847" t="s">
        <v>489</v>
      </c>
      <c r="H158" s="2219" t="s">
        <v>490</v>
      </c>
    </row>
    <row r="159" spans="5:8" s="826" customFormat="1" ht="15" customHeight="1" x14ac:dyDescent="0.25">
      <c r="E159" s="1631"/>
      <c r="F159" s="844" t="s">
        <v>280</v>
      </c>
      <c r="G159" s="845" t="s">
        <v>680</v>
      </c>
      <c r="H159" s="1624"/>
    </row>
    <row r="160" spans="5:8" s="826" customFormat="1" ht="15" customHeight="1" x14ac:dyDescent="0.25">
      <c r="E160" s="1632"/>
      <c r="F160" s="844" t="s">
        <v>281</v>
      </c>
      <c r="G160" s="845" t="s">
        <v>487</v>
      </c>
      <c r="H160" s="1624"/>
    </row>
    <row r="161" spans="5:8" s="826" customFormat="1" ht="15" customHeight="1" x14ac:dyDescent="0.25">
      <c r="E161" s="1613" t="s">
        <v>780</v>
      </c>
      <c r="F161" s="833" t="s">
        <v>420</v>
      </c>
      <c r="G161" s="833" t="s">
        <v>1409</v>
      </c>
      <c r="H161" s="1624"/>
    </row>
    <row r="162" spans="5:8" s="826" customFormat="1" ht="15" customHeight="1" x14ac:dyDescent="0.25">
      <c r="E162" s="1614"/>
      <c r="F162" s="833" t="s">
        <v>276</v>
      </c>
      <c r="G162" s="833" t="s">
        <v>489</v>
      </c>
      <c r="H162" s="1624"/>
    </row>
    <row r="163" spans="5:8" s="826" customFormat="1" ht="15" customHeight="1" x14ac:dyDescent="0.25">
      <c r="E163" s="1614"/>
      <c r="F163" s="833" t="s">
        <v>280</v>
      </c>
      <c r="G163" s="833" t="s">
        <v>680</v>
      </c>
      <c r="H163" s="1624"/>
    </row>
    <row r="164" spans="5:8" s="826" customFormat="1" ht="15" customHeight="1" x14ac:dyDescent="0.25">
      <c r="E164" s="1614"/>
      <c r="F164" s="833" t="s">
        <v>281</v>
      </c>
      <c r="G164" s="833" t="s">
        <v>1410</v>
      </c>
      <c r="H164" s="1624"/>
    </row>
    <row r="165" spans="5:8" s="826" customFormat="1" ht="15" customHeight="1" x14ac:dyDescent="0.25">
      <c r="E165" s="1633" t="s">
        <v>781</v>
      </c>
      <c r="F165" s="844" t="s">
        <v>276</v>
      </c>
      <c r="G165" s="844" t="s">
        <v>489</v>
      </c>
      <c r="H165" s="1624"/>
    </row>
    <row r="166" spans="5:8" s="826" customFormat="1" ht="15" customHeight="1" x14ac:dyDescent="0.25">
      <c r="E166" s="1631"/>
      <c r="F166" s="844" t="s">
        <v>277</v>
      </c>
      <c r="G166" s="845" t="s">
        <v>680</v>
      </c>
      <c r="H166" s="1624"/>
    </row>
    <row r="167" spans="5:8" s="826" customFormat="1" ht="15" customHeight="1" x14ac:dyDescent="0.25">
      <c r="E167" s="1631"/>
      <c r="F167" s="848" t="s">
        <v>805</v>
      </c>
      <c r="G167" s="849" t="s">
        <v>487</v>
      </c>
      <c r="H167" s="1624"/>
    </row>
    <row r="168" spans="5:8" s="826" customFormat="1" ht="15" customHeight="1" x14ac:dyDescent="0.25">
      <c r="E168" s="1613" t="s">
        <v>1552</v>
      </c>
      <c r="F168" s="833" t="s">
        <v>276</v>
      </c>
      <c r="G168" s="833" t="s">
        <v>489</v>
      </c>
      <c r="H168" s="1624"/>
    </row>
    <row r="169" spans="5:8" s="826" customFormat="1" ht="15" customHeight="1" x14ac:dyDescent="0.25">
      <c r="E169" s="1614"/>
      <c r="F169" s="1201" t="s">
        <v>420</v>
      </c>
      <c r="G169" s="1201" t="s">
        <v>1491</v>
      </c>
      <c r="H169" s="1624"/>
    </row>
    <row r="170" spans="5:8" s="826" customFormat="1" ht="15" customHeight="1" x14ac:dyDescent="0.25">
      <c r="E170" s="1614"/>
      <c r="F170" s="833" t="s">
        <v>1496</v>
      </c>
      <c r="G170" s="1234"/>
      <c r="H170" s="1624"/>
    </row>
    <row r="171" spans="5:8" s="826" customFormat="1" ht="15" customHeight="1" x14ac:dyDescent="0.25">
      <c r="E171" s="1614"/>
      <c r="F171" s="833" t="s">
        <v>277</v>
      </c>
      <c r="G171" s="833" t="s">
        <v>1551</v>
      </c>
      <c r="H171" s="1624"/>
    </row>
    <row r="172" spans="5:8" s="826" customFormat="1" ht="15" customHeight="1" thickBot="1" x14ac:dyDescent="0.3">
      <c r="E172" s="2215"/>
      <c r="F172" s="833" t="s">
        <v>278</v>
      </c>
      <c r="G172" s="833" t="s">
        <v>487</v>
      </c>
      <c r="H172" s="1625"/>
    </row>
    <row r="173" spans="5:8" ht="15.75" thickTop="1" x14ac:dyDescent="0.25">
      <c r="E173" s="1619" t="s">
        <v>782</v>
      </c>
      <c r="F173" s="847" t="s">
        <v>280</v>
      </c>
      <c r="G173" s="847" t="s">
        <v>492</v>
      </c>
      <c r="H173" s="2219" t="s">
        <v>491</v>
      </c>
    </row>
    <row r="174" spans="5:8" x14ac:dyDescent="0.25">
      <c r="E174" s="1620"/>
      <c r="F174" s="844" t="s">
        <v>281</v>
      </c>
      <c r="G174" s="845" t="s">
        <v>487</v>
      </c>
      <c r="H174" s="1624"/>
    </row>
    <row r="175" spans="5:8" x14ac:dyDescent="0.25">
      <c r="E175" s="1621" t="s">
        <v>807</v>
      </c>
      <c r="F175" s="833" t="s">
        <v>277</v>
      </c>
      <c r="G175" s="833" t="s">
        <v>492</v>
      </c>
      <c r="H175" s="1624"/>
    </row>
    <row r="176" spans="5:8" x14ac:dyDescent="0.25">
      <c r="E176" s="1621"/>
      <c r="F176" s="833" t="s">
        <v>278</v>
      </c>
      <c r="G176" s="833" t="s">
        <v>487</v>
      </c>
      <c r="H176" s="1624"/>
    </row>
    <row r="177" spans="5:9" ht="21" customHeight="1" x14ac:dyDescent="0.25">
      <c r="E177" s="1621"/>
      <c r="F177" s="1201" t="s">
        <v>281</v>
      </c>
      <c r="G177" s="1201" t="s">
        <v>487</v>
      </c>
      <c r="H177" s="1624"/>
    </row>
    <row r="178" spans="5:9" ht="15" customHeight="1" x14ac:dyDescent="0.25">
      <c r="E178" s="2220" t="s">
        <v>806</v>
      </c>
      <c r="F178" s="833" t="s">
        <v>277</v>
      </c>
      <c r="G178" s="833" t="s">
        <v>492</v>
      </c>
      <c r="H178" s="1624"/>
    </row>
    <row r="179" spans="5:9" x14ac:dyDescent="0.25">
      <c r="E179" s="2221"/>
      <c r="F179" s="833" t="s">
        <v>278</v>
      </c>
      <c r="G179" s="833" t="s">
        <v>487</v>
      </c>
      <c r="H179" s="1624"/>
    </row>
    <row r="180" spans="5:9" x14ac:dyDescent="0.25">
      <c r="E180" s="1613" t="s">
        <v>1552</v>
      </c>
      <c r="F180" s="833" t="s">
        <v>277</v>
      </c>
      <c r="G180" s="833" t="s">
        <v>492</v>
      </c>
      <c r="H180" s="1624"/>
    </row>
    <row r="181" spans="5:9" x14ac:dyDescent="0.25">
      <c r="E181" s="1614"/>
      <c r="F181" s="833" t="s">
        <v>278</v>
      </c>
      <c r="G181" s="833" t="s">
        <v>487</v>
      </c>
      <c r="H181" s="1624"/>
    </row>
    <row r="182" spans="5:9" ht="15.75" thickBot="1" x14ac:dyDescent="0.3">
      <c r="E182" s="2215"/>
      <c r="F182" s="1476" t="s">
        <v>281</v>
      </c>
      <c r="G182" s="1476" t="s">
        <v>487</v>
      </c>
      <c r="H182" s="1624"/>
    </row>
    <row r="183" spans="5:9" ht="23.25" thickTop="1" x14ac:dyDescent="0.25">
      <c r="E183" s="850" t="s">
        <v>782</v>
      </c>
      <c r="F183" s="851" t="s">
        <v>281</v>
      </c>
      <c r="G183" s="851" t="s">
        <v>493</v>
      </c>
      <c r="H183" s="2216" t="s">
        <v>494</v>
      </c>
    </row>
    <row r="184" spans="5:9" ht="22.5" customHeight="1" x14ac:dyDescent="0.25">
      <c r="E184" s="1633" t="s">
        <v>806</v>
      </c>
      <c r="F184" s="846" t="s">
        <v>278</v>
      </c>
      <c r="G184" s="2217" t="s">
        <v>808</v>
      </c>
      <c r="H184" s="1624"/>
    </row>
    <row r="185" spans="5:9" ht="26.25" customHeight="1" x14ac:dyDescent="0.25">
      <c r="E185" s="1632"/>
      <c r="F185" s="846" t="s">
        <v>281</v>
      </c>
      <c r="G185" s="2218"/>
      <c r="H185" s="1624"/>
    </row>
    <row r="186" spans="5:9" ht="26.25" customHeight="1" x14ac:dyDescent="0.25">
      <c r="E186" s="1474" t="s">
        <v>1552</v>
      </c>
      <c r="F186" s="1472" t="s">
        <v>278</v>
      </c>
      <c r="G186" s="1472" t="s">
        <v>493</v>
      </c>
      <c r="H186" s="1624"/>
    </row>
    <row r="187" spans="5:9" ht="23.25" thickBot="1" x14ac:dyDescent="0.3">
      <c r="E187" s="852" t="s">
        <v>807</v>
      </c>
      <c r="F187" s="853" t="s">
        <v>278</v>
      </c>
      <c r="G187" s="853" t="s">
        <v>493</v>
      </c>
      <c r="H187" s="1647"/>
    </row>
    <row r="188" spans="5:9" ht="15.75" thickTop="1" x14ac:dyDescent="0.25">
      <c r="E188" s="86"/>
      <c r="F188" s="86"/>
      <c r="G188" s="86"/>
      <c r="H188" s="86"/>
      <c r="I188" s="839"/>
    </row>
    <row r="189" spans="5:9" x14ac:dyDescent="0.25">
      <c r="E189" s="86"/>
      <c r="F189" s="86"/>
      <c r="G189" s="86"/>
      <c r="H189" s="86"/>
      <c r="I189" s="839"/>
    </row>
    <row r="190" spans="5:9" x14ac:dyDescent="0.25">
      <c r="E190" s="86"/>
      <c r="F190" s="86"/>
      <c r="G190" s="86"/>
      <c r="H190" s="86"/>
      <c r="I190" s="839"/>
    </row>
    <row r="191" spans="5:9" x14ac:dyDescent="0.25">
      <c r="E191" s="86"/>
      <c r="F191" s="86"/>
      <c r="G191" s="86"/>
      <c r="H191" s="86"/>
      <c r="I191" s="839"/>
    </row>
    <row r="193" spans="5:5" x14ac:dyDescent="0.25">
      <c r="E193" s="834"/>
    </row>
    <row r="211" spans="5:9" s="892" customFormat="1" x14ac:dyDescent="0.25">
      <c r="E211" s="87"/>
      <c r="G211" s="896"/>
      <c r="H211" s="92"/>
      <c r="I211" s="92"/>
    </row>
    <row r="212" spans="5:9" s="892" customFormat="1" x14ac:dyDescent="0.25">
      <c r="E212" s="87"/>
      <c r="G212" s="896"/>
      <c r="H212" s="92"/>
      <c r="I212" s="92"/>
    </row>
    <row r="213" spans="5:9" s="892" customFormat="1" x14ac:dyDescent="0.25">
      <c r="E213" s="87"/>
      <c r="G213" s="896"/>
      <c r="H213" s="92"/>
      <c r="I213" s="92"/>
    </row>
    <row r="214" spans="5:9" s="892" customFormat="1" x14ac:dyDescent="0.25">
      <c r="E214" s="87"/>
      <c r="G214" s="896"/>
      <c r="H214" s="92"/>
      <c r="I214" s="92"/>
    </row>
    <row r="215" spans="5:9" s="892" customFormat="1" x14ac:dyDescent="0.25">
      <c r="E215" s="87"/>
      <c r="G215" s="896"/>
      <c r="H215" s="92"/>
      <c r="I215" s="92"/>
    </row>
    <row r="216" spans="5:9" s="892" customFormat="1" x14ac:dyDescent="0.25">
      <c r="E216" s="87"/>
      <c r="G216" s="896"/>
      <c r="H216" s="92"/>
      <c r="I216" s="92"/>
    </row>
    <row r="217" spans="5:9" s="892" customFormat="1" x14ac:dyDescent="0.25">
      <c r="E217" s="87"/>
      <c r="G217" s="896"/>
      <c r="H217" s="92"/>
      <c r="I217" s="92"/>
    </row>
    <row r="218" spans="5:9" x14ac:dyDescent="0.25">
      <c r="E218" s="136" t="s">
        <v>473</v>
      </c>
      <c r="F218" s="897" t="s">
        <v>406</v>
      </c>
      <c r="G218" s="896"/>
      <c r="H218" s="92"/>
      <c r="I218" s="88"/>
    </row>
    <row r="219" spans="5:9" x14ac:dyDescent="0.25">
      <c r="E219" s="136" t="s">
        <v>473</v>
      </c>
      <c r="F219" s="137" t="s">
        <v>84</v>
      </c>
      <c r="G219" s="896"/>
      <c r="H219" s="92"/>
      <c r="I219" s="88"/>
    </row>
    <row r="220" spans="5:9" x14ac:dyDescent="0.25">
      <c r="E220" s="136" t="s">
        <v>473</v>
      </c>
      <c r="F220" s="137" t="s">
        <v>84</v>
      </c>
      <c r="G220" s="896"/>
      <c r="H220" s="92"/>
      <c r="I220" s="88"/>
    </row>
    <row r="221" spans="5:9" x14ac:dyDescent="0.25">
      <c r="E221" s="136" t="s">
        <v>473</v>
      </c>
      <c r="F221" s="137" t="s">
        <v>85</v>
      </c>
      <c r="G221" s="896"/>
      <c r="H221" s="92"/>
      <c r="I221" s="88"/>
    </row>
    <row r="222" spans="5:9" x14ac:dyDescent="0.25">
      <c r="E222" s="136" t="s">
        <v>473</v>
      </c>
      <c r="F222" s="137" t="s">
        <v>85</v>
      </c>
      <c r="G222" s="896"/>
      <c r="H222" s="92"/>
      <c r="I222" s="88"/>
    </row>
    <row r="223" spans="5:9" x14ac:dyDescent="0.25">
      <c r="E223" s="136" t="s">
        <v>473</v>
      </c>
      <c r="F223" s="137" t="s">
        <v>86</v>
      </c>
      <c r="G223" s="896"/>
      <c r="H223" s="92"/>
      <c r="I223" s="88"/>
    </row>
    <row r="224" spans="5:9" x14ac:dyDescent="0.25">
      <c r="E224" s="136" t="s">
        <v>473</v>
      </c>
      <c r="F224" s="137" t="s">
        <v>86</v>
      </c>
      <c r="G224" s="896"/>
      <c r="H224" s="92"/>
      <c r="I224" s="88"/>
    </row>
    <row r="225" spans="5:9" x14ac:dyDescent="0.25">
      <c r="E225" s="136" t="s">
        <v>473</v>
      </c>
      <c r="F225" s="328" t="s">
        <v>87</v>
      </c>
      <c r="G225" s="329"/>
      <c r="H225" s="330"/>
      <c r="I225" s="331"/>
    </row>
    <row r="226" spans="5:9" x14ac:dyDescent="0.25">
      <c r="E226" s="90" t="s">
        <v>413</v>
      </c>
      <c r="F226" s="83" t="s">
        <v>244</v>
      </c>
      <c r="G226" s="84" t="s">
        <v>378</v>
      </c>
      <c r="H226" s="82" t="s">
        <v>379</v>
      </c>
      <c r="I226" s="82"/>
    </row>
    <row r="227" spans="5:9" x14ac:dyDescent="0.25">
      <c r="E227" s="90" t="s">
        <v>413</v>
      </c>
      <c r="F227" s="83" t="s">
        <v>245</v>
      </c>
      <c r="G227" s="84" t="s">
        <v>378</v>
      </c>
      <c r="H227" s="82" t="s">
        <v>379</v>
      </c>
      <c r="I227" s="82"/>
    </row>
    <row r="228" spans="5:9" ht="22.5" x14ac:dyDescent="0.25">
      <c r="E228" s="332" t="s">
        <v>413</v>
      </c>
      <c r="F228" s="81" t="s">
        <v>394</v>
      </c>
      <c r="G228" s="1001"/>
      <c r="H228" s="1001" t="s">
        <v>395</v>
      </c>
      <c r="I228" s="81" t="s">
        <v>396</v>
      </c>
    </row>
    <row r="229" spans="5:9" s="826" customFormat="1" ht="22.5" x14ac:dyDescent="0.25">
      <c r="E229" s="1003" t="s">
        <v>413</v>
      </c>
      <c r="F229" s="997" t="s">
        <v>394</v>
      </c>
      <c r="G229" s="994">
        <v>3</v>
      </c>
      <c r="H229" s="994" t="s">
        <v>395</v>
      </c>
      <c r="I229" s="997" t="s">
        <v>353</v>
      </c>
    </row>
    <row r="230" spans="5:9" ht="22.5" x14ac:dyDescent="0.25">
      <c r="E230" s="332" t="s">
        <v>413</v>
      </c>
      <c r="F230" s="150" t="s">
        <v>92</v>
      </c>
      <c r="G230" s="996">
        <v>79990</v>
      </c>
      <c r="H230" s="996" t="s">
        <v>397</v>
      </c>
      <c r="I230" s="150" t="s">
        <v>398</v>
      </c>
    </row>
    <row r="231" spans="5:9" ht="22.5" x14ac:dyDescent="0.25">
      <c r="E231" s="332" t="s">
        <v>413</v>
      </c>
      <c r="F231" s="129" t="s">
        <v>92</v>
      </c>
      <c r="G231" s="1002" t="s">
        <v>378</v>
      </c>
      <c r="H231" s="1002" t="s">
        <v>397</v>
      </c>
      <c r="I231" s="129"/>
    </row>
    <row r="232" spans="5:9" ht="22.5" x14ac:dyDescent="0.25">
      <c r="E232" s="149" t="s">
        <v>413</v>
      </c>
      <c r="F232" s="380" t="s">
        <v>783</v>
      </c>
      <c r="G232" s="808" t="s">
        <v>378</v>
      </c>
      <c r="H232" s="808"/>
      <c r="I232" s="807"/>
    </row>
    <row r="233" spans="5:9" ht="22.5" x14ac:dyDescent="0.25">
      <c r="E233" s="90" t="s">
        <v>413</v>
      </c>
      <c r="F233" s="83" t="s">
        <v>399</v>
      </c>
      <c r="G233" s="84" t="s">
        <v>378</v>
      </c>
      <c r="H233" s="84" t="s">
        <v>397</v>
      </c>
      <c r="I233" s="82"/>
    </row>
    <row r="234" spans="5:9" x14ac:dyDescent="0.25">
      <c r="E234" s="90" t="s">
        <v>413</v>
      </c>
      <c r="F234" s="77" t="s">
        <v>254</v>
      </c>
      <c r="G234" s="75" t="s">
        <v>378</v>
      </c>
      <c r="H234" s="75" t="s">
        <v>379</v>
      </c>
      <c r="I234" s="75"/>
    </row>
    <row r="235" spans="5:9" x14ac:dyDescent="0.25">
      <c r="E235" s="136" t="s">
        <v>473</v>
      </c>
      <c r="F235" s="137" t="s">
        <v>243</v>
      </c>
      <c r="G235" s="75"/>
      <c r="H235" s="84"/>
      <c r="I235" s="82"/>
    </row>
    <row r="236" spans="5:9" x14ac:dyDescent="0.25">
      <c r="E236" s="136" t="s">
        <v>473</v>
      </c>
      <c r="F236" s="138" t="s">
        <v>256</v>
      </c>
      <c r="G236" s="84"/>
      <c r="H236" s="84"/>
      <c r="I236" s="82"/>
    </row>
    <row r="237" spans="5:9" x14ac:dyDescent="0.25">
      <c r="E237" s="136" t="s">
        <v>473</v>
      </c>
      <c r="F237" s="137" t="s">
        <v>256</v>
      </c>
      <c r="G237" s="84"/>
      <c r="H237" s="84"/>
      <c r="I237" s="82"/>
    </row>
    <row r="238" spans="5:9" x14ac:dyDescent="0.25">
      <c r="E238" s="136" t="s">
        <v>473</v>
      </c>
      <c r="F238" s="137" t="s">
        <v>247</v>
      </c>
      <c r="G238" s="84"/>
      <c r="H238" s="84"/>
      <c r="I238" s="82"/>
    </row>
    <row r="239" spans="5:9" x14ac:dyDescent="0.25">
      <c r="E239" s="136" t="s">
        <v>473</v>
      </c>
      <c r="F239" s="137" t="s">
        <v>247</v>
      </c>
      <c r="G239" s="84"/>
      <c r="H239" s="84"/>
      <c r="I239" s="82"/>
    </row>
    <row r="240" spans="5:9" x14ac:dyDescent="0.25">
      <c r="E240" s="136" t="s">
        <v>473</v>
      </c>
      <c r="F240" s="137" t="s">
        <v>247</v>
      </c>
      <c r="G240" s="84"/>
      <c r="H240" s="84"/>
      <c r="I240" s="82"/>
    </row>
    <row r="241" spans="4:9" x14ac:dyDescent="0.25">
      <c r="E241" s="136" t="s">
        <v>473</v>
      </c>
      <c r="F241" s="139" t="s">
        <v>248</v>
      </c>
      <c r="G241" s="84"/>
      <c r="H241" s="84"/>
      <c r="I241" s="82"/>
    </row>
    <row r="242" spans="4:9" x14ac:dyDescent="0.25">
      <c r="E242" s="136" t="s">
        <v>473</v>
      </c>
      <c r="F242" s="139" t="s">
        <v>248</v>
      </c>
      <c r="G242" s="84"/>
      <c r="H242" s="84"/>
      <c r="I242" s="82"/>
    </row>
    <row r="243" spans="4:9" x14ac:dyDescent="0.25">
      <c r="E243" s="136" t="s">
        <v>473</v>
      </c>
      <c r="F243" s="855" t="s">
        <v>249</v>
      </c>
      <c r="G243" s="84"/>
      <c r="H243" s="84"/>
      <c r="I243" s="82"/>
    </row>
    <row r="244" spans="4:9" x14ac:dyDescent="0.25">
      <c r="E244" s="136" t="s">
        <v>473</v>
      </c>
      <c r="F244" s="855" t="s">
        <v>249</v>
      </c>
      <c r="G244" s="84"/>
      <c r="H244" s="84"/>
      <c r="I244" s="82"/>
    </row>
    <row r="245" spans="4:9" x14ac:dyDescent="0.25">
      <c r="E245" s="136" t="s">
        <v>473</v>
      </c>
      <c r="F245" s="855" t="s">
        <v>373</v>
      </c>
      <c r="G245" s="84"/>
      <c r="H245" s="84"/>
      <c r="I245" s="82"/>
    </row>
    <row r="246" spans="4:9" x14ac:dyDescent="0.25">
      <c r="E246" s="90" t="s">
        <v>413</v>
      </c>
      <c r="F246" s="128" t="s">
        <v>216</v>
      </c>
      <c r="G246" s="127" t="s">
        <v>378</v>
      </c>
      <c r="H246" s="128" t="s">
        <v>371</v>
      </c>
      <c r="I246" s="129"/>
    </row>
    <row r="247" spans="4:9" x14ac:dyDescent="0.25">
      <c r="E247" s="90" t="s">
        <v>413</v>
      </c>
      <c r="F247" s="83" t="s">
        <v>380</v>
      </c>
      <c r="G247" s="80" t="s">
        <v>378</v>
      </c>
      <c r="H247" s="83" t="s">
        <v>381</v>
      </c>
      <c r="I247" s="81"/>
    </row>
    <row r="248" spans="4:9" x14ac:dyDescent="0.25">
      <c r="E248" s="136" t="s">
        <v>473</v>
      </c>
      <c r="F248" s="855" t="s">
        <v>95</v>
      </c>
      <c r="G248" s="84"/>
      <c r="H248" s="78"/>
      <c r="I248" s="76"/>
    </row>
    <row r="249" spans="4:9" ht="33.75" x14ac:dyDescent="0.25">
      <c r="E249" s="332" t="s">
        <v>413</v>
      </c>
      <c r="F249" s="128" t="s">
        <v>400</v>
      </c>
      <c r="G249" s="1002"/>
      <c r="H249" s="1024" t="s">
        <v>241</v>
      </c>
      <c r="I249" s="129" t="s">
        <v>401</v>
      </c>
    </row>
    <row r="250" spans="4:9" ht="40.5" customHeight="1" x14ac:dyDescent="0.25">
      <c r="D250" s="892"/>
      <c r="E250" s="1003" t="s">
        <v>413</v>
      </c>
      <c r="F250" s="997" t="s">
        <v>400</v>
      </c>
      <c r="G250" s="994" t="s">
        <v>1271</v>
      </c>
      <c r="H250" s="994" t="s">
        <v>241</v>
      </c>
      <c r="I250" s="997" t="s">
        <v>353</v>
      </c>
    </row>
    <row r="251" spans="4:9" ht="17.25" customHeight="1" x14ac:dyDescent="0.25">
      <c r="D251" s="892"/>
      <c r="E251" s="1003" t="s">
        <v>413</v>
      </c>
      <c r="F251" s="997" t="s">
        <v>110</v>
      </c>
      <c r="G251" s="994">
        <v>4</v>
      </c>
      <c r="H251" s="994" t="s">
        <v>391</v>
      </c>
      <c r="I251" s="997" t="s">
        <v>353</v>
      </c>
    </row>
    <row r="252" spans="4:9" ht="15.75" customHeight="1" x14ac:dyDescent="0.25">
      <c r="E252" s="1003" t="s">
        <v>413</v>
      </c>
      <c r="F252" s="323" t="s">
        <v>276</v>
      </c>
      <c r="G252" s="994" t="s">
        <v>378</v>
      </c>
      <c r="H252" s="994" t="s">
        <v>402</v>
      </c>
      <c r="I252" s="997"/>
    </row>
    <row r="253" spans="4:9" x14ac:dyDescent="0.25">
      <c r="E253" s="149" t="s">
        <v>413</v>
      </c>
      <c r="F253" s="323" t="s">
        <v>276</v>
      </c>
      <c r="G253" s="808" t="s">
        <v>484</v>
      </c>
      <c r="H253" s="808" t="s">
        <v>402</v>
      </c>
      <c r="I253" s="807" t="s">
        <v>353</v>
      </c>
    </row>
    <row r="254" spans="4:9" ht="22.5" x14ac:dyDescent="0.25">
      <c r="E254" s="149" t="s">
        <v>413</v>
      </c>
      <c r="F254" s="807" t="s">
        <v>277</v>
      </c>
      <c r="G254" s="808" t="s">
        <v>378</v>
      </c>
      <c r="H254" s="807" t="s">
        <v>382</v>
      </c>
      <c r="I254" s="807" t="s">
        <v>378</v>
      </c>
    </row>
    <row r="255" spans="4:9" ht="22.5" x14ac:dyDescent="0.25">
      <c r="E255" s="149" t="s">
        <v>413</v>
      </c>
      <c r="F255" s="807" t="s">
        <v>277</v>
      </c>
      <c r="G255" s="808" t="s">
        <v>185</v>
      </c>
      <c r="H255" s="807" t="s">
        <v>382</v>
      </c>
      <c r="I255" s="807" t="s">
        <v>353</v>
      </c>
    </row>
    <row r="256" spans="4:9" x14ac:dyDescent="0.25">
      <c r="E256" s="149" t="s">
        <v>413</v>
      </c>
      <c r="F256" s="807" t="s">
        <v>278</v>
      </c>
      <c r="G256" s="808">
        <v>3</v>
      </c>
      <c r="H256" s="808" t="s">
        <v>403</v>
      </c>
      <c r="I256" s="321" t="s">
        <v>353</v>
      </c>
    </row>
    <row r="257" spans="5:9" x14ac:dyDescent="0.25">
      <c r="E257" s="149" t="s">
        <v>413</v>
      </c>
      <c r="F257" s="807" t="s">
        <v>130</v>
      </c>
      <c r="G257" s="808" t="s">
        <v>378</v>
      </c>
      <c r="H257" s="807" t="s">
        <v>383</v>
      </c>
      <c r="I257" s="807"/>
    </row>
    <row r="258" spans="5:9" s="894" customFormat="1" x14ac:dyDescent="0.25">
      <c r="E258" s="1003" t="s">
        <v>413</v>
      </c>
      <c r="F258" s="997" t="s">
        <v>259</v>
      </c>
      <c r="G258" s="994"/>
      <c r="H258" s="994" t="s">
        <v>379</v>
      </c>
      <c r="I258" s="997" t="s">
        <v>684</v>
      </c>
    </row>
    <row r="259" spans="5:9" s="832" customFormat="1" ht="14.25" x14ac:dyDescent="0.25">
      <c r="E259" s="1003" t="s">
        <v>413</v>
      </c>
      <c r="F259" s="997" t="s">
        <v>259</v>
      </c>
      <c r="G259" s="994">
        <v>9</v>
      </c>
      <c r="H259" s="994" t="s">
        <v>379</v>
      </c>
      <c r="I259" s="997" t="s">
        <v>353</v>
      </c>
    </row>
    <row r="260" spans="5:9" s="894" customFormat="1" x14ac:dyDescent="0.25">
      <c r="E260" s="332"/>
      <c r="F260" s="128" t="s">
        <v>689</v>
      </c>
      <c r="G260" s="1002" t="s">
        <v>393</v>
      </c>
      <c r="H260" s="1002"/>
      <c r="I260" s="129"/>
    </row>
    <row r="261" spans="5:9" s="894" customFormat="1" x14ac:dyDescent="0.25">
      <c r="E261" s="995" t="s">
        <v>411</v>
      </c>
      <c r="F261" s="323" t="s">
        <v>112</v>
      </c>
      <c r="G261" s="323" t="s">
        <v>378</v>
      </c>
      <c r="H261" s="997" t="s">
        <v>371</v>
      </c>
      <c r="I261" s="323"/>
    </row>
    <row r="262" spans="5:9" s="894" customFormat="1" ht="22.5" x14ac:dyDescent="0.25">
      <c r="E262" s="322" t="s">
        <v>409</v>
      </c>
      <c r="F262" s="323" t="s">
        <v>112</v>
      </c>
      <c r="G262" s="323" t="s">
        <v>378</v>
      </c>
      <c r="H262" s="997" t="s">
        <v>371</v>
      </c>
      <c r="I262" s="323"/>
    </row>
    <row r="263" spans="5:9" s="894" customFormat="1" ht="15" customHeight="1" x14ac:dyDescent="0.25">
      <c r="E263" s="322" t="s">
        <v>1234</v>
      </c>
      <c r="F263" s="323" t="s">
        <v>112</v>
      </c>
      <c r="G263" s="323" t="s">
        <v>378</v>
      </c>
      <c r="H263" s="997" t="s">
        <v>371</v>
      </c>
      <c r="I263" s="323"/>
    </row>
    <row r="264" spans="5:9" s="894" customFormat="1" x14ac:dyDescent="0.25">
      <c r="E264" s="833" t="s">
        <v>1552</v>
      </c>
      <c r="F264" s="833" t="s">
        <v>112</v>
      </c>
      <c r="G264" s="833"/>
      <c r="H264" s="1473" t="s">
        <v>371</v>
      </c>
      <c r="I264" s="833" t="s">
        <v>3068</v>
      </c>
    </row>
    <row r="265" spans="5:9" s="894" customFormat="1" ht="15" customHeight="1" x14ac:dyDescent="0.25">
      <c r="E265" s="332"/>
      <c r="F265" s="128" t="s">
        <v>786</v>
      </c>
      <c r="G265" s="1002" t="s">
        <v>393</v>
      </c>
      <c r="H265" s="1002"/>
      <c r="I265" s="129"/>
    </row>
    <row r="266" spans="5:9" s="894" customFormat="1" x14ac:dyDescent="0.25">
      <c r="E266" s="323" t="s">
        <v>414</v>
      </c>
      <c r="F266" s="323" t="s">
        <v>116</v>
      </c>
      <c r="G266" s="323"/>
      <c r="H266" s="323" t="s">
        <v>371</v>
      </c>
      <c r="I266" s="323" t="s">
        <v>685</v>
      </c>
    </row>
    <row r="267" spans="5:9" s="894" customFormat="1" ht="15" customHeight="1" x14ac:dyDescent="0.25">
      <c r="E267" s="833" t="s">
        <v>1552</v>
      </c>
      <c r="F267" s="833" t="s">
        <v>116</v>
      </c>
      <c r="G267" s="833" t="s">
        <v>82</v>
      </c>
      <c r="H267" s="833" t="s">
        <v>371</v>
      </c>
      <c r="I267" s="833" t="s">
        <v>3069</v>
      </c>
    </row>
    <row r="268" spans="5:9" s="894" customFormat="1" x14ac:dyDescent="0.25">
      <c r="E268" s="323" t="s">
        <v>409</v>
      </c>
      <c r="F268" s="323" t="s">
        <v>116</v>
      </c>
      <c r="G268" s="323" t="s">
        <v>82</v>
      </c>
      <c r="H268" s="323" t="s">
        <v>371</v>
      </c>
      <c r="I268" s="323" t="s">
        <v>415</v>
      </c>
    </row>
    <row r="269" spans="5:9" s="894" customFormat="1" ht="22.5" x14ac:dyDescent="0.25">
      <c r="E269" s="1473" t="s">
        <v>410</v>
      </c>
      <c r="F269" s="833" t="s">
        <v>116</v>
      </c>
      <c r="G269" s="833" t="s">
        <v>378</v>
      </c>
      <c r="H269" s="833" t="s">
        <v>371</v>
      </c>
      <c r="I269" s="1477"/>
    </row>
    <row r="270" spans="5:9" s="894" customFormat="1" x14ac:dyDescent="0.25">
      <c r="E270" s="323" t="s">
        <v>411</v>
      </c>
      <c r="F270" s="323" t="s">
        <v>420</v>
      </c>
      <c r="G270" s="858"/>
      <c r="H270" s="323" t="s">
        <v>402</v>
      </c>
      <c r="I270" s="323" t="s">
        <v>421</v>
      </c>
    </row>
    <row r="271" spans="5:9" s="894" customFormat="1" x14ac:dyDescent="0.25">
      <c r="E271" s="1003" t="s">
        <v>414</v>
      </c>
      <c r="F271" s="997" t="s">
        <v>420</v>
      </c>
      <c r="G271" s="994" t="s">
        <v>66</v>
      </c>
      <c r="H271" s="994" t="s">
        <v>402</v>
      </c>
      <c r="I271" s="997" t="s">
        <v>353</v>
      </c>
    </row>
    <row r="272" spans="5:9" s="894" customFormat="1" ht="15" customHeight="1" x14ac:dyDescent="0.25">
      <c r="E272" s="833" t="s">
        <v>1552</v>
      </c>
      <c r="F272" s="833" t="s">
        <v>420</v>
      </c>
      <c r="G272" s="833" t="s">
        <v>378</v>
      </c>
      <c r="H272" s="833" t="s">
        <v>402</v>
      </c>
      <c r="I272" s="857"/>
    </row>
    <row r="273" spans="5:9" s="894" customFormat="1" x14ac:dyDescent="0.25">
      <c r="E273" s="323" t="s">
        <v>409</v>
      </c>
      <c r="F273" s="323" t="s">
        <v>420</v>
      </c>
      <c r="G273" s="323" t="s">
        <v>418</v>
      </c>
      <c r="H273" s="323" t="s">
        <v>402</v>
      </c>
      <c r="I273" s="323" t="s">
        <v>481</v>
      </c>
    </row>
    <row r="274" spans="5:9" s="894" customFormat="1" ht="22.5" x14ac:dyDescent="0.25">
      <c r="E274" s="1473" t="s">
        <v>410</v>
      </c>
      <c r="F274" s="833" t="s">
        <v>420</v>
      </c>
      <c r="G274" s="833" t="s">
        <v>378</v>
      </c>
      <c r="H274" s="833" t="s">
        <v>402</v>
      </c>
      <c r="I274" s="1477"/>
    </row>
    <row r="275" spans="5:9" s="894" customFormat="1" x14ac:dyDescent="0.25">
      <c r="E275" s="323" t="s">
        <v>411</v>
      </c>
      <c r="F275" s="323" t="s">
        <v>280</v>
      </c>
      <c r="G275" s="323"/>
      <c r="H275" s="323" t="s">
        <v>423</v>
      </c>
      <c r="I275" s="323" t="s">
        <v>422</v>
      </c>
    </row>
    <row r="276" spans="5:9" s="894" customFormat="1" x14ac:dyDescent="0.25">
      <c r="E276" s="1003" t="s">
        <v>414</v>
      </c>
      <c r="F276" s="997" t="s">
        <v>1272</v>
      </c>
      <c r="G276" s="994" t="s">
        <v>62</v>
      </c>
      <c r="H276" s="994" t="s">
        <v>423</v>
      </c>
      <c r="I276" s="997" t="s">
        <v>353</v>
      </c>
    </row>
    <row r="277" spans="5:9" s="894" customFormat="1" x14ac:dyDescent="0.25">
      <c r="E277" s="833" t="s">
        <v>1552</v>
      </c>
      <c r="F277" s="833" t="s">
        <v>280</v>
      </c>
      <c r="G277" s="833" t="s">
        <v>378</v>
      </c>
      <c r="H277" s="833" t="s">
        <v>423</v>
      </c>
      <c r="I277" s="833"/>
    </row>
    <row r="278" spans="5:9" s="894" customFormat="1" x14ac:dyDescent="0.25">
      <c r="E278" s="323" t="s">
        <v>409</v>
      </c>
      <c r="F278" s="323" t="s">
        <v>280</v>
      </c>
      <c r="G278" s="323" t="s">
        <v>82</v>
      </c>
      <c r="H278" s="323" t="s">
        <v>423</v>
      </c>
      <c r="I278" s="323" t="s">
        <v>482</v>
      </c>
    </row>
    <row r="279" spans="5:9" s="894" customFormat="1" ht="22.5" x14ac:dyDescent="0.25">
      <c r="E279" s="1473" t="s">
        <v>410</v>
      </c>
      <c r="F279" s="833" t="s">
        <v>280</v>
      </c>
      <c r="G279" s="833" t="s">
        <v>378</v>
      </c>
      <c r="H279" s="833" t="s">
        <v>423</v>
      </c>
      <c r="I279" s="1477"/>
    </row>
    <row r="280" spans="5:9" x14ac:dyDescent="0.25">
      <c r="E280" s="323" t="s">
        <v>411</v>
      </c>
      <c r="F280" s="323" t="s">
        <v>281</v>
      </c>
      <c r="G280" s="323"/>
      <c r="H280" s="323" t="s">
        <v>403</v>
      </c>
      <c r="I280" s="323" t="s">
        <v>424</v>
      </c>
    </row>
    <row r="281" spans="5:9" s="894" customFormat="1" x14ac:dyDescent="0.25">
      <c r="E281" s="1003" t="s">
        <v>414</v>
      </c>
      <c r="F281" s="997" t="s">
        <v>1273</v>
      </c>
      <c r="G281" s="994" t="s">
        <v>840</v>
      </c>
      <c r="H281" s="994" t="s">
        <v>403</v>
      </c>
      <c r="I281" s="997" t="s">
        <v>353</v>
      </c>
    </row>
    <row r="282" spans="5:9" x14ac:dyDescent="0.25">
      <c r="E282" s="323" t="s">
        <v>409</v>
      </c>
      <c r="F282" s="323" t="s">
        <v>281</v>
      </c>
      <c r="G282" s="323" t="s">
        <v>82</v>
      </c>
      <c r="H282" s="323" t="s">
        <v>403</v>
      </c>
      <c r="I282" s="323" t="s">
        <v>686</v>
      </c>
    </row>
    <row r="283" spans="5:9" ht="22.5" x14ac:dyDescent="0.25">
      <c r="E283" s="1473" t="s">
        <v>410</v>
      </c>
      <c r="F283" s="833" t="s">
        <v>281</v>
      </c>
      <c r="G283" s="833" t="s">
        <v>378</v>
      </c>
      <c r="H283" s="833" t="s">
        <v>403</v>
      </c>
      <c r="I283" s="1477"/>
    </row>
    <row r="284" spans="5:9" ht="15" customHeight="1" x14ac:dyDescent="0.25">
      <c r="E284" s="332"/>
      <c r="F284" s="128" t="s">
        <v>690</v>
      </c>
      <c r="G284" s="127" t="s">
        <v>393</v>
      </c>
      <c r="H284" s="127"/>
      <c r="I284" s="129"/>
    </row>
    <row r="285" spans="5:9" x14ac:dyDescent="0.25">
      <c r="E285" s="131"/>
      <c r="F285" s="74"/>
      <c r="G285" s="79"/>
      <c r="H285" s="79"/>
      <c r="I285" s="73"/>
    </row>
    <row r="286" spans="5:9" x14ac:dyDescent="0.25">
      <c r="E286" s="131"/>
      <c r="F286" s="74"/>
      <c r="G286" s="79"/>
      <c r="H286" s="79"/>
      <c r="I286" s="73"/>
    </row>
    <row r="287" spans="5:9" ht="15" customHeight="1" x14ac:dyDescent="0.25">
      <c r="E287" s="131"/>
      <c r="F287" s="74"/>
      <c r="G287" s="79"/>
      <c r="H287" s="79"/>
      <c r="I287" s="73"/>
    </row>
    <row r="288" spans="5:9" x14ac:dyDescent="0.25">
      <c r="E288" s="131"/>
      <c r="F288" s="74"/>
      <c r="G288" s="79"/>
      <c r="H288" s="79"/>
      <c r="I288" s="73"/>
    </row>
    <row r="289" spans="5:9" x14ac:dyDescent="0.25">
      <c r="E289" s="131"/>
      <c r="F289" s="74"/>
      <c r="G289" s="79"/>
      <c r="H289" s="79"/>
      <c r="I289" s="73"/>
    </row>
    <row r="290" spans="5:9" x14ac:dyDescent="0.25">
      <c r="E290" s="131"/>
      <c r="F290" s="74"/>
      <c r="G290" s="79"/>
      <c r="H290" s="79"/>
      <c r="I290" s="73"/>
    </row>
    <row r="291" spans="5:9" x14ac:dyDescent="0.25">
      <c r="E291" s="131"/>
      <c r="F291" s="74"/>
      <c r="G291" s="79"/>
      <c r="H291" s="79"/>
      <c r="I291" s="73"/>
    </row>
    <row r="292" spans="5:9" x14ac:dyDescent="0.25">
      <c r="E292" s="131"/>
      <c r="F292" s="74"/>
      <c r="G292" s="79"/>
      <c r="H292" s="79"/>
      <c r="I292" s="73"/>
    </row>
    <row r="293" spans="5:9" x14ac:dyDescent="0.25">
      <c r="E293" s="131"/>
      <c r="F293" s="74"/>
      <c r="G293" s="79"/>
      <c r="H293" s="79"/>
      <c r="I293" s="73"/>
    </row>
    <row r="294" spans="5:9" x14ac:dyDescent="0.25">
      <c r="E294" s="131"/>
      <c r="F294" s="74"/>
      <c r="G294" s="79"/>
      <c r="H294" s="79"/>
      <c r="I294" s="73"/>
    </row>
    <row r="295" spans="5:9" x14ac:dyDescent="0.25">
      <c r="E295" s="131"/>
      <c r="F295" s="74"/>
      <c r="G295" s="79"/>
      <c r="H295" s="79"/>
      <c r="I295" s="73"/>
    </row>
    <row r="296" spans="5:9" x14ac:dyDescent="0.25">
      <c r="E296" s="131"/>
      <c r="F296" s="74"/>
      <c r="G296" s="79"/>
      <c r="H296" s="79"/>
      <c r="I296" s="73"/>
    </row>
    <row r="297" spans="5:9" x14ac:dyDescent="0.25">
      <c r="E297" s="131"/>
      <c r="F297" s="74"/>
      <c r="G297" s="79"/>
      <c r="H297" s="79"/>
      <c r="I297" s="73"/>
    </row>
    <row r="298" spans="5:9" x14ac:dyDescent="0.25">
      <c r="E298" s="131"/>
      <c r="F298" s="74"/>
      <c r="G298" s="79"/>
      <c r="H298" s="79"/>
      <c r="I298" s="73"/>
    </row>
    <row r="299" spans="5:9" x14ac:dyDescent="0.25">
      <c r="E299" s="131"/>
      <c r="F299" s="74"/>
      <c r="G299" s="79"/>
      <c r="H299" s="79"/>
      <c r="I299" s="73"/>
    </row>
    <row r="300" spans="5:9" x14ac:dyDescent="0.25">
      <c r="E300" s="131"/>
      <c r="F300" s="74"/>
      <c r="G300" s="79"/>
      <c r="H300" s="79"/>
      <c r="I300" s="73"/>
    </row>
    <row r="301" spans="5:9" x14ac:dyDescent="0.25">
      <c r="E301" s="131"/>
      <c r="F301" s="74"/>
      <c r="G301" s="79"/>
      <c r="H301" s="79"/>
      <c r="I301" s="73"/>
    </row>
    <row r="302" spans="5:9" x14ac:dyDescent="0.25">
      <c r="E302" s="131"/>
      <c r="F302" s="74"/>
      <c r="G302" s="79"/>
      <c r="H302" s="79"/>
      <c r="I302" s="73"/>
    </row>
    <row r="303" spans="5:9" ht="23.25" customHeight="1" x14ac:dyDescent="0.25">
      <c r="E303" s="131"/>
      <c r="F303" s="74"/>
      <c r="G303" s="79"/>
      <c r="H303" s="79"/>
      <c r="I303" s="73"/>
    </row>
    <row r="304" spans="5:9" ht="23.25" customHeight="1" x14ac:dyDescent="0.25">
      <c r="E304" s="131"/>
      <c r="F304" s="74"/>
      <c r="G304" s="79"/>
      <c r="H304" s="79"/>
      <c r="I304" s="73"/>
    </row>
    <row r="305" spans="5:11" ht="23.25" customHeight="1" x14ac:dyDescent="0.25">
      <c r="E305" s="131"/>
      <c r="G305" s="79"/>
      <c r="H305" s="79"/>
      <c r="I305" s="73"/>
    </row>
    <row r="306" spans="5:11" ht="23.25" customHeight="1" x14ac:dyDescent="0.25">
      <c r="E306" s="131"/>
      <c r="F306" s="74"/>
      <c r="G306" s="79"/>
      <c r="H306" s="79"/>
      <c r="I306" s="73"/>
    </row>
    <row r="307" spans="5:11" ht="23.25" customHeight="1" x14ac:dyDescent="0.25">
      <c r="E307" s="131"/>
      <c r="F307" s="74"/>
      <c r="G307" s="79"/>
      <c r="H307" s="79"/>
      <c r="I307" s="73"/>
    </row>
    <row r="308" spans="5:11" ht="26.25" customHeight="1" x14ac:dyDescent="0.25">
      <c r="E308" s="131"/>
      <c r="F308" s="74"/>
      <c r="G308" s="79"/>
      <c r="H308" s="79"/>
      <c r="I308" s="73"/>
    </row>
    <row r="309" spans="5:11" ht="12" customHeight="1" x14ac:dyDescent="0.25">
      <c r="E309" s="131"/>
      <c r="F309" s="74"/>
      <c r="G309" s="79"/>
      <c r="H309" s="79"/>
      <c r="I309" s="73"/>
    </row>
    <row r="310" spans="5:11" ht="51" customHeight="1" x14ac:dyDescent="0.25">
      <c r="E310" s="131"/>
      <c r="F310" s="74"/>
      <c r="G310" s="79"/>
      <c r="H310" s="79"/>
      <c r="I310" s="73"/>
    </row>
    <row r="311" spans="5:11" ht="12.75" customHeight="1" x14ac:dyDescent="0.25">
      <c r="E311" s="131"/>
      <c r="F311" s="74"/>
      <c r="G311" s="79"/>
      <c r="H311" s="79"/>
      <c r="I311" s="73"/>
    </row>
    <row r="312" spans="5:11" ht="23.25" customHeight="1" x14ac:dyDescent="0.25">
      <c r="E312" s="131"/>
      <c r="F312" s="74"/>
      <c r="G312" s="79"/>
      <c r="H312" s="79"/>
      <c r="I312" s="73"/>
    </row>
    <row r="313" spans="5:11" ht="23.25" customHeight="1" x14ac:dyDescent="0.25">
      <c r="E313" s="131"/>
      <c r="F313" s="74"/>
      <c r="G313" s="79"/>
      <c r="H313" s="79"/>
      <c r="I313" s="73"/>
    </row>
    <row r="314" spans="5:11" ht="23.25" customHeight="1" x14ac:dyDescent="0.25">
      <c r="E314" s="131"/>
      <c r="F314" s="74"/>
      <c r="G314" s="79"/>
      <c r="H314" s="79"/>
      <c r="I314" s="73"/>
    </row>
    <row r="315" spans="5:11" ht="23.25" customHeight="1" x14ac:dyDescent="0.25">
      <c r="E315" s="131"/>
      <c r="F315" s="74"/>
      <c r="G315" s="79"/>
      <c r="H315" s="79"/>
      <c r="I315" s="73"/>
    </row>
    <row r="316" spans="5:11" ht="23.25" customHeight="1" x14ac:dyDescent="0.25">
      <c r="E316" s="89"/>
      <c r="F316" s="105"/>
      <c r="G316" s="106"/>
      <c r="H316" s="107"/>
      <c r="I316" s="108"/>
    </row>
    <row r="317" spans="5:11" ht="16.5" customHeight="1" x14ac:dyDescent="0.25">
      <c r="E317" s="2260" t="s">
        <v>413</v>
      </c>
      <c r="F317" s="93" t="s">
        <v>84</v>
      </c>
      <c r="G317" s="94">
        <v>3</v>
      </c>
      <c r="H317" s="2263"/>
      <c r="I317" s="1564" t="s">
        <v>426</v>
      </c>
      <c r="K317" s="2251"/>
    </row>
    <row r="318" spans="5:11" ht="16.5" customHeight="1" x14ac:dyDescent="0.25">
      <c r="E318" s="2261"/>
      <c r="F318" s="93" t="s">
        <v>85</v>
      </c>
      <c r="G318" s="94">
        <v>4</v>
      </c>
      <c r="H318" s="2264"/>
      <c r="I318" s="1564"/>
      <c r="K318" s="2252"/>
    </row>
    <row r="319" spans="5:11" ht="16.5" customHeight="1" x14ac:dyDescent="0.25">
      <c r="E319" s="2261"/>
      <c r="F319" s="93" t="s">
        <v>86</v>
      </c>
      <c r="G319" s="94">
        <v>1955</v>
      </c>
      <c r="H319" s="2264"/>
      <c r="I319" s="1564"/>
      <c r="K319" s="2252"/>
    </row>
    <row r="320" spans="5:11" ht="16.5" customHeight="1" x14ac:dyDescent="0.25">
      <c r="E320" s="2262"/>
      <c r="F320" s="898" t="s">
        <v>93</v>
      </c>
      <c r="G320" s="899" t="s">
        <v>425</v>
      </c>
      <c r="H320" s="2265"/>
      <c r="I320" s="1564"/>
      <c r="K320" s="2253"/>
    </row>
    <row r="321" spans="4:11" ht="16.5" customHeight="1" x14ac:dyDescent="0.25">
      <c r="E321" s="2249" t="s">
        <v>413</v>
      </c>
      <c r="F321" s="129" t="s">
        <v>84</v>
      </c>
      <c r="G321" s="127">
        <v>3</v>
      </c>
      <c r="H321" s="2243"/>
      <c r="I321" s="2230" t="s">
        <v>485</v>
      </c>
      <c r="K321" s="2254"/>
    </row>
    <row r="322" spans="4:11" x14ac:dyDescent="0.25">
      <c r="E322" s="2257"/>
      <c r="F322" s="129" t="s">
        <v>85</v>
      </c>
      <c r="G322" s="127">
        <v>4</v>
      </c>
      <c r="H322" s="2259"/>
      <c r="I322" s="2230"/>
      <c r="K322" s="2255"/>
    </row>
    <row r="323" spans="4:11" x14ac:dyDescent="0.25">
      <c r="E323" s="2257"/>
      <c r="F323" s="129" t="s">
        <v>86</v>
      </c>
      <c r="G323" s="127">
        <v>1955</v>
      </c>
      <c r="H323" s="2259"/>
      <c r="I323" s="2230"/>
      <c r="K323" s="2254"/>
    </row>
    <row r="324" spans="4:11" x14ac:dyDescent="0.25">
      <c r="E324" s="2258"/>
      <c r="F324" s="323" t="s">
        <v>116</v>
      </c>
      <c r="G324" s="842" t="s">
        <v>425</v>
      </c>
      <c r="H324" s="2244"/>
      <c r="I324" s="2230"/>
      <c r="K324" s="2255"/>
    </row>
    <row r="325" spans="4:11" x14ac:dyDescent="0.25">
      <c r="E325" s="2260" t="s">
        <v>413</v>
      </c>
      <c r="F325" s="93" t="s">
        <v>84</v>
      </c>
      <c r="G325" s="94">
        <v>3</v>
      </c>
      <c r="H325" s="2263"/>
      <c r="I325" s="2256" t="s">
        <v>486</v>
      </c>
    </row>
    <row r="326" spans="4:11" x14ac:dyDescent="0.25">
      <c r="D326" s="892"/>
      <c r="E326" s="2261"/>
      <c r="F326" s="93" t="s">
        <v>85</v>
      </c>
      <c r="G326" s="94">
        <v>4</v>
      </c>
      <c r="H326" s="2264"/>
      <c r="I326" s="2256"/>
    </row>
    <row r="327" spans="4:11" x14ac:dyDescent="0.25">
      <c r="D327" s="892"/>
      <c r="E327" s="2261"/>
      <c r="F327" s="93" t="s">
        <v>86</v>
      </c>
      <c r="G327" s="94">
        <v>1955</v>
      </c>
      <c r="H327" s="2264"/>
      <c r="I327" s="2256"/>
    </row>
    <row r="328" spans="4:11" x14ac:dyDescent="0.25">
      <c r="D328" s="892"/>
      <c r="E328" s="2262"/>
      <c r="F328" s="898" t="s">
        <v>205</v>
      </c>
      <c r="G328" s="899" t="s">
        <v>425</v>
      </c>
      <c r="H328" s="2265"/>
      <c r="I328" s="2256"/>
    </row>
    <row r="329" spans="4:11" x14ac:dyDescent="0.25">
      <c r="D329" s="892"/>
      <c r="E329" s="2241" t="s">
        <v>413</v>
      </c>
      <c r="F329" s="129" t="s">
        <v>93</v>
      </c>
      <c r="G329" s="1025" t="s">
        <v>1253</v>
      </c>
      <c r="H329" s="2243"/>
      <c r="I329" s="2241" t="s">
        <v>1252</v>
      </c>
    </row>
    <row r="330" spans="4:11" x14ac:dyDescent="0.25">
      <c r="D330" s="892"/>
      <c r="E330" s="2242"/>
      <c r="F330" s="1004" t="s">
        <v>205</v>
      </c>
      <c r="G330" s="842" t="s">
        <v>1251</v>
      </c>
      <c r="H330" s="2244"/>
      <c r="I330" s="2242"/>
    </row>
    <row r="331" spans="4:11" x14ac:dyDescent="0.25">
      <c r="D331" s="892"/>
      <c r="E331" s="2238" t="s">
        <v>413</v>
      </c>
      <c r="F331" s="842" t="s">
        <v>429</v>
      </c>
      <c r="G331" s="843" t="s">
        <v>28</v>
      </c>
      <c r="H331" s="2239"/>
      <c r="I331" s="2240" t="s">
        <v>439</v>
      </c>
    </row>
    <row r="332" spans="4:11" x14ac:dyDescent="0.25">
      <c r="D332" s="892"/>
      <c r="E332" s="2238"/>
      <c r="F332" s="843" t="s">
        <v>400</v>
      </c>
      <c r="G332" s="843" t="s">
        <v>430</v>
      </c>
      <c r="H332" s="2239"/>
      <c r="I332" s="2230"/>
    </row>
    <row r="333" spans="4:11" x14ac:dyDescent="0.25">
      <c r="D333" s="892"/>
      <c r="E333" s="2231" t="s">
        <v>413</v>
      </c>
      <c r="F333" s="900" t="s">
        <v>429</v>
      </c>
      <c r="G333" s="901" t="s">
        <v>27</v>
      </c>
      <c r="H333" s="2232"/>
      <c r="I333" s="2233" t="s">
        <v>438</v>
      </c>
    </row>
    <row r="334" spans="4:11" x14ac:dyDescent="0.25">
      <c r="D334" s="892"/>
      <c r="E334" s="2231"/>
      <c r="F334" s="902" t="s">
        <v>400</v>
      </c>
      <c r="G334" s="900" t="s">
        <v>431</v>
      </c>
      <c r="H334" s="2232"/>
      <c r="I334" s="2231"/>
    </row>
    <row r="335" spans="4:11" x14ac:dyDescent="0.25">
      <c r="D335" s="892"/>
      <c r="E335" s="2217" t="s">
        <v>413</v>
      </c>
      <c r="F335" s="844" t="s">
        <v>93</v>
      </c>
      <c r="G335" s="844" t="s">
        <v>432</v>
      </c>
      <c r="H335" s="2234"/>
      <c r="I335" s="2236" t="s">
        <v>434</v>
      </c>
    </row>
    <row r="336" spans="4:11" x14ac:dyDescent="0.25">
      <c r="D336" s="892"/>
      <c r="E336" s="2218"/>
      <c r="F336" s="844" t="s">
        <v>281</v>
      </c>
      <c r="G336" s="844" t="s">
        <v>433</v>
      </c>
      <c r="H336" s="2235"/>
      <c r="I336" s="2237"/>
    </row>
    <row r="337" spans="4:9" x14ac:dyDescent="0.25">
      <c r="D337" s="892"/>
      <c r="E337" s="2233" t="s">
        <v>413</v>
      </c>
      <c r="F337" s="899" t="s">
        <v>93</v>
      </c>
      <c r="G337" s="899" t="s">
        <v>432</v>
      </c>
      <c r="H337" s="2246"/>
      <c r="I337" s="2245" t="s">
        <v>434</v>
      </c>
    </row>
    <row r="338" spans="4:9" x14ac:dyDescent="0.25">
      <c r="D338" s="892"/>
      <c r="E338" s="2231"/>
      <c r="F338" s="899" t="s">
        <v>278</v>
      </c>
      <c r="G338" s="899" t="s">
        <v>433</v>
      </c>
      <c r="H338" s="2246"/>
      <c r="I338" s="2245"/>
    </row>
    <row r="339" spans="4:9" x14ac:dyDescent="0.25">
      <c r="D339" s="892"/>
      <c r="E339" s="2248" t="s">
        <v>413</v>
      </c>
      <c r="F339" s="845" t="s">
        <v>93</v>
      </c>
      <c r="G339" s="844" t="s">
        <v>432</v>
      </c>
      <c r="H339" s="2250"/>
      <c r="I339" s="2247" t="s">
        <v>435</v>
      </c>
    </row>
    <row r="340" spans="4:9" x14ac:dyDescent="0.25">
      <c r="D340" s="892"/>
      <c r="E340" s="2249"/>
      <c r="F340" s="844" t="s">
        <v>281</v>
      </c>
      <c r="G340" s="844" t="s">
        <v>170</v>
      </c>
      <c r="H340" s="2250"/>
      <c r="I340" s="2247"/>
    </row>
    <row r="341" spans="4:9" x14ac:dyDescent="0.25">
      <c r="D341" s="892"/>
      <c r="E341" s="2233" t="s">
        <v>413</v>
      </c>
      <c r="F341" s="899" t="s">
        <v>93</v>
      </c>
      <c r="G341" s="899" t="s">
        <v>432</v>
      </c>
      <c r="H341" s="2246"/>
      <c r="I341" s="2245" t="s">
        <v>435</v>
      </c>
    </row>
    <row r="342" spans="4:9" x14ac:dyDescent="0.25">
      <c r="D342" s="892"/>
      <c r="E342" s="2231"/>
      <c r="F342" s="899" t="s">
        <v>278</v>
      </c>
      <c r="G342" s="899" t="s">
        <v>170</v>
      </c>
      <c r="H342" s="2246"/>
      <c r="I342" s="2245"/>
    </row>
    <row r="343" spans="4:9" s="892" customFormat="1" x14ac:dyDescent="0.25">
      <c r="E343" s="88"/>
      <c r="F343" s="132"/>
      <c r="G343" s="92"/>
      <c r="H343" s="386"/>
      <c r="I343" s="874"/>
    </row>
    <row r="344" spans="4:9" s="892" customFormat="1" x14ac:dyDescent="0.25">
      <c r="E344" s="88"/>
      <c r="F344" s="132"/>
      <c r="G344" s="92"/>
      <c r="H344" s="386"/>
      <c r="I344" s="874"/>
    </row>
    <row r="345" spans="4:9" s="892" customFormat="1" x14ac:dyDescent="0.25">
      <c r="E345" s="88"/>
      <c r="F345" s="132"/>
      <c r="G345" s="92"/>
      <c r="H345" s="386"/>
      <c r="I345" s="874"/>
    </row>
    <row r="346" spans="4:9" s="892" customFormat="1" x14ac:dyDescent="0.25">
      <c r="E346" s="88"/>
      <c r="F346" s="132"/>
      <c r="G346" s="92"/>
      <c r="H346" s="386"/>
      <c r="I346" s="874"/>
    </row>
    <row r="347" spans="4:9" s="892" customFormat="1" x14ac:dyDescent="0.25">
      <c r="E347" s="88"/>
      <c r="F347" s="132"/>
      <c r="G347" s="92"/>
      <c r="H347" s="386"/>
      <c r="I347" s="874"/>
    </row>
    <row r="348" spans="4:9" s="892" customFormat="1" x14ac:dyDescent="0.25">
      <c r="E348" s="88"/>
      <c r="F348" s="132"/>
      <c r="G348" s="92"/>
      <c r="H348" s="386"/>
      <c r="I348" s="874"/>
    </row>
    <row r="349" spans="4:9" s="892" customFormat="1" x14ac:dyDescent="0.25">
      <c r="E349" s="88"/>
      <c r="F349" s="132"/>
      <c r="G349" s="92"/>
      <c r="H349" s="386"/>
      <c r="I349" s="874"/>
    </row>
  </sheetData>
  <sheetProtection password="CA09" sheet="1" objects="1" scenarios="1"/>
  <customSheetViews>
    <customSheetView guid="{6425AD40-BB5F-4DDC-B7E5-93EC90B05160}" showGridLines="0" topLeftCell="A12">
      <selection activeCell="F38" sqref="F3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12">
      <selection activeCell="F38" sqref="F38"/>
      <pageMargins left="7.874015748031496E-2" right="7.874015748031496E-2" top="0.15748031496062992" bottom="0.31496062992125984" header="0.31496062992125984" footer="0.15748031496062992"/>
      <pageSetup paperSize="9" orientation="landscape" r:id="rId3"/>
    </customSheetView>
  </customSheetViews>
  <mergeCells count="83">
    <mergeCell ref="I325:I328"/>
    <mergeCell ref="I329:I330"/>
    <mergeCell ref="E130:E131"/>
    <mergeCell ref="G130:G131"/>
    <mergeCell ref="H130:H131"/>
    <mergeCell ref="E321:E324"/>
    <mergeCell ref="H321:H324"/>
    <mergeCell ref="E325:E328"/>
    <mergeCell ref="H325:H328"/>
    <mergeCell ref="E317:E320"/>
    <mergeCell ref="H317:H320"/>
    <mergeCell ref="E132:E133"/>
    <mergeCell ref="G132:G133"/>
    <mergeCell ref="H132:H133"/>
    <mergeCell ref="H143:H157"/>
    <mergeCell ref="E150:E152"/>
    <mergeCell ref="K317:K320"/>
    <mergeCell ref="K321:K322"/>
    <mergeCell ref="K323:K324"/>
    <mergeCell ref="I317:I320"/>
    <mergeCell ref="I321:I324"/>
    <mergeCell ref="I337:I338"/>
    <mergeCell ref="E341:E342"/>
    <mergeCell ref="H341:H342"/>
    <mergeCell ref="I341:I342"/>
    <mergeCell ref="I339:I340"/>
    <mergeCell ref="E339:E340"/>
    <mergeCell ref="H339:H340"/>
    <mergeCell ref="E337:E338"/>
    <mergeCell ref="H337:H338"/>
    <mergeCell ref="E331:E332"/>
    <mergeCell ref="H331:H332"/>
    <mergeCell ref="I331:I332"/>
    <mergeCell ref="E329:E330"/>
    <mergeCell ref="H329:H330"/>
    <mergeCell ref="E333:E334"/>
    <mergeCell ref="H333:H334"/>
    <mergeCell ref="I333:I334"/>
    <mergeCell ref="E335:E336"/>
    <mergeCell ref="H335:H336"/>
    <mergeCell ref="I335:I336"/>
    <mergeCell ref="E78:E79"/>
    <mergeCell ref="H78:H79"/>
    <mergeCell ref="I78:I79"/>
    <mergeCell ref="E80:E81"/>
    <mergeCell ref="H80:H81"/>
    <mergeCell ref="I83:I89"/>
    <mergeCell ref="E83:E85"/>
    <mergeCell ref="I80:I81"/>
    <mergeCell ref="H83:H85"/>
    <mergeCell ref="E86:E89"/>
    <mergeCell ref="H86:H89"/>
    <mergeCell ref="E100:E101"/>
    <mergeCell ref="I100:I107"/>
    <mergeCell ref="E102:E103"/>
    <mergeCell ref="E104:E105"/>
    <mergeCell ref="E106:E107"/>
    <mergeCell ref="E91:E92"/>
    <mergeCell ref="I91:I98"/>
    <mergeCell ref="E93:E94"/>
    <mergeCell ref="E95:E96"/>
    <mergeCell ref="E97:E98"/>
    <mergeCell ref="I109:I116"/>
    <mergeCell ref="E111:E112"/>
    <mergeCell ref="E113:E114"/>
    <mergeCell ref="E115:E116"/>
    <mergeCell ref="E109:E110"/>
    <mergeCell ref="E180:E182"/>
    <mergeCell ref="E153:E157"/>
    <mergeCell ref="E143:E145"/>
    <mergeCell ref="E175:E177"/>
    <mergeCell ref="H183:H187"/>
    <mergeCell ref="E184:E185"/>
    <mergeCell ref="G184:G185"/>
    <mergeCell ref="E158:E160"/>
    <mergeCell ref="E173:E174"/>
    <mergeCell ref="E165:E167"/>
    <mergeCell ref="E168:E172"/>
    <mergeCell ref="H158:H172"/>
    <mergeCell ref="H173:H182"/>
    <mergeCell ref="E146:E149"/>
    <mergeCell ref="E161:E164"/>
    <mergeCell ref="E178:E179"/>
  </mergeCells>
  <hyperlinks>
    <hyperlink ref="F11"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P149"/>
  <sheetViews>
    <sheetView showGridLines="0" zoomScaleNormal="100" zoomScaleSheetLayoutView="100" workbookViewId="0">
      <selection activeCell="B1" sqref="B1"/>
    </sheetView>
  </sheetViews>
  <sheetFormatPr baseColWidth="10" defaultColWidth="9.140625" defaultRowHeight="11.25" x14ac:dyDescent="0.25"/>
  <cols>
    <col min="1" max="1" width="1.28515625" style="875" customWidth="1"/>
    <col min="2" max="2" width="11.7109375" style="875" customWidth="1"/>
    <col min="3" max="3" width="15.42578125" style="875" customWidth="1"/>
    <col min="4" max="4" width="16.7109375" style="875" customWidth="1"/>
    <col min="5" max="5" width="15.42578125" style="875" customWidth="1"/>
    <col min="6" max="6" width="14.28515625" style="875" customWidth="1"/>
    <col min="7" max="7" width="16.5703125" style="875" customWidth="1"/>
    <col min="8" max="8" width="18.42578125" style="875" customWidth="1"/>
    <col min="9" max="9" width="16.5703125" style="875" customWidth="1"/>
    <col min="10" max="10" width="9.140625" style="875"/>
    <col min="11" max="11" width="7.5703125" style="875" customWidth="1"/>
    <col min="12" max="12" width="13.140625" style="875" customWidth="1"/>
    <col min="13" max="16384" width="9.140625" style="875"/>
  </cols>
  <sheetData>
    <row r="1" spans="1:13" x14ac:dyDescent="0.25">
      <c r="A1" s="993"/>
    </row>
    <row r="3" spans="1:13" ht="18" x14ac:dyDescent="0.25">
      <c r="B3" s="975" t="s">
        <v>1576</v>
      </c>
      <c r="C3" s="817"/>
      <c r="E3" s="817"/>
      <c r="F3" s="817"/>
      <c r="G3" s="817"/>
    </row>
    <row r="4" spans="1:13" ht="14.25" customHeight="1" x14ac:dyDescent="0.25">
      <c r="B4" s="815" t="s">
        <v>826</v>
      </c>
      <c r="C4" s="817"/>
      <c r="D4" s="817"/>
      <c r="F4" s="886"/>
    </row>
    <row r="5" spans="1:13" ht="14.25" customHeight="1" x14ac:dyDescent="0.25">
      <c r="B5" s="119"/>
      <c r="C5" s="119"/>
      <c r="D5" s="119"/>
      <c r="F5" s="886"/>
      <c r="I5" s="820"/>
      <c r="J5" s="820"/>
      <c r="K5" s="820"/>
      <c r="L5" s="820"/>
    </row>
    <row r="6" spans="1:13" ht="14.25" customHeight="1" x14ac:dyDescent="0.25">
      <c r="C6" s="119"/>
      <c r="D6" s="119"/>
      <c r="F6" s="887"/>
      <c r="I6" s="820"/>
      <c r="J6" s="820"/>
      <c r="K6" s="820"/>
      <c r="L6" s="820"/>
    </row>
    <row r="7" spans="1:13" ht="12" x14ac:dyDescent="0.25">
      <c r="B7" s="1005" t="s">
        <v>1274</v>
      </c>
      <c r="C7" s="1006"/>
      <c r="D7" s="1006"/>
      <c r="E7" s="856"/>
      <c r="F7" s="1007"/>
      <c r="I7" s="119"/>
      <c r="J7" s="820"/>
      <c r="K7" s="820"/>
      <c r="L7" s="820"/>
    </row>
    <row r="8" spans="1:13" ht="15.75" customHeight="1" x14ac:dyDescent="0.25">
      <c r="B8" s="289"/>
      <c r="C8" s="119"/>
      <c r="D8" s="119"/>
      <c r="F8" s="887"/>
      <c r="H8" s="887" t="str">
        <f>Inhalt!$C$7</f>
        <v>V. OncoBox: G3.1.1 (170209)</v>
      </c>
      <c r="I8" s="119"/>
      <c r="J8" s="820"/>
      <c r="K8" s="820"/>
      <c r="L8" s="820"/>
    </row>
    <row r="9" spans="1:13" ht="15.75" customHeight="1" x14ac:dyDescent="0.25">
      <c r="H9" s="887" t="str">
        <f>Inhalt!$C$8</f>
        <v>V. Spezifikation: G3.1.1 (170209)</v>
      </c>
      <c r="I9" s="119"/>
    </row>
    <row r="10" spans="1:13" x14ac:dyDescent="0.25">
      <c r="H10" s="955" t="s">
        <v>801</v>
      </c>
    </row>
    <row r="12" spans="1:13" x14ac:dyDescent="0.25">
      <c r="B12" s="448"/>
      <c r="C12" s="448"/>
      <c r="D12" s="448"/>
      <c r="E12" s="448"/>
      <c r="G12" s="448"/>
      <c r="H12" s="448"/>
      <c r="I12" s="448"/>
      <c r="J12" s="448"/>
      <c r="K12" s="448"/>
      <c r="L12" s="448"/>
      <c r="M12" s="448"/>
    </row>
    <row r="13" spans="1:13" ht="12" x14ac:dyDescent="0.25">
      <c r="B13" s="979" t="s">
        <v>1275</v>
      </c>
      <c r="E13" s="131"/>
      <c r="F13" s="74"/>
      <c r="G13" s="79"/>
      <c r="H13" s="79"/>
      <c r="I13" s="73"/>
    </row>
    <row r="14" spans="1:13" x14ac:dyDescent="0.25">
      <c r="E14" s="131"/>
      <c r="F14" s="74"/>
      <c r="G14" s="79"/>
      <c r="H14" s="79"/>
      <c r="I14" s="73"/>
    </row>
    <row r="15" spans="1:13" ht="45" x14ac:dyDescent="0.25">
      <c r="B15" s="954" t="s">
        <v>1344</v>
      </c>
      <c r="C15" s="956" t="s">
        <v>1340</v>
      </c>
      <c r="D15" s="956" t="s">
        <v>1341</v>
      </c>
      <c r="E15" s="956" t="s">
        <v>1342</v>
      </c>
      <c r="F15" s="956" t="s">
        <v>1343</v>
      </c>
      <c r="G15" s="957" t="s">
        <v>211</v>
      </c>
      <c r="H15" s="954" t="s">
        <v>1345</v>
      </c>
      <c r="I15" s="2267" t="s">
        <v>1113</v>
      </c>
      <c r="J15" s="2268"/>
      <c r="K15" s="2269"/>
    </row>
    <row r="16" spans="1:13" ht="22.5" x14ac:dyDescent="0.25">
      <c r="B16" s="459" t="s">
        <v>206</v>
      </c>
      <c r="C16" s="958" t="s">
        <v>1276</v>
      </c>
      <c r="D16" s="958" t="s">
        <v>1277</v>
      </c>
      <c r="E16" s="958" t="s">
        <v>1278</v>
      </c>
      <c r="F16" s="958" t="s">
        <v>1279</v>
      </c>
      <c r="G16" s="959" t="s">
        <v>1280</v>
      </c>
      <c r="H16" s="459" t="s">
        <v>1281</v>
      </c>
      <c r="I16" s="987"/>
      <c r="J16" s="988"/>
      <c r="K16" s="989"/>
    </row>
    <row r="17" spans="2:11" ht="174.75" customHeight="1" x14ac:dyDescent="0.25">
      <c r="B17" s="960"/>
      <c r="C17" s="961" t="s">
        <v>1282</v>
      </c>
      <c r="D17" s="961" t="s">
        <v>1282</v>
      </c>
      <c r="E17" s="961" t="s">
        <v>1282</v>
      </c>
      <c r="F17" s="961" t="s">
        <v>1282</v>
      </c>
      <c r="G17" s="962" t="s">
        <v>1283</v>
      </c>
      <c r="H17" s="227" t="s">
        <v>1284</v>
      </c>
      <c r="I17" s="1715" t="s">
        <v>1483</v>
      </c>
      <c r="J17" s="1716"/>
      <c r="K17" s="1717"/>
    </row>
    <row r="18" spans="2:11" ht="21" customHeight="1" x14ac:dyDescent="0.25">
      <c r="B18" s="2279" t="s">
        <v>1285</v>
      </c>
      <c r="C18" s="2280"/>
      <c r="D18" s="2280"/>
      <c r="E18" s="2280"/>
      <c r="F18" s="2280"/>
      <c r="G18" s="2280"/>
      <c r="H18" s="2280"/>
      <c r="I18" s="2280"/>
      <c r="J18" s="2280"/>
      <c r="K18" s="2281"/>
    </row>
    <row r="19" spans="2:11" ht="23.25" customHeight="1" x14ac:dyDescent="0.25">
      <c r="B19" s="963" t="s">
        <v>1286</v>
      </c>
      <c r="C19" s="964">
        <v>0</v>
      </c>
      <c r="D19" s="964">
        <v>0</v>
      </c>
      <c r="E19" s="964">
        <v>0</v>
      </c>
      <c r="F19" s="964">
        <v>0</v>
      </c>
      <c r="G19" s="965">
        <v>0</v>
      </c>
      <c r="H19" s="966">
        <v>2</v>
      </c>
      <c r="I19" s="2282" t="s">
        <v>1287</v>
      </c>
      <c r="J19" s="2283"/>
      <c r="K19" s="2284"/>
    </row>
    <row r="20" spans="2:11" ht="23.25" customHeight="1" x14ac:dyDescent="0.25">
      <c r="B20" s="963" t="s">
        <v>1288</v>
      </c>
      <c r="C20" s="964">
        <v>0</v>
      </c>
      <c r="D20" s="964">
        <v>0</v>
      </c>
      <c r="E20" s="964">
        <v>0</v>
      </c>
      <c r="F20" s="964">
        <v>0</v>
      </c>
      <c r="G20" s="965">
        <v>0</v>
      </c>
      <c r="H20" s="966">
        <v>2</v>
      </c>
      <c r="I20" s="2285"/>
      <c r="J20" s="2286"/>
      <c r="K20" s="2287"/>
    </row>
    <row r="21" spans="2:11" ht="23.25" customHeight="1" x14ac:dyDescent="0.25">
      <c r="B21" s="963" t="s">
        <v>1289</v>
      </c>
      <c r="C21" s="964">
        <v>0</v>
      </c>
      <c r="D21" s="964">
        <v>0</v>
      </c>
      <c r="E21" s="964">
        <v>0</v>
      </c>
      <c r="F21" s="964">
        <v>0</v>
      </c>
      <c r="G21" s="965">
        <v>0</v>
      </c>
      <c r="H21" s="966">
        <v>2</v>
      </c>
      <c r="I21" s="2285"/>
      <c r="J21" s="2286"/>
      <c r="K21" s="2287"/>
    </row>
    <row r="22" spans="2:11" ht="23.25" customHeight="1" x14ac:dyDescent="0.25">
      <c r="B22" s="963" t="s">
        <v>1290</v>
      </c>
      <c r="C22" s="964">
        <v>0</v>
      </c>
      <c r="D22" s="964">
        <v>0</v>
      </c>
      <c r="E22" s="964">
        <v>0</v>
      </c>
      <c r="F22" s="964">
        <v>0</v>
      </c>
      <c r="G22" s="965">
        <v>0</v>
      </c>
      <c r="H22" s="966">
        <v>4</v>
      </c>
      <c r="I22" s="2288"/>
      <c r="J22" s="2289"/>
      <c r="K22" s="2290"/>
    </row>
    <row r="23" spans="2:11" ht="23.25" customHeight="1" x14ac:dyDescent="0.25">
      <c r="B23" s="2279" t="s">
        <v>1291</v>
      </c>
      <c r="C23" s="2280"/>
      <c r="D23" s="2280"/>
      <c r="E23" s="2280"/>
      <c r="F23" s="2280"/>
      <c r="G23" s="2280"/>
      <c r="H23" s="2280"/>
      <c r="I23" s="2280"/>
      <c r="J23" s="2280"/>
      <c r="K23" s="2281"/>
    </row>
    <row r="24" spans="2:11" ht="23.25" customHeight="1" x14ac:dyDescent="0.25">
      <c r="B24" s="963" t="s">
        <v>1286</v>
      </c>
      <c r="C24" s="964">
        <v>0</v>
      </c>
      <c r="D24" s="964">
        <v>0</v>
      </c>
      <c r="E24" s="964">
        <v>0</v>
      </c>
      <c r="F24" s="964">
        <v>0</v>
      </c>
      <c r="G24" s="965">
        <v>0</v>
      </c>
      <c r="H24" s="966">
        <v>2</v>
      </c>
      <c r="I24" s="2270" t="s">
        <v>1292</v>
      </c>
      <c r="J24" s="2271"/>
      <c r="K24" s="2272"/>
    </row>
    <row r="25" spans="2:11" ht="23.25" customHeight="1" x14ac:dyDescent="0.25">
      <c r="B25" s="963" t="s">
        <v>1288</v>
      </c>
      <c r="C25" s="964">
        <v>0</v>
      </c>
      <c r="D25" s="964">
        <v>0</v>
      </c>
      <c r="E25" s="964">
        <v>0</v>
      </c>
      <c r="F25" s="964">
        <v>0</v>
      </c>
      <c r="G25" s="965">
        <v>0</v>
      </c>
      <c r="H25" s="966">
        <v>2</v>
      </c>
      <c r="I25" s="2273"/>
      <c r="J25" s="2274"/>
      <c r="K25" s="2275"/>
    </row>
    <row r="26" spans="2:11" ht="23.25" customHeight="1" x14ac:dyDescent="0.25">
      <c r="B26" s="963" t="s">
        <v>1289</v>
      </c>
      <c r="C26" s="964">
        <v>0</v>
      </c>
      <c r="D26" s="964">
        <v>0</v>
      </c>
      <c r="E26" s="964">
        <v>0</v>
      </c>
      <c r="F26" s="964">
        <v>0</v>
      </c>
      <c r="G26" s="965">
        <v>0</v>
      </c>
      <c r="H26" s="966">
        <v>2</v>
      </c>
      <c r="I26" s="2273"/>
      <c r="J26" s="2274"/>
      <c r="K26" s="2275"/>
    </row>
    <row r="27" spans="2:11" ht="23.25" customHeight="1" x14ac:dyDescent="0.25">
      <c r="B27" s="963" t="s">
        <v>1290</v>
      </c>
      <c r="C27" s="964">
        <v>0</v>
      </c>
      <c r="D27" s="967">
        <v>1</v>
      </c>
      <c r="E27" s="964">
        <v>0</v>
      </c>
      <c r="F27" s="964">
        <v>0</v>
      </c>
      <c r="G27" s="965">
        <v>0</v>
      </c>
      <c r="H27" s="966">
        <v>4</v>
      </c>
      <c r="I27" s="2276"/>
      <c r="J27" s="2277"/>
      <c r="K27" s="2278"/>
    </row>
    <row r="28" spans="2:11" ht="23.25" customHeight="1" x14ac:dyDescent="0.25">
      <c r="B28" s="2279" t="s">
        <v>1293</v>
      </c>
      <c r="C28" s="2280"/>
      <c r="D28" s="2280"/>
      <c r="E28" s="2280"/>
      <c r="F28" s="2280"/>
      <c r="G28" s="2280"/>
      <c r="H28" s="2280"/>
      <c r="I28" s="2280"/>
      <c r="J28" s="2280"/>
      <c r="K28" s="2281"/>
    </row>
    <row r="29" spans="2:11" ht="23.25" customHeight="1" x14ac:dyDescent="0.25">
      <c r="B29" s="963" t="s">
        <v>1286</v>
      </c>
      <c r="C29" s="964">
        <v>0</v>
      </c>
      <c r="D29" s="964">
        <v>0</v>
      </c>
      <c r="E29" s="964">
        <v>0</v>
      </c>
      <c r="F29" s="964">
        <v>0</v>
      </c>
      <c r="G29" s="965">
        <v>0</v>
      </c>
      <c r="H29" s="966">
        <v>2</v>
      </c>
      <c r="I29" s="2270" t="s">
        <v>1294</v>
      </c>
      <c r="J29" s="2271"/>
      <c r="K29" s="2272"/>
    </row>
    <row r="30" spans="2:11" ht="23.25" customHeight="1" x14ac:dyDescent="0.25">
      <c r="B30" s="963" t="s">
        <v>1288</v>
      </c>
      <c r="C30" s="964">
        <v>0</v>
      </c>
      <c r="D30" s="964">
        <v>0</v>
      </c>
      <c r="E30" s="964">
        <v>0</v>
      </c>
      <c r="F30" s="964">
        <v>0</v>
      </c>
      <c r="G30" s="965">
        <v>0</v>
      </c>
      <c r="H30" s="966">
        <v>2</v>
      </c>
      <c r="I30" s="2273"/>
      <c r="J30" s="2274"/>
      <c r="K30" s="2275"/>
    </row>
    <row r="31" spans="2:11" ht="23.25" customHeight="1" x14ac:dyDescent="0.25">
      <c r="B31" s="963" t="s">
        <v>1289</v>
      </c>
      <c r="C31" s="964">
        <v>0</v>
      </c>
      <c r="D31" s="964">
        <v>0</v>
      </c>
      <c r="E31" s="964">
        <v>0</v>
      </c>
      <c r="F31" s="964">
        <v>0</v>
      </c>
      <c r="G31" s="965">
        <v>0</v>
      </c>
      <c r="H31" s="966">
        <v>2</v>
      </c>
      <c r="I31" s="2273"/>
      <c r="J31" s="2274"/>
      <c r="K31" s="2275"/>
    </row>
    <row r="32" spans="2:11" ht="23.25" customHeight="1" x14ac:dyDescent="0.25">
      <c r="B32" s="963" t="s">
        <v>1290</v>
      </c>
      <c r="C32" s="964">
        <v>0</v>
      </c>
      <c r="D32" s="967">
        <v>1</v>
      </c>
      <c r="E32" s="967">
        <v>1</v>
      </c>
      <c r="F32" s="964">
        <v>0</v>
      </c>
      <c r="G32" s="965">
        <v>0</v>
      </c>
      <c r="H32" s="966">
        <v>4</v>
      </c>
      <c r="I32" s="2276"/>
      <c r="J32" s="2277"/>
      <c r="K32" s="2278"/>
    </row>
    <row r="33" spans="2:11" ht="23.25" customHeight="1" x14ac:dyDescent="0.25">
      <c r="B33" s="2279" t="s">
        <v>1295</v>
      </c>
      <c r="C33" s="2280"/>
      <c r="D33" s="2280"/>
      <c r="E33" s="2280"/>
      <c r="F33" s="2280"/>
      <c r="G33" s="2280"/>
      <c r="H33" s="2280"/>
      <c r="I33" s="2280"/>
      <c r="J33" s="2280"/>
      <c r="K33" s="2281"/>
    </row>
    <row r="34" spans="2:11" ht="23.25" customHeight="1" x14ac:dyDescent="0.25">
      <c r="B34" s="963" t="s">
        <v>1286</v>
      </c>
      <c r="C34" s="964">
        <v>0</v>
      </c>
      <c r="D34" s="964">
        <v>0</v>
      </c>
      <c r="E34" s="964">
        <v>0</v>
      </c>
      <c r="F34" s="964">
        <v>0</v>
      </c>
      <c r="G34" s="965">
        <v>0</v>
      </c>
      <c r="H34" s="966">
        <v>2</v>
      </c>
      <c r="I34" s="2282" t="s">
        <v>1296</v>
      </c>
      <c r="J34" s="2283"/>
      <c r="K34" s="2284"/>
    </row>
    <row r="35" spans="2:11" ht="23.25" customHeight="1" x14ac:dyDescent="0.25">
      <c r="B35" s="963" t="s">
        <v>1288</v>
      </c>
      <c r="C35" s="964">
        <v>0</v>
      </c>
      <c r="D35" s="964">
        <v>0</v>
      </c>
      <c r="E35" s="964">
        <v>0</v>
      </c>
      <c r="F35" s="964">
        <v>0</v>
      </c>
      <c r="G35" s="965">
        <v>0</v>
      </c>
      <c r="H35" s="966">
        <v>2</v>
      </c>
      <c r="I35" s="2285"/>
      <c r="J35" s="2286"/>
      <c r="K35" s="2287"/>
    </row>
    <row r="36" spans="2:11" ht="23.25" customHeight="1" x14ac:dyDescent="0.25">
      <c r="B36" s="963" t="s">
        <v>1289</v>
      </c>
      <c r="C36" s="964">
        <v>0</v>
      </c>
      <c r="D36" s="967">
        <v>1</v>
      </c>
      <c r="E36" s="964">
        <v>0</v>
      </c>
      <c r="F36" s="964">
        <v>0</v>
      </c>
      <c r="G36" s="965">
        <v>0</v>
      </c>
      <c r="H36" s="966">
        <v>2</v>
      </c>
      <c r="I36" s="2285"/>
      <c r="J36" s="2286"/>
      <c r="K36" s="2287"/>
    </row>
    <row r="37" spans="2:11" ht="23.25" customHeight="1" x14ac:dyDescent="0.25">
      <c r="B37" s="963" t="s">
        <v>1290</v>
      </c>
      <c r="C37" s="964">
        <v>0</v>
      </c>
      <c r="D37" s="967">
        <v>2</v>
      </c>
      <c r="E37" s="964">
        <v>0</v>
      </c>
      <c r="F37" s="964">
        <v>0</v>
      </c>
      <c r="G37" s="965">
        <v>0</v>
      </c>
      <c r="H37" s="966">
        <v>4</v>
      </c>
      <c r="I37" s="2285"/>
      <c r="J37" s="2286"/>
      <c r="K37" s="2287"/>
    </row>
    <row r="38" spans="2:11" ht="23.25" customHeight="1" x14ac:dyDescent="0.25">
      <c r="B38" s="963" t="s">
        <v>1297</v>
      </c>
      <c r="C38" s="964">
        <v>0</v>
      </c>
      <c r="D38" s="967">
        <v>2</v>
      </c>
      <c r="E38" s="964">
        <v>0</v>
      </c>
      <c r="F38" s="964">
        <v>0</v>
      </c>
      <c r="G38" s="965">
        <v>0</v>
      </c>
      <c r="H38" s="966">
        <v>3</v>
      </c>
      <c r="I38" s="2288"/>
      <c r="J38" s="2289"/>
      <c r="K38" s="2290"/>
    </row>
    <row r="39" spans="2:11" ht="23.25" customHeight="1" x14ac:dyDescent="0.25">
      <c r="B39" s="2279" t="s">
        <v>1298</v>
      </c>
      <c r="C39" s="2280"/>
      <c r="D39" s="2280"/>
      <c r="E39" s="2280"/>
      <c r="F39" s="2280"/>
      <c r="G39" s="2280"/>
      <c r="H39" s="2280"/>
      <c r="I39" s="2280"/>
      <c r="J39" s="2280"/>
      <c r="K39" s="2281"/>
    </row>
    <row r="40" spans="2:11" ht="23.25" customHeight="1" x14ac:dyDescent="0.25">
      <c r="B40" s="963" t="s">
        <v>1286</v>
      </c>
      <c r="C40" s="964">
        <v>0</v>
      </c>
      <c r="D40" s="964">
        <v>0</v>
      </c>
      <c r="E40" s="964">
        <v>0</v>
      </c>
      <c r="F40" s="964">
        <v>0</v>
      </c>
      <c r="G40" s="965">
        <v>0</v>
      </c>
      <c r="H40" s="966">
        <v>2</v>
      </c>
      <c r="I40" s="2282" t="s">
        <v>1299</v>
      </c>
      <c r="J40" s="2283"/>
      <c r="K40" s="2284"/>
    </row>
    <row r="41" spans="2:11" ht="23.25" customHeight="1" x14ac:dyDescent="0.25">
      <c r="B41" s="963" t="s">
        <v>1288</v>
      </c>
      <c r="C41" s="964">
        <v>0</v>
      </c>
      <c r="D41" s="964">
        <v>0</v>
      </c>
      <c r="E41" s="964">
        <v>0</v>
      </c>
      <c r="F41" s="964">
        <v>0</v>
      </c>
      <c r="G41" s="965">
        <v>0</v>
      </c>
      <c r="H41" s="966">
        <v>2</v>
      </c>
      <c r="I41" s="2285"/>
      <c r="J41" s="2286"/>
      <c r="K41" s="2287"/>
    </row>
    <row r="42" spans="2:11" ht="23.25" customHeight="1" x14ac:dyDescent="0.25">
      <c r="B42" s="963" t="s">
        <v>1289</v>
      </c>
      <c r="C42" s="964">
        <v>0</v>
      </c>
      <c r="D42" s="967">
        <v>1</v>
      </c>
      <c r="E42" s="964">
        <v>0</v>
      </c>
      <c r="F42" s="964">
        <v>0</v>
      </c>
      <c r="G42" s="965">
        <v>0</v>
      </c>
      <c r="H42" s="966">
        <v>2</v>
      </c>
      <c r="I42" s="2285"/>
      <c r="J42" s="2286"/>
      <c r="K42" s="2287"/>
    </row>
    <row r="43" spans="2:11" ht="23.25" customHeight="1" x14ac:dyDescent="0.25">
      <c r="B43" s="963" t="s">
        <v>1290</v>
      </c>
      <c r="C43" s="964">
        <v>0</v>
      </c>
      <c r="D43" s="967">
        <v>2</v>
      </c>
      <c r="E43" s="964">
        <v>0</v>
      </c>
      <c r="F43" s="964">
        <v>0</v>
      </c>
      <c r="G43" s="965">
        <v>0</v>
      </c>
      <c r="H43" s="966">
        <v>4</v>
      </c>
      <c r="I43" s="2285"/>
      <c r="J43" s="2286"/>
      <c r="K43" s="2287"/>
    </row>
    <row r="44" spans="2:11" ht="23.25" customHeight="1" x14ac:dyDescent="0.25">
      <c r="B44" s="963" t="s">
        <v>1297</v>
      </c>
      <c r="C44" s="967">
        <v>3</v>
      </c>
      <c r="D44" s="967">
        <v>2</v>
      </c>
      <c r="E44" s="967">
        <v>3</v>
      </c>
      <c r="F44" s="967">
        <v>3</v>
      </c>
      <c r="G44" s="965">
        <v>0</v>
      </c>
      <c r="H44" s="966">
        <v>1</v>
      </c>
      <c r="I44" s="2288"/>
      <c r="J44" s="2289"/>
      <c r="K44" s="2290"/>
    </row>
    <row r="45" spans="2:11" ht="23.25" customHeight="1" x14ac:dyDescent="0.25">
      <c r="B45" s="2279" t="s">
        <v>1300</v>
      </c>
      <c r="C45" s="2280"/>
      <c r="D45" s="2280"/>
      <c r="E45" s="2280"/>
      <c r="F45" s="2280"/>
      <c r="G45" s="2280"/>
      <c r="H45" s="2280"/>
      <c r="I45" s="2280"/>
      <c r="J45" s="2280"/>
      <c r="K45" s="2281"/>
    </row>
    <row r="46" spans="2:11" ht="23.25" customHeight="1" x14ac:dyDescent="0.25">
      <c r="B46" s="963" t="s">
        <v>1286</v>
      </c>
      <c r="C46" s="964">
        <v>3</v>
      </c>
      <c r="D46" s="964">
        <v>3</v>
      </c>
      <c r="E46" s="964">
        <v>3</v>
      </c>
      <c r="F46" s="964">
        <v>3</v>
      </c>
      <c r="G46" s="965">
        <v>0</v>
      </c>
      <c r="H46" s="966">
        <v>1</v>
      </c>
      <c r="I46" s="2282" t="s">
        <v>1301</v>
      </c>
      <c r="J46" s="2283"/>
      <c r="K46" s="2284"/>
    </row>
    <row r="47" spans="2:11" ht="23.25" customHeight="1" x14ac:dyDescent="0.25">
      <c r="B47" s="963" t="s">
        <v>1288</v>
      </c>
      <c r="C47" s="964">
        <v>3</v>
      </c>
      <c r="D47" s="964">
        <v>3</v>
      </c>
      <c r="E47" s="964">
        <v>3</v>
      </c>
      <c r="F47" s="964">
        <v>3</v>
      </c>
      <c r="G47" s="965">
        <v>0</v>
      </c>
      <c r="H47" s="966">
        <v>1</v>
      </c>
      <c r="I47" s="2285"/>
      <c r="J47" s="2286"/>
      <c r="K47" s="2287"/>
    </row>
    <row r="48" spans="2:11" ht="23.25" customHeight="1" x14ac:dyDescent="0.25">
      <c r="B48" s="963" t="s">
        <v>1289</v>
      </c>
      <c r="C48" s="964">
        <v>0</v>
      </c>
      <c r="D48" s="964">
        <v>0</v>
      </c>
      <c r="E48" s="964">
        <v>0</v>
      </c>
      <c r="F48" s="964">
        <v>0</v>
      </c>
      <c r="G48" s="965">
        <v>0</v>
      </c>
      <c r="H48" s="966">
        <v>2</v>
      </c>
      <c r="I48" s="2288"/>
      <c r="J48" s="2289"/>
      <c r="K48" s="2290"/>
    </row>
    <row r="49" spans="2:16" ht="23.25" customHeight="1" x14ac:dyDescent="0.25">
      <c r="B49" s="2279" t="s">
        <v>1302</v>
      </c>
      <c r="C49" s="2280"/>
      <c r="D49" s="2280"/>
      <c r="E49" s="2280"/>
      <c r="F49" s="2280"/>
      <c r="G49" s="2280"/>
      <c r="H49" s="2280"/>
      <c r="I49" s="2280"/>
      <c r="J49" s="2280"/>
      <c r="K49" s="2281"/>
    </row>
    <row r="50" spans="2:16" ht="23.25" customHeight="1" x14ac:dyDescent="0.25">
      <c r="B50" s="963" t="s">
        <v>1286</v>
      </c>
      <c r="C50" s="964">
        <v>3</v>
      </c>
      <c r="D50" s="964">
        <v>3</v>
      </c>
      <c r="E50" s="964">
        <v>3</v>
      </c>
      <c r="F50" s="964">
        <v>3</v>
      </c>
      <c r="G50" s="965">
        <v>0</v>
      </c>
      <c r="H50" s="966">
        <v>1</v>
      </c>
      <c r="I50" s="2282" t="s">
        <v>1303</v>
      </c>
      <c r="J50" s="2283"/>
      <c r="K50" s="2284"/>
      <c r="L50" s="856"/>
      <c r="M50" s="856"/>
      <c r="N50" s="856"/>
      <c r="O50" s="856"/>
      <c r="P50" s="856"/>
    </row>
    <row r="51" spans="2:16" ht="23.25" customHeight="1" x14ac:dyDescent="0.25">
      <c r="B51" s="963" t="s">
        <v>1288</v>
      </c>
      <c r="C51" s="964">
        <v>3</v>
      </c>
      <c r="D51" s="964">
        <v>3</v>
      </c>
      <c r="E51" s="964">
        <v>3</v>
      </c>
      <c r="F51" s="964">
        <v>3</v>
      </c>
      <c r="G51" s="965">
        <v>0</v>
      </c>
      <c r="H51" s="966">
        <v>1</v>
      </c>
      <c r="I51" s="2285"/>
      <c r="J51" s="2286"/>
      <c r="K51" s="2287"/>
    </row>
    <row r="52" spans="2:16" ht="23.25" customHeight="1" x14ac:dyDescent="0.25">
      <c r="B52" s="963" t="s">
        <v>1289</v>
      </c>
      <c r="C52" s="964">
        <v>3</v>
      </c>
      <c r="D52" s="964">
        <v>3</v>
      </c>
      <c r="E52" s="964">
        <v>3</v>
      </c>
      <c r="F52" s="964">
        <v>3</v>
      </c>
      <c r="G52" s="965">
        <v>0</v>
      </c>
      <c r="H52" s="966">
        <v>1</v>
      </c>
      <c r="I52" s="2288"/>
      <c r="J52" s="2289"/>
      <c r="K52" s="2290"/>
    </row>
    <row r="53" spans="2:16" ht="23.25" customHeight="1" x14ac:dyDescent="0.25">
      <c r="B53" s="2279" t="s">
        <v>1304</v>
      </c>
      <c r="C53" s="2280"/>
      <c r="D53" s="2280"/>
      <c r="E53" s="2280"/>
      <c r="F53" s="2280"/>
      <c r="G53" s="2280"/>
      <c r="H53" s="2280"/>
      <c r="I53" s="2280"/>
      <c r="J53" s="2280"/>
      <c r="K53" s="2281"/>
    </row>
    <row r="54" spans="2:16" ht="23.25" customHeight="1" x14ac:dyDescent="0.25">
      <c r="B54" s="963" t="s">
        <v>1286</v>
      </c>
      <c r="C54" s="964">
        <v>0</v>
      </c>
      <c r="D54" s="964">
        <v>0</v>
      </c>
      <c r="E54" s="964">
        <v>0</v>
      </c>
      <c r="F54" s="964">
        <v>0</v>
      </c>
      <c r="G54" s="965">
        <v>0</v>
      </c>
      <c r="H54" s="966">
        <v>2</v>
      </c>
      <c r="I54" s="2282" t="s">
        <v>1346</v>
      </c>
      <c r="J54" s="2283"/>
      <c r="K54" s="2284"/>
    </row>
    <row r="55" spans="2:16" ht="23.25" customHeight="1" x14ac:dyDescent="0.25">
      <c r="B55" s="963" t="s">
        <v>1288</v>
      </c>
      <c r="C55" s="964">
        <v>0</v>
      </c>
      <c r="D55" s="964">
        <v>0</v>
      </c>
      <c r="E55" s="967">
        <v>1</v>
      </c>
      <c r="F55" s="964">
        <v>0</v>
      </c>
      <c r="G55" s="965">
        <v>0</v>
      </c>
      <c r="H55" s="966">
        <v>2</v>
      </c>
      <c r="I55" s="2285"/>
      <c r="J55" s="2286"/>
      <c r="K55" s="2287"/>
    </row>
    <row r="56" spans="2:16" ht="23.25" customHeight="1" x14ac:dyDescent="0.25">
      <c r="B56" s="963" t="s">
        <v>1289</v>
      </c>
      <c r="C56" s="964">
        <v>0</v>
      </c>
      <c r="D56" s="964">
        <v>0</v>
      </c>
      <c r="E56" s="967">
        <v>2</v>
      </c>
      <c r="F56" s="964">
        <v>0</v>
      </c>
      <c r="G56" s="967">
        <v>1</v>
      </c>
      <c r="H56" s="966">
        <v>1</v>
      </c>
      <c r="I56" s="2288"/>
      <c r="J56" s="2289"/>
      <c r="K56" s="2290"/>
    </row>
    <row r="57" spans="2:16" ht="23.25" customHeight="1" x14ac:dyDescent="0.25">
      <c r="B57" s="2279" t="s">
        <v>1305</v>
      </c>
      <c r="C57" s="2280"/>
      <c r="D57" s="2280"/>
      <c r="E57" s="2280"/>
      <c r="F57" s="2280"/>
      <c r="G57" s="2280"/>
      <c r="H57" s="2280"/>
      <c r="I57" s="2280"/>
      <c r="J57" s="2280"/>
      <c r="K57" s="2281"/>
    </row>
    <row r="58" spans="2:16" ht="23.25" customHeight="1" x14ac:dyDescent="0.25">
      <c r="B58" s="963" t="s">
        <v>1286</v>
      </c>
      <c r="C58" s="964">
        <v>0</v>
      </c>
      <c r="D58" s="964">
        <v>0</v>
      </c>
      <c r="E58" s="964">
        <v>0</v>
      </c>
      <c r="F58" s="964">
        <v>0</v>
      </c>
      <c r="G58" s="965">
        <v>0</v>
      </c>
      <c r="H58" s="966">
        <v>2</v>
      </c>
      <c r="I58" s="2282" t="s">
        <v>1346</v>
      </c>
      <c r="J58" s="2283"/>
      <c r="K58" s="2284"/>
    </row>
    <row r="59" spans="2:16" ht="23.25" customHeight="1" x14ac:dyDescent="0.25">
      <c r="B59" s="963" t="s">
        <v>1288</v>
      </c>
      <c r="C59" s="964">
        <v>0</v>
      </c>
      <c r="D59" s="964">
        <v>0</v>
      </c>
      <c r="E59" s="964">
        <v>0</v>
      </c>
      <c r="F59" s="964">
        <v>0</v>
      </c>
      <c r="G59" s="965">
        <v>0</v>
      </c>
      <c r="H59" s="966">
        <v>2</v>
      </c>
      <c r="I59" s="2285"/>
      <c r="J59" s="2286"/>
      <c r="K59" s="2287"/>
    </row>
    <row r="60" spans="2:16" ht="23.25" customHeight="1" x14ac:dyDescent="0.25">
      <c r="B60" s="963" t="s">
        <v>1289</v>
      </c>
      <c r="C60" s="964">
        <v>0</v>
      </c>
      <c r="D60" s="964">
        <v>0</v>
      </c>
      <c r="E60" s="964">
        <v>0</v>
      </c>
      <c r="F60" s="964">
        <v>0</v>
      </c>
      <c r="G60" s="967">
        <v>2</v>
      </c>
      <c r="H60" s="966">
        <v>1</v>
      </c>
      <c r="I60" s="2288"/>
      <c r="J60" s="2289"/>
      <c r="K60" s="2290"/>
    </row>
    <row r="61" spans="2:16" ht="23.25" customHeight="1" x14ac:dyDescent="0.25"/>
    <row r="62" spans="2:16" ht="23.25" customHeight="1" x14ac:dyDescent="0.25">
      <c r="B62" s="979" t="s">
        <v>1306</v>
      </c>
    </row>
    <row r="63" spans="2:16" ht="23.25" customHeight="1" x14ac:dyDescent="0.25">
      <c r="B63" s="2279" t="s">
        <v>1307</v>
      </c>
      <c r="C63" s="2280"/>
      <c r="D63" s="2280"/>
      <c r="E63" s="2280"/>
      <c r="F63" s="2280"/>
      <c r="G63" s="2280"/>
      <c r="H63" s="2280"/>
      <c r="I63" s="2280"/>
      <c r="J63" s="2280"/>
      <c r="K63" s="2281"/>
    </row>
    <row r="64" spans="2:16" ht="23.25" customHeight="1" x14ac:dyDescent="0.25">
      <c r="B64" s="963" t="s">
        <v>1286</v>
      </c>
      <c r="C64" s="964">
        <v>0</v>
      </c>
      <c r="D64" s="964">
        <v>0</v>
      </c>
      <c r="E64" s="964">
        <v>0</v>
      </c>
      <c r="F64" s="964">
        <v>0</v>
      </c>
      <c r="G64" s="965">
        <v>0</v>
      </c>
      <c r="H64" s="966">
        <v>2</v>
      </c>
      <c r="I64" s="2291" t="s">
        <v>1308</v>
      </c>
      <c r="J64" s="2291"/>
      <c r="K64" s="2292"/>
    </row>
    <row r="65" spans="2:11" ht="23.25" customHeight="1" x14ac:dyDescent="0.25">
      <c r="B65" s="963" t="s">
        <v>1288</v>
      </c>
      <c r="C65" s="964">
        <v>0</v>
      </c>
      <c r="D65" s="964">
        <v>0</v>
      </c>
      <c r="E65" s="964">
        <v>0</v>
      </c>
      <c r="F65" s="964">
        <v>0</v>
      </c>
      <c r="G65" s="965">
        <v>0</v>
      </c>
      <c r="H65" s="966">
        <v>2</v>
      </c>
      <c r="I65" s="2293"/>
      <c r="J65" s="2293"/>
      <c r="K65" s="2294"/>
    </row>
    <row r="66" spans="2:11" ht="23.25" customHeight="1" x14ac:dyDescent="0.25">
      <c r="B66" s="963" t="s">
        <v>1289</v>
      </c>
      <c r="C66" s="964">
        <v>1</v>
      </c>
      <c r="D66" s="964">
        <v>0</v>
      </c>
      <c r="E66" s="964">
        <v>0</v>
      </c>
      <c r="F66" s="964">
        <v>0</v>
      </c>
      <c r="G66" s="965">
        <v>0</v>
      </c>
      <c r="H66" s="966">
        <v>2</v>
      </c>
      <c r="I66" s="2293"/>
      <c r="J66" s="2293"/>
      <c r="K66" s="2294"/>
    </row>
    <row r="67" spans="2:11" ht="23.25" customHeight="1" x14ac:dyDescent="0.25">
      <c r="B67" s="968" t="s">
        <v>1290</v>
      </c>
      <c r="C67" s="969">
        <v>0</v>
      </c>
      <c r="D67" s="964">
        <v>0</v>
      </c>
      <c r="E67" s="964">
        <v>0</v>
      </c>
      <c r="F67" s="964">
        <v>0</v>
      </c>
      <c r="G67" s="965">
        <v>0</v>
      </c>
      <c r="H67" s="966">
        <v>4</v>
      </c>
      <c r="I67" s="2293"/>
      <c r="J67" s="2293"/>
      <c r="K67" s="2294"/>
    </row>
    <row r="68" spans="2:11" ht="23.25" customHeight="1" x14ac:dyDescent="0.25">
      <c r="B68" s="970" t="s">
        <v>1309</v>
      </c>
      <c r="C68" s="971"/>
      <c r="D68" s="971"/>
      <c r="E68" s="971"/>
      <c r="F68" s="971"/>
      <c r="G68" s="971"/>
      <c r="H68" s="972"/>
      <c r="I68" s="2293"/>
      <c r="J68" s="2293"/>
      <c r="K68" s="2294"/>
    </row>
    <row r="69" spans="2:11" ht="23.25" customHeight="1" x14ac:dyDescent="0.25">
      <c r="B69" s="963" t="s">
        <v>1289</v>
      </c>
      <c r="C69" s="964">
        <v>1</v>
      </c>
      <c r="D69" s="964">
        <v>0</v>
      </c>
      <c r="E69" s="964">
        <v>0</v>
      </c>
      <c r="F69" s="964">
        <v>0</v>
      </c>
      <c r="G69" s="965">
        <v>0</v>
      </c>
      <c r="H69" s="966">
        <v>2</v>
      </c>
      <c r="I69" s="2293"/>
      <c r="J69" s="2293"/>
      <c r="K69" s="2294"/>
    </row>
    <row r="70" spans="2:11" ht="23.25" customHeight="1" x14ac:dyDescent="0.25">
      <c r="B70" s="973" t="s">
        <v>1290</v>
      </c>
      <c r="C70" s="967">
        <v>2</v>
      </c>
      <c r="D70" s="964">
        <v>0</v>
      </c>
      <c r="E70" s="964">
        <v>0</v>
      </c>
      <c r="F70" s="964">
        <v>0</v>
      </c>
      <c r="G70" s="965">
        <v>0</v>
      </c>
      <c r="H70" s="966">
        <v>4</v>
      </c>
      <c r="I70" s="2295"/>
      <c r="J70" s="2295"/>
      <c r="K70" s="2296"/>
    </row>
    <row r="71" spans="2:11" ht="23.25" customHeight="1" x14ac:dyDescent="0.25">
      <c r="B71" s="2279" t="s">
        <v>1310</v>
      </c>
      <c r="C71" s="2280"/>
      <c r="D71" s="2280"/>
      <c r="E71" s="2280"/>
      <c r="F71" s="2280"/>
      <c r="G71" s="2280"/>
      <c r="H71" s="2280"/>
      <c r="I71" s="2280"/>
      <c r="J71" s="2280"/>
      <c r="K71" s="2281"/>
    </row>
    <row r="72" spans="2:11" ht="23.25" customHeight="1" x14ac:dyDescent="0.25">
      <c r="B72" s="963" t="s">
        <v>1286</v>
      </c>
      <c r="C72" s="964">
        <v>0</v>
      </c>
      <c r="D72" s="964">
        <v>0</v>
      </c>
      <c r="E72" s="964">
        <v>0</v>
      </c>
      <c r="F72" s="964">
        <v>0</v>
      </c>
      <c r="G72" s="965">
        <v>0</v>
      </c>
      <c r="H72" s="966">
        <v>2</v>
      </c>
      <c r="I72" s="2291" t="s">
        <v>1311</v>
      </c>
      <c r="J72" s="2291"/>
      <c r="K72" s="2292"/>
    </row>
    <row r="73" spans="2:11" ht="23.25" customHeight="1" x14ac:dyDescent="0.25">
      <c r="B73" s="963" t="s">
        <v>1288</v>
      </c>
      <c r="C73" s="964">
        <v>0</v>
      </c>
      <c r="D73" s="964">
        <v>0</v>
      </c>
      <c r="E73" s="964">
        <v>0</v>
      </c>
      <c r="F73" s="964">
        <v>0</v>
      </c>
      <c r="G73" s="965">
        <v>0</v>
      </c>
      <c r="H73" s="966">
        <v>2</v>
      </c>
      <c r="I73" s="2293"/>
      <c r="J73" s="2293"/>
      <c r="K73" s="2294"/>
    </row>
    <row r="74" spans="2:11" ht="23.25" customHeight="1" x14ac:dyDescent="0.25">
      <c r="B74" s="963" t="s">
        <v>1289</v>
      </c>
      <c r="C74" s="964">
        <v>1</v>
      </c>
      <c r="D74" s="964">
        <v>0</v>
      </c>
      <c r="E74" s="964">
        <v>0</v>
      </c>
      <c r="F74" s="964">
        <v>0</v>
      </c>
      <c r="G74" s="965">
        <v>0</v>
      </c>
      <c r="H74" s="966">
        <v>2</v>
      </c>
      <c r="I74" s="2293"/>
      <c r="J74" s="2293"/>
      <c r="K74" s="2294"/>
    </row>
    <row r="75" spans="2:11" ht="23.25" customHeight="1" x14ac:dyDescent="0.25">
      <c r="B75" s="968" t="s">
        <v>1290</v>
      </c>
      <c r="C75" s="969">
        <v>1</v>
      </c>
      <c r="D75" s="964">
        <v>0</v>
      </c>
      <c r="E75" s="964">
        <v>0</v>
      </c>
      <c r="F75" s="964">
        <v>0</v>
      </c>
      <c r="G75" s="965">
        <v>0</v>
      </c>
      <c r="H75" s="966">
        <v>4</v>
      </c>
      <c r="I75" s="2293"/>
      <c r="J75" s="2293"/>
      <c r="K75" s="2294"/>
    </row>
    <row r="76" spans="2:11" ht="23.25" customHeight="1" x14ac:dyDescent="0.25">
      <c r="B76" s="970" t="s">
        <v>1309</v>
      </c>
      <c r="C76" s="971"/>
      <c r="D76" s="971"/>
      <c r="E76" s="971"/>
      <c r="F76" s="971"/>
      <c r="G76" s="971"/>
      <c r="H76" s="972"/>
      <c r="I76" s="2293"/>
      <c r="J76" s="2293"/>
      <c r="K76" s="2294"/>
    </row>
    <row r="77" spans="2:11" ht="23.25" customHeight="1" x14ac:dyDescent="0.25">
      <c r="B77" s="963" t="s">
        <v>1289</v>
      </c>
      <c r="C77" s="964">
        <v>1</v>
      </c>
      <c r="D77" s="964">
        <v>0</v>
      </c>
      <c r="E77" s="964">
        <v>0</v>
      </c>
      <c r="F77" s="964">
        <v>0</v>
      </c>
      <c r="G77" s="965">
        <v>0</v>
      </c>
      <c r="H77" s="966">
        <v>2</v>
      </c>
      <c r="I77" s="2293"/>
      <c r="J77" s="2293"/>
      <c r="K77" s="2294"/>
    </row>
    <row r="78" spans="2:11" ht="23.25" customHeight="1" x14ac:dyDescent="0.25">
      <c r="B78" s="973" t="s">
        <v>1290</v>
      </c>
      <c r="C78" s="967">
        <v>2</v>
      </c>
      <c r="D78" s="964">
        <v>0</v>
      </c>
      <c r="E78" s="964">
        <v>0</v>
      </c>
      <c r="F78" s="964">
        <v>0</v>
      </c>
      <c r="G78" s="965">
        <v>0</v>
      </c>
      <c r="H78" s="966">
        <v>4</v>
      </c>
      <c r="I78" s="2295"/>
      <c r="J78" s="2295"/>
      <c r="K78" s="2296"/>
    </row>
    <row r="79" spans="2:11" ht="23.25" customHeight="1" x14ac:dyDescent="0.25">
      <c r="B79" s="2279" t="s">
        <v>1312</v>
      </c>
      <c r="C79" s="2280"/>
      <c r="D79" s="2280"/>
      <c r="E79" s="2280"/>
      <c r="F79" s="2280"/>
      <c r="G79" s="2280"/>
      <c r="H79" s="2280"/>
      <c r="I79" s="2280"/>
      <c r="J79" s="2280"/>
      <c r="K79" s="2281"/>
    </row>
    <row r="80" spans="2:11" ht="23.25" customHeight="1" x14ac:dyDescent="0.25">
      <c r="B80" s="963" t="s">
        <v>1286</v>
      </c>
      <c r="C80" s="964">
        <v>0</v>
      </c>
      <c r="D80" s="964">
        <v>0</v>
      </c>
      <c r="E80" s="964">
        <v>0</v>
      </c>
      <c r="F80" s="964">
        <v>0</v>
      </c>
      <c r="G80" s="965">
        <v>0</v>
      </c>
      <c r="H80" s="966">
        <v>2</v>
      </c>
      <c r="I80" s="2291" t="s">
        <v>1347</v>
      </c>
      <c r="J80" s="2291"/>
      <c r="K80" s="2292"/>
    </row>
    <row r="81" spans="2:11" ht="23.25" customHeight="1" x14ac:dyDescent="0.25">
      <c r="B81" s="963" t="s">
        <v>1288</v>
      </c>
      <c r="C81" s="964">
        <v>0</v>
      </c>
      <c r="D81" s="964">
        <v>0</v>
      </c>
      <c r="E81" s="964">
        <v>0</v>
      </c>
      <c r="F81" s="964">
        <v>0</v>
      </c>
      <c r="G81" s="965">
        <v>0</v>
      </c>
      <c r="H81" s="966">
        <v>2</v>
      </c>
      <c r="I81" s="2293"/>
      <c r="J81" s="2293"/>
      <c r="K81" s="2294"/>
    </row>
    <row r="82" spans="2:11" ht="23.25" customHeight="1" x14ac:dyDescent="0.25">
      <c r="B82" s="963" t="s">
        <v>1289</v>
      </c>
      <c r="C82" s="964">
        <v>1</v>
      </c>
      <c r="D82" s="964">
        <v>0</v>
      </c>
      <c r="E82" s="964">
        <v>0</v>
      </c>
      <c r="F82" s="964">
        <v>0</v>
      </c>
      <c r="G82" s="965">
        <v>0</v>
      </c>
      <c r="H82" s="966">
        <v>2</v>
      </c>
      <c r="I82" s="2293"/>
      <c r="J82" s="2293"/>
      <c r="K82" s="2294"/>
    </row>
    <row r="83" spans="2:11" ht="23.25" customHeight="1" x14ac:dyDescent="0.25">
      <c r="B83" s="968" t="s">
        <v>1290</v>
      </c>
      <c r="C83" s="969">
        <v>3</v>
      </c>
      <c r="D83" s="964">
        <v>0</v>
      </c>
      <c r="E83" s="964">
        <v>0</v>
      </c>
      <c r="F83" s="964">
        <v>0</v>
      </c>
      <c r="G83" s="965">
        <v>0</v>
      </c>
      <c r="H83" s="966">
        <v>4</v>
      </c>
      <c r="I83" s="2293"/>
      <c r="J83" s="2293"/>
      <c r="K83" s="2294"/>
    </row>
    <row r="84" spans="2:11" ht="23.25" customHeight="1" x14ac:dyDescent="0.25">
      <c r="B84" s="970" t="s">
        <v>1309</v>
      </c>
      <c r="C84" s="971"/>
      <c r="D84" s="971"/>
      <c r="E84" s="971"/>
      <c r="F84" s="971"/>
      <c r="G84" s="971"/>
      <c r="H84" s="972"/>
      <c r="I84" s="2293"/>
      <c r="J84" s="2293"/>
      <c r="K84" s="2294"/>
    </row>
    <row r="85" spans="2:11" ht="23.25" customHeight="1" x14ac:dyDescent="0.25">
      <c r="B85" s="963" t="s">
        <v>1289</v>
      </c>
      <c r="C85" s="964">
        <v>1</v>
      </c>
      <c r="D85" s="964">
        <v>0</v>
      </c>
      <c r="E85" s="964">
        <v>0</v>
      </c>
      <c r="F85" s="964">
        <v>0</v>
      </c>
      <c r="G85" s="965">
        <v>0</v>
      </c>
      <c r="H85" s="966">
        <v>2</v>
      </c>
      <c r="I85" s="2293"/>
      <c r="J85" s="2293"/>
      <c r="K85" s="2294"/>
    </row>
    <row r="86" spans="2:11" ht="23.25" customHeight="1" x14ac:dyDescent="0.25">
      <c r="B86" s="973" t="s">
        <v>1290</v>
      </c>
      <c r="C86" s="967">
        <v>2</v>
      </c>
      <c r="D86" s="964">
        <v>0</v>
      </c>
      <c r="E86" s="964">
        <v>0</v>
      </c>
      <c r="F86" s="964">
        <v>0</v>
      </c>
      <c r="G86" s="965">
        <v>0</v>
      </c>
      <c r="H86" s="966">
        <v>4</v>
      </c>
      <c r="I86" s="2295"/>
      <c r="J86" s="2295"/>
      <c r="K86" s="2296"/>
    </row>
    <row r="87" spans="2:11" ht="23.25" customHeight="1" x14ac:dyDescent="0.25">
      <c r="B87" s="2279" t="s">
        <v>1313</v>
      </c>
      <c r="C87" s="2280"/>
      <c r="D87" s="2280"/>
      <c r="E87" s="2280"/>
      <c r="F87" s="2280"/>
      <c r="G87" s="2280"/>
      <c r="H87" s="2280"/>
      <c r="I87" s="2280"/>
      <c r="J87" s="2280"/>
      <c r="K87" s="2281"/>
    </row>
    <row r="88" spans="2:11" ht="23.25" customHeight="1" x14ac:dyDescent="0.25">
      <c r="B88" s="963" t="s">
        <v>1286</v>
      </c>
      <c r="C88" s="964">
        <v>0</v>
      </c>
      <c r="D88" s="964">
        <v>0</v>
      </c>
      <c r="E88" s="964">
        <v>0</v>
      </c>
      <c r="F88" s="964">
        <v>0</v>
      </c>
      <c r="G88" s="965">
        <v>0</v>
      </c>
      <c r="H88" s="966">
        <v>2</v>
      </c>
      <c r="I88" s="2291" t="s">
        <v>1314</v>
      </c>
      <c r="J88" s="2291"/>
      <c r="K88" s="2292"/>
    </row>
    <row r="89" spans="2:11" ht="23.25" customHeight="1" x14ac:dyDescent="0.25">
      <c r="B89" s="963" t="s">
        <v>1288</v>
      </c>
      <c r="C89" s="964">
        <v>0</v>
      </c>
      <c r="D89" s="964">
        <v>0</v>
      </c>
      <c r="E89" s="964">
        <v>1</v>
      </c>
      <c r="F89" s="964">
        <v>0</v>
      </c>
      <c r="G89" s="965">
        <v>0</v>
      </c>
      <c r="H89" s="966">
        <v>2</v>
      </c>
      <c r="I89" s="2293"/>
      <c r="J89" s="2293"/>
      <c r="K89" s="2294"/>
    </row>
    <row r="90" spans="2:11" ht="23.25" customHeight="1" x14ac:dyDescent="0.25">
      <c r="B90" s="963" t="s">
        <v>1289</v>
      </c>
      <c r="C90" s="964">
        <v>0</v>
      </c>
      <c r="D90" s="964">
        <v>0</v>
      </c>
      <c r="E90" s="964">
        <v>2</v>
      </c>
      <c r="F90" s="964">
        <v>0</v>
      </c>
      <c r="G90" s="965">
        <v>0</v>
      </c>
      <c r="H90" s="966">
        <v>2</v>
      </c>
      <c r="I90" s="2293"/>
      <c r="J90" s="2293"/>
      <c r="K90" s="2294"/>
    </row>
    <row r="91" spans="2:11" ht="23.25" customHeight="1" x14ac:dyDescent="0.25">
      <c r="B91" s="968" t="s">
        <v>1290</v>
      </c>
      <c r="C91" s="964">
        <v>0</v>
      </c>
      <c r="D91" s="964">
        <v>0</v>
      </c>
      <c r="E91" s="969">
        <v>0</v>
      </c>
      <c r="F91" s="964">
        <v>0</v>
      </c>
      <c r="G91" s="965">
        <v>0</v>
      </c>
      <c r="H91" s="966">
        <v>4</v>
      </c>
      <c r="I91" s="2293"/>
      <c r="J91" s="2293"/>
      <c r="K91" s="2294"/>
    </row>
    <row r="92" spans="2:11" ht="23.25" customHeight="1" x14ac:dyDescent="0.25">
      <c r="B92" s="970" t="s">
        <v>1309</v>
      </c>
      <c r="C92" s="971"/>
      <c r="D92" s="971"/>
      <c r="E92" s="971"/>
      <c r="F92" s="971"/>
      <c r="G92" s="971"/>
      <c r="H92" s="972"/>
      <c r="I92" s="2293"/>
      <c r="J92" s="2293"/>
      <c r="K92" s="2294"/>
    </row>
    <row r="93" spans="2:11" ht="23.25" customHeight="1" x14ac:dyDescent="0.25">
      <c r="B93" s="963" t="s">
        <v>1289</v>
      </c>
      <c r="C93" s="964">
        <v>0</v>
      </c>
      <c r="D93" s="964">
        <v>0</v>
      </c>
      <c r="E93" s="964">
        <v>2</v>
      </c>
      <c r="F93" s="964">
        <v>0</v>
      </c>
      <c r="G93" s="965">
        <v>0</v>
      </c>
      <c r="H93" s="966">
        <v>2</v>
      </c>
      <c r="I93" s="2293"/>
      <c r="J93" s="2293"/>
      <c r="K93" s="2294"/>
    </row>
    <row r="94" spans="2:11" ht="23.25" customHeight="1" x14ac:dyDescent="0.25">
      <c r="B94" s="973" t="s">
        <v>1290</v>
      </c>
      <c r="C94" s="964">
        <v>0</v>
      </c>
      <c r="D94" s="964">
        <v>0</v>
      </c>
      <c r="E94" s="967">
        <v>2</v>
      </c>
      <c r="F94" s="964">
        <v>0</v>
      </c>
      <c r="G94" s="965">
        <v>0</v>
      </c>
      <c r="H94" s="966">
        <v>4</v>
      </c>
      <c r="I94" s="2295"/>
      <c r="J94" s="2295"/>
      <c r="K94" s="2296"/>
    </row>
    <row r="95" spans="2:11" ht="23.25" customHeight="1" x14ac:dyDescent="0.25">
      <c r="B95" s="2279" t="s">
        <v>1315</v>
      </c>
      <c r="C95" s="2280"/>
      <c r="D95" s="2280"/>
      <c r="E95" s="2280"/>
      <c r="F95" s="2280"/>
      <c r="G95" s="2280"/>
      <c r="H95" s="2280"/>
      <c r="I95" s="2280"/>
      <c r="J95" s="2280"/>
      <c r="K95" s="2281"/>
    </row>
    <row r="96" spans="2:11" ht="23.25" customHeight="1" x14ac:dyDescent="0.25">
      <c r="B96" s="963" t="s">
        <v>1286</v>
      </c>
      <c r="C96" s="964">
        <v>0</v>
      </c>
      <c r="D96" s="964">
        <v>0</v>
      </c>
      <c r="E96" s="964">
        <v>0</v>
      </c>
      <c r="F96" s="964">
        <v>0</v>
      </c>
      <c r="G96" s="965">
        <v>0</v>
      </c>
      <c r="H96" s="966">
        <v>2</v>
      </c>
      <c r="I96" s="2291" t="s">
        <v>1316</v>
      </c>
      <c r="J96" s="2291"/>
      <c r="K96" s="2292"/>
    </row>
    <row r="97" spans="2:11" ht="23.25" customHeight="1" x14ac:dyDescent="0.25">
      <c r="B97" s="963" t="s">
        <v>1288</v>
      </c>
      <c r="C97" s="964">
        <v>0</v>
      </c>
      <c r="D97" s="964">
        <v>0</v>
      </c>
      <c r="E97" s="964">
        <v>0</v>
      </c>
      <c r="F97" s="964">
        <v>0</v>
      </c>
      <c r="G97" s="965">
        <v>0</v>
      </c>
      <c r="H97" s="966">
        <v>2</v>
      </c>
      <c r="I97" s="2293"/>
      <c r="J97" s="2293"/>
      <c r="K97" s="2294"/>
    </row>
    <row r="98" spans="2:11" ht="23.25" customHeight="1" x14ac:dyDescent="0.25">
      <c r="B98" s="963" t="s">
        <v>1289</v>
      </c>
      <c r="C98" s="964">
        <v>0</v>
      </c>
      <c r="D98" s="964">
        <v>0</v>
      </c>
      <c r="E98" s="964">
        <v>2</v>
      </c>
      <c r="F98" s="964">
        <v>0</v>
      </c>
      <c r="G98" s="965">
        <v>0</v>
      </c>
      <c r="H98" s="966">
        <v>2</v>
      </c>
      <c r="I98" s="2293"/>
      <c r="J98" s="2293"/>
      <c r="K98" s="2294"/>
    </row>
    <row r="99" spans="2:11" ht="23.25" customHeight="1" x14ac:dyDescent="0.25">
      <c r="B99" s="968" t="s">
        <v>1290</v>
      </c>
      <c r="C99" s="964">
        <v>0</v>
      </c>
      <c r="D99" s="964">
        <v>0</v>
      </c>
      <c r="E99" s="969">
        <v>1</v>
      </c>
      <c r="F99" s="964">
        <v>0</v>
      </c>
      <c r="G99" s="965">
        <v>0</v>
      </c>
      <c r="H99" s="966">
        <v>4</v>
      </c>
      <c r="I99" s="2293"/>
      <c r="J99" s="2293"/>
      <c r="K99" s="2294"/>
    </row>
    <row r="100" spans="2:11" ht="23.25" customHeight="1" x14ac:dyDescent="0.25">
      <c r="B100" s="970" t="s">
        <v>1309</v>
      </c>
      <c r="C100" s="971"/>
      <c r="D100" s="971"/>
      <c r="E100" s="971"/>
      <c r="F100" s="971"/>
      <c r="G100" s="971"/>
      <c r="H100" s="972"/>
      <c r="I100" s="2293"/>
      <c r="J100" s="2293"/>
      <c r="K100" s="2294"/>
    </row>
    <row r="101" spans="2:11" ht="23.25" customHeight="1" x14ac:dyDescent="0.25">
      <c r="B101" s="963" t="s">
        <v>1289</v>
      </c>
      <c r="C101" s="964">
        <v>0</v>
      </c>
      <c r="D101" s="964">
        <v>0</v>
      </c>
      <c r="E101" s="964">
        <v>2</v>
      </c>
      <c r="F101" s="964">
        <v>0</v>
      </c>
      <c r="G101" s="965">
        <v>0</v>
      </c>
      <c r="H101" s="966">
        <v>2</v>
      </c>
      <c r="I101" s="2293"/>
      <c r="J101" s="2293"/>
      <c r="K101" s="2294"/>
    </row>
    <row r="102" spans="2:11" ht="23.25" customHeight="1" x14ac:dyDescent="0.25">
      <c r="B102" s="973" t="s">
        <v>1290</v>
      </c>
      <c r="C102" s="964">
        <v>0</v>
      </c>
      <c r="D102" s="964">
        <v>0</v>
      </c>
      <c r="E102" s="967">
        <v>2</v>
      </c>
      <c r="F102" s="964">
        <v>0</v>
      </c>
      <c r="G102" s="965">
        <v>0</v>
      </c>
      <c r="H102" s="966">
        <v>4</v>
      </c>
      <c r="I102" s="2295"/>
      <c r="J102" s="2295"/>
      <c r="K102" s="2296"/>
    </row>
    <row r="103" spans="2:11" ht="23.25" customHeight="1" x14ac:dyDescent="0.25">
      <c r="B103" s="2279" t="s">
        <v>1317</v>
      </c>
      <c r="C103" s="2280"/>
      <c r="D103" s="2280"/>
      <c r="E103" s="2280"/>
      <c r="F103" s="2280"/>
      <c r="G103" s="2280"/>
      <c r="H103" s="2280"/>
      <c r="I103" s="2280"/>
      <c r="J103" s="2280"/>
      <c r="K103" s="2281"/>
    </row>
    <row r="104" spans="2:11" ht="23.25" customHeight="1" x14ac:dyDescent="0.25">
      <c r="B104" s="963" t="s">
        <v>1286</v>
      </c>
      <c r="C104" s="964">
        <v>0</v>
      </c>
      <c r="D104" s="964">
        <v>0</v>
      </c>
      <c r="E104" s="964">
        <v>0</v>
      </c>
      <c r="F104" s="964">
        <v>0</v>
      </c>
      <c r="G104" s="965">
        <v>0</v>
      </c>
      <c r="H104" s="966">
        <v>2</v>
      </c>
      <c r="I104" s="2291"/>
      <c r="J104" s="2291"/>
      <c r="K104" s="2292"/>
    </row>
    <row r="105" spans="2:11" ht="23.25" customHeight="1" x14ac:dyDescent="0.25">
      <c r="B105" s="963" t="s">
        <v>1288</v>
      </c>
      <c r="C105" s="964">
        <v>0</v>
      </c>
      <c r="D105" s="964">
        <v>0</v>
      </c>
      <c r="E105" s="964">
        <v>0</v>
      </c>
      <c r="F105" s="964">
        <v>1</v>
      </c>
      <c r="G105" s="965">
        <v>0</v>
      </c>
      <c r="H105" s="966">
        <v>2</v>
      </c>
      <c r="I105" s="2293"/>
      <c r="J105" s="2293"/>
      <c r="K105" s="2294"/>
    </row>
    <row r="106" spans="2:11" ht="23.25" customHeight="1" x14ac:dyDescent="0.25">
      <c r="B106" s="963" t="s">
        <v>1289</v>
      </c>
      <c r="C106" s="964">
        <v>0</v>
      </c>
      <c r="D106" s="964">
        <v>0</v>
      </c>
      <c r="E106" s="964">
        <v>0</v>
      </c>
      <c r="F106" s="964">
        <v>2</v>
      </c>
      <c r="G106" s="965">
        <v>0</v>
      </c>
      <c r="H106" s="966">
        <v>2</v>
      </c>
      <c r="I106" s="2293"/>
      <c r="J106" s="2293"/>
      <c r="K106" s="2294"/>
    </row>
    <row r="107" spans="2:11" ht="23.25" customHeight="1" x14ac:dyDescent="0.25">
      <c r="B107" s="968" t="s">
        <v>1290</v>
      </c>
      <c r="C107" s="964">
        <v>0</v>
      </c>
      <c r="D107" s="964">
        <v>0</v>
      </c>
      <c r="E107" s="964">
        <v>0</v>
      </c>
      <c r="F107" s="969">
        <v>3</v>
      </c>
      <c r="G107" s="965">
        <v>0</v>
      </c>
      <c r="H107" s="966">
        <v>4</v>
      </c>
      <c r="I107" s="2293"/>
      <c r="J107" s="2293"/>
      <c r="K107" s="2294"/>
    </row>
    <row r="108" spans="2:11" ht="23.25" customHeight="1" x14ac:dyDescent="0.25">
      <c r="B108" s="970" t="s">
        <v>1309</v>
      </c>
      <c r="C108" s="971"/>
      <c r="D108" s="971"/>
      <c r="E108" s="971"/>
      <c r="F108" s="971"/>
      <c r="G108" s="971"/>
      <c r="H108" s="972"/>
      <c r="I108" s="2293"/>
      <c r="J108" s="2293"/>
      <c r="K108" s="2294"/>
    </row>
    <row r="109" spans="2:11" ht="23.25" customHeight="1" x14ac:dyDescent="0.25">
      <c r="B109" s="963" t="s">
        <v>1289</v>
      </c>
      <c r="C109" s="964">
        <v>0</v>
      </c>
      <c r="D109" s="964">
        <v>0</v>
      </c>
      <c r="E109" s="964">
        <v>2</v>
      </c>
      <c r="F109" s="964">
        <v>2</v>
      </c>
      <c r="G109" s="965">
        <v>0</v>
      </c>
      <c r="H109" s="966">
        <v>2</v>
      </c>
      <c r="I109" s="2293"/>
      <c r="J109" s="2293"/>
      <c r="K109" s="2294"/>
    </row>
    <row r="110" spans="2:11" ht="23.25" customHeight="1" x14ac:dyDescent="0.25">
      <c r="B110" s="973" t="s">
        <v>1290</v>
      </c>
      <c r="C110" s="964">
        <v>0</v>
      </c>
      <c r="D110" s="964">
        <v>0</v>
      </c>
      <c r="E110" s="967">
        <v>2</v>
      </c>
      <c r="F110" s="967">
        <v>2</v>
      </c>
      <c r="G110" s="965">
        <v>0</v>
      </c>
      <c r="H110" s="966">
        <v>4</v>
      </c>
      <c r="I110" s="2295"/>
      <c r="J110" s="2295"/>
      <c r="K110" s="2296"/>
    </row>
    <row r="111" spans="2:11" ht="23.25" customHeight="1" x14ac:dyDescent="0.25">
      <c r="B111" s="2279" t="s">
        <v>1318</v>
      </c>
      <c r="C111" s="2280"/>
      <c r="D111" s="2280"/>
      <c r="E111" s="2280"/>
      <c r="F111" s="2280"/>
      <c r="G111" s="2280"/>
      <c r="H111" s="2280"/>
      <c r="I111" s="2280"/>
      <c r="J111" s="2280"/>
      <c r="K111" s="2281"/>
    </row>
    <row r="112" spans="2:11" ht="23.25" customHeight="1" x14ac:dyDescent="0.25">
      <c r="B112" s="963" t="s">
        <v>1286</v>
      </c>
      <c r="C112" s="964">
        <v>0</v>
      </c>
      <c r="D112" s="964">
        <v>0</v>
      </c>
      <c r="E112" s="964">
        <v>0</v>
      </c>
      <c r="F112" s="964">
        <v>0</v>
      </c>
      <c r="G112" s="965">
        <v>0</v>
      </c>
      <c r="H112" s="966">
        <v>2</v>
      </c>
      <c r="I112" s="2297"/>
      <c r="J112" s="2297"/>
      <c r="K112" s="2298"/>
    </row>
    <row r="113" spans="2:11" ht="23.25" customHeight="1" x14ac:dyDescent="0.25">
      <c r="B113" s="963" t="s">
        <v>1288</v>
      </c>
      <c r="C113" s="964">
        <v>0</v>
      </c>
      <c r="D113" s="964">
        <v>0</v>
      </c>
      <c r="E113" s="964">
        <v>0</v>
      </c>
      <c r="F113" s="964">
        <v>0</v>
      </c>
      <c r="G113" s="965">
        <v>0</v>
      </c>
      <c r="H113" s="966">
        <v>2</v>
      </c>
      <c r="I113" s="2299"/>
      <c r="J113" s="2299"/>
      <c r="K113" s="2300"/>
    </row>
    <row r="114" spans="2:11" ht="23.25" customHeight="1" x14ac:dyDescent="0.25">
      <c r="B114" s="963" t="s">
        <v>1289</v>
      </c>
      <c r="C114" s="964">
        <v>3</v>
      </c>
      <c r="D114" s="964">
        <v>3</v>
      </c>
      <c r="E114" s="964">
        <v>3</v>
      </c>
      <c r="F114" s="964">
        <v>3</v>
      </c>
      <c r="G114" s="965">
        <v>0</v>
      </c>
      <c r="H114" s="966">
        <v>1</v>
      </c>
      <c r="I114" s="2299"/>
      <c r="J114" s="2299"/>
      <c r="K114" s="2300"/>
    </row>
    <row r="115" spans="2:11" ht="23.25" customHeight="1" x14ac:dyDescent="0.25">
      <c r="B115" s="968" t="s">
        <v>1290</v>
      </c>
      <c r="C115" s="964">
        <v>0</v>
      </c>
      <c r="D115" s="964">
        <v>0</v>
      </c>
      <c r="E115" s="964">
        <v>0</v>
      </c>
      <c r="F115" s="969">
        <v>2</v>
      </c>
      <c r="G115" s="965">
        <v>0</v>
      </c>
      <c r="H115" s="966">
        <v>4</v>
      </c>
      <c r="I115" s="2299"/>
      <c r="J115" s="2299"/>
      <c r="K115" s="2300"/>
    </row>
    <row r="116" spans="2:11" ht="23.25" customHeight="1" x14ac:dyDescent="0.25">
      <c r="B116" s="970" t="s">
        <v>1309</v>
      </c>
      <c r="C116" s="971"/>
      <c r="D116" s="971"/>
      <c r="E116" s="971"/>
      <c r="F116" s="971"/>
      <c r="G116" s="971"/>
      <c r="H116" s="972"/>
      <c r="I116" s="2299"/>
      <c r="J116" s="2299"/>
      <c r="K116" s="2300"/>
    </row>
    <row r="117" spans="2:11" ht="23.25" customHeight="1" x14ac:dyDescent="0.25">
      <c r="B117" s="963" t="s">
        <v>1289</v>
      </c>
      <c r="C117" s="964">
        <v>3</v>
      </c>
      <c r="D117" s="964">
        <v>3</v>
      </c>
      <c r="E117" s="964">
        <v>3</v>
      </c>
      <c r="F117" s="964">
        <v>3</v>
      </c>
      <c r="G117" s="965">
        <v>0</v>
      </c>
      <c r="H117" s="966">
        <v>1</v>
      </c>
      <c r="I117" s="2299"/>
      <c r="J117" s="2299"/>
      <c r="K117" s="2300"/>
    </row>
    <row r="118" spans="2:11" ht="23.25" customHeight="1" x14ac:dyDescent="0.25">
      <c r="B118" s="973" t="s">
        <v>1290</v>
      </c>
      <c r="C118" s="964">
        <v>0</v>
      </c>
      <c r="D118" s="964">
        <v>0</v>
      </c>
      <c r="E118" s="964">
        <v>0</v>
      </c>
      <c r="F118" s="967">
        <v>1</v>
      </c>
      <c r="G118" s="965">
        <v>0</v>
      </c>
      <c r="H118" s="966">
        <v>4</v>
      </c>
      <c r="I118" s="2301"/>
      <c r="J118" s="2301"/>
      <c r="K118" s="2302"/>
    </row>
    <row r="119" spans="2:11" ht="23.25" customHeight="1" x14ac:dyDescent="0.25">
      <c r="B119" s="2303" t="s">
        <v>1485</v>
      </c>
      <c r="C119" s="2304"/>
      <c r="D119" s="2304"/>
      <c r="E119" s="2304"/>
      <c r="F119" s="2304"/>
      <c r="G119" s="2304"/>
      <c r="H119" s="2304"/>
      <c r="I119" s="1185"/>
      <c r="J119" s="1185"/>
      <c r="K119" s="1186"/>
    </row>
    <row r="120" spans="2:11" ht="23.25" customHeight="1" x14ac:dyDescent="0.25">
      <c r="B120" s="963" t="s">
        <v>1286</v>
      </c>
      <c r="C120" s="964">
        <v>0</v>
      </c>
      <c r="D120" s="964">
        <v>0</v>
      </c>
      <c r="E120" s="964">
        <v>0</v>
      </c>
      <c r="F120" s="964">
        <v>0</v>
      </c>
      <c r="G120" s="965">
        <v>0</v>
      </c>
      <c r="H120" s="966">
        <v>2</v>
      </c>
      <c r="I120" s="2297"/>
      <c r="J120" s="2297"/>
      <c r="K120" s="2298"/>
    </row>
    <row r="121" spans="2:11" ht="23.25" customHeight="1" x14ac:dyDescent="0.25">
      <c r="B121" s="963" t="s">
        <v>1288</v>
      </c>
      <c r="C121" s="964">
        <v>0</v>
      </c>
      <c r="D121" s="964">
        <v>0</v>
      </c>
      <c r="E121" s="964">
        <v>0</v>
      </c>
      <c r="F121" s="964">
        <v>0</v>
      </c>
      <c r="G121" s="965">
        <v>0</v>
      </c>
      <c r="H121" s="966">
        <v>2</v>
      </c>
      <c r="I121" s="2299"/>
      <c r="J121" s="2299"/>
      <c r="K121" s="2300"/>
    </row>
    <row r="122" spans="2:11" ht="23.25" customHeight="1" x14ac:dyDescent="0.25">
      <c r="B122" s="963" t="s">
        <v>1289</v>
      </c>
      <c r="C122" s="964">
        <v>0</v>
      </c>
      <c r="D122" s="964">
        <v>0</v>
      </c>
      <c r="E122" s="964">
        <v>0</v>
      </c>
      <c r="F122" s="964">
        <v>0</v>
      </c>
      <c r="G122" s="965">
        <v>0</v>
      </c>
      <c r="H122" s="966">
        <v>1</v>
      </c>
      <c r="I122" s="2299"/>
      <c r="J122" s="2299"/>
      <c r="K122" s="2300"/>
    </row>
    <row r="123" spans="2:11" ht="23.25" customHeight="1" x14ac:dyDescent="0.25">
      <c r="B123" s="968" t="s">
        <v>1290</v>
      </c>
      <c r="C123" s="964">
        <v>0</v>
      </c>
      <c r="D123" s="964">
        <v>0</v>
      </c>
      <c r="E123" s="964">
        <v>0</v>
      </c>
      <c r="F123" s="969">
        <v>2</v>
      </c>
      <c r="G123" s="965">
        <v>0</v>
      </c>
      <c r="H123" s="966">
        <v>4</v>
      </c>
      <c r="I123" s="2299"/>
      <c r="J123" s="2299"/>
      <c r="K123" s="2300"/>
    </row>
    <row r="124" spans="2:11" ht="23.25" customHeight="1" x14ac:dyDescent="0.25">
      <c r="B124" s="970" t="s">
        <v>1309</v>
      </c>
      <c r="C124" s="971"/>
      <c r="D124" s="971"/>
      <c r="E124" s="971"/>
      <c r="F124" s="971"/>
      <c r="G124" s="971"/>
      <c r="H124" s="972"/>
      <c r="I124" s="2299"/>
      <c r="J124" s="2299"/>
      <c r="K124" s="2300"/>
    </row>
    <row r="125" spans="2:11" ht="23.25" customHeight="1" x14ac:dyDescent="0.25">
      <c r="B125" s="973" t="s">
        <v>1290</v>
      </c>
      <c r="C125" s="964">
        <v>0</v>
      </c>
      <c r="D125" s="964">
        <v>0</v>
      </c>
      <c r="E125" s="964">
        <v>0</v>
      </c>
      <c r="F125" s="967">
        <v>1</v>
      </c>
      <c r="G125" s="965">
        <v>0</v>
      </c>
      <c r="H125" s="966">
        <v>4</v>
      </c>
      <c r="I125" s="2301"/>
      <c r="J125" s="2301"/>
      <c r="K125" s="2302"/>
    </row>
    <row r="126" spans="2:11" ht="23.25" customHeight="1" x14ac:dyDescent="0.25"/>
    <row r="127" spans="2:11" ht="23.25" customHeight="1" x14ac:dyDescent="0.25">
      <c r="B127" s="979" t="s">
        <v>1319</v>
      </c>
    </row>
    <row r="128" spans="2:11" ht="3" customHeight="1" x14ac:dyDescent="0.25"/>
    <row r="129" spans="1:12" ht="22.35" customHeight="1" x14ac:dyDescent="0.25">
      <c r="B129" s="2279" t="s">
        <v>1320</v>
      </c>
      <c r="C129" s="2280"/>
      <c r="D129" s="2280"/>
      <c r="E129" s="2280"/>
      <c r="F129" s="2280"/>
      <c r="G129" s="2280"/>
      <c r="H129" s="2280"/>
      <c r="I129" s="2280"/>
      <c r="J129" s="2280"/>
      <c r="K129" s="2281"/>
    </row>
    <row r="130" spans="1:12" ht="22.35" customHeight="1" x14ac:dyDescent="0.25">
      <c r="B130" s="968" t="s">
        <v>1286</v>
      </c>
      <c r="C130" s="969">
        <v>0</v>
      </c>
      <c r="D130" s="964">
        <v>3</v>
      </c>
      <c r="E130" s="969">
        <v>0</v>
      </c>
      <c r="F130" s="969">
        <v>0</v>
      </c>
      <c r="G130" s="965">
        <v>0</v>
      </c>
      <c r="H130" s="966">
        <v>4</v>
      </c>
      <c r="I130" s="2305" t="s">
        <v>1350</v>
      </c>
      <c r="J130" s="2291"/>
      <c r="K130" s="2292"/>
    </row>
    <row r="131" spans="1:12" ht="22.35" customHeight="1" x14ac:dyDescent="0.25">
      <c r="B131" s="2308" t="s">
        <v>1321</v>
      </c>
      <c r="C131" s="2309"/>
      <c r="D131" s="2309"/>
      <c r="E131" s="2309"/>
      <c r="F131" s="2309"/>
      <c r="G131" s="2309"/>
      <c r="H131" s="2310"/>
      <c r="I131" s="2306"/>
      <c r="J131" s="2293"/>
      <c r="K131" s="2294"/>
    </row>
    <row r="132" spans="1:12" ht="22.35" customHeight="1" x14ac:dyDescent="0.25">
      <c r="B132" s="963" t="s">
        <v>1289</v>
      </c>
      <c r="C132" s="964">
        <v>3</v>
      </c>
      <c r="D132" s="964">
        <v>3</v>
      </c>
      <c r="E132" s="964">
        <v>3</v>
      </c>
      <c r="F132" s="964">
        <v>3</v>
      </c>
      <c r="G132" s="965">
        <v>0</v>
      </c>
      <c r="H132" s="966">
        <v>1</v>
      </c>
      <c r="I132" s="2306"/>
      <c r="J132" s="2293"/>
      <c r="K132" s="2294"/>
    </row>
    <row r="133" spans="1:12" ht="22.35" customHeight="1" x14ac:dyDescent="0.25">
      <c r="B133" s="2308" t="s">
        <v>1322</v>
      </c>
      <c r="C133" s="2309"/>
      <c r="D133" s="2309"/>
      <c r="E133" s="2309"/>
      <c r="F133" s="2309"/>
      <c r="G133" s="2309"/>
      <c r="H133" s="2310"/>
      <c r="I133" s="2306"/>
      <c r="J133" s="2293"/>
      <c r="K133" s="2294"/>
    </row>
    <row r="134" spans="1:12" ht="22.35" customHeight="1" x14ac:dyDescent="0.25">
      <c r="B134" s="963" t="s">
        <v>1289</v>
      </c>
      <c r="C134" s="964">
        <v>0</v>
      </c>
      <c r="D134" s="964" t="s">
        <v>1323</v>
      </c>
      <c r="E134" s="964">
        <v>0</v>
      </c>
      <c r="F134" s="964">
        <v>0</v>
      </c>
      <c r="G134" s="965">
        <v>0</v>
      </c>
      <c r="H134" s="966">
        <v>1</v>
      </c>
      <c r="I134" s="2307"/>
      <c r="J134" s="2295"/>
      <c r="K134" s="2296"/>
    </row>
    <row r="135" spans="1:12" ht="23.25" customHeight="1" x14ac:dyDescent="0.25"/>
    <row r="136" spans="1:12" ht="23.25" customHeight="1" x14ac:dyDescent="0.25">
      <c r="B136" s="2279" t="s">
        <v>1324</v>
      </c>
      <c r="C136" s="2280"/>
      <c r="D136" s="2280"/>
      <c r="E136" s="2280"/>
      <c r="F136" s="2280"/>
      <c r="G136" s="2280"/>
      <c r="H136" s="2280"/>
      <c r="I136" s="2280"/>
      <c r="J136" s="2280"/>
      <c r="K136" s="2281"/>
    </row>
    <row r="137" spans="1:12" ht="23.25" customHeight="1" x14ac:dyDescent="0.25">
      <c r="B137" s="968" t="s">
        <v>1286</v>
      </c>
      <c r="C137" s="969">
        <v>0</v>
      </c>
      <c r="D137" s="964">
        <v>3</v>
      </c>
      <c r="E137" s="964">
        <v>3</v>
      </c>
      <c r="F137" s="969">
        <v>0</v>
      </c>
      <c r="G137" s="965">
        <v>0</v>
      </c>
      <c r="H137" s="966">
        <v>4</v>
      </c>
      <c r="I137" s="2305" t="s">
        <v>1348</v>
      </c>
      <c r="J137" s="2291"/>
      <c r="K137" s="2292"/>
    </row>
    <row r="138" spans="1:12" ht="22.35" customHeight="1" x14ac:dyDescent="0.25">
      <c r="B138" s="2308" t="s">
        <v>1321</v>
      </c>
      <c r="C138" s="2309"/>
      <c r="D138" s="2309"/>
      <c r="E138" s="2309"/>
      <c r="F138" s="2309"/>
      <c r="G138" s="2309"/>
      <c r="H138" s="2310"/>
      <c r="I138" s="2306"/>
      <c r="J138" s="2293"/>
      <c r="K138" s="2294"/>
    </row>
    <row r="139" spans="1:12" ht="22.35" customHeight="1" x14ac:dyDescent="0.25">
      <c r="A139" s="856"/>
      <c r="B139" s="963" t="s">
        <v>1289</v>
      </c>
      <c r="C139" s="964">
        <v>3</v>
      </c>
      <c r="D139" s="964">
        <v>3</v>
      </c>
      <c r="E139" s="964">
        <v>3</v>
      </c>
      <c r="F139" s="964">
        <v>3</v>
      </c>
      <c r="G139" s="965">
        <v>0</v>
      </c>
      <c r="H139" s="966">
        <v>1</v>
      </c>
      <c r="I139" s="2306"/>
      <c r="J139" s="2293"/>
      <c r="K139" s="2294"/>
      <c r="L139" s="974"/>
    </row>
    <row r="140" spans="1:12" ht="22.35" customHeight="1" x14ac:dyDescent="0.25">
      <c r="B140" s="2308" t="s">
        <v>1325</v>
      </c>
      <c r="C140" s="2309"/>
      <c r="D140" s="2309"/>
      <c r="E140" s="2309"/>
      <c r="F140" s="2309"/>
      <c r="G140" s="2309"/>
      <c r="H140" s="2310"/>
      <c r="I140" s="2306"/>
      <c r="J140" s="2293"/>
      <c r="K140" s="2294"/>
    </row>
    <row r="141" spans="1:12" ht="22.35" customHeight="1" x14ac:dyDescent="0.25">
      <c r="B141" s="963" t="s">
        <v>1289</v>
      </c>
      <c r="C141" s="964">
        <v>0</v>
      </c>
      <c r="D141" s="964" t="s">
        <v>1323</v>
      </c>
      <c r="E141" s="964" t="s">
        <v>1323</v>
      </c>
      <c r="F141" s="964">
        <v>0</v>
      </c>
      <c r="G141" s="965">
        <v>0</v>
      </c>
      <c r="H141" s="966">
        <v>1</v>
      </c>
      <c r="I141" s="2307"/>
      <c r="J141" s="2295"/>
      <c r="K141" s="2296"/>
    </row>
    <row r="142" spans="1:12" ht="23.25" customHeight="1" x14ac:dyDescent="0.25"/>
    <row r="143" spans="1:12" ht="23.25" customHeight="1" x14ac:dyDescent="0.25">
      <c r="B143" s="2279" t="s">
        <v>1326</v>
      </c>
      <c r="C143" s="2280"/>
      <c r="D143" s="2280"/>
      <c r="E143" s="2280"/>
      <c r="F143" s="2280"/>
      <c r="G143" s="2280"/>
      <c r="H143" s="2280"/>
      <c r="I143" s="2280"/>
      <c r="J143" s="2280"/>
      <c r="K143" s="2281"/>
    </row>
    <row r="144" spans="1:12" ht="23.25" customHeight="1" x14ac:dyDescent="0.25">
      <c r="B144" s="968" t="s">
        <v>1286</v>
      </c>
      <c r="C144" s="969">
        <v>0</v>
      </c>
      <c r="D144" s="964">
        <v>3</v>
      </c>
      <c r="E144" s="964">
        <v>3</v>
      </c>
      <c r="F144" s="964">
        <v>3</v>
      </c>
      <c r="G144" s="965">
        <v>0</v>
      </c>
      <c r="H144" s="966">
        <v>4</v>
      </c>
      <c r="I144" s="2305" t="s">
        <v>1349</v>
      </c>
      <c r="J144" s="2291"/>
      <c r="K144" s="2292"/>
    </row>
    <row r="145" spans="2:11" ht="23.25" customHeight="1" x14ac:dyDescent="0.25">
      <c r="B145" s="2308" t="s">
        <v>1327</v>
      </c>
      <c r="C145" s="2309"/>
      <c r="D145" s="2309"/>
      <c r="E145" s="2309"/>
      <c r="F145" s="2309"/>
      <c r="G145" s="2309"/>
      <c r="H145" s="2310"/>
      <c r="I145" s="2306"/>
      <c r="J145" s="2293"/>
      <c r="K145" s="2294"/>
    </row>
    <row r="146" spans="2:11" ht="23.25" customHeight="1" x14ac:dyDescent="0.25">
      <c r="B146" s="963" t="s">
        <v>1289</v>
      </c>
      <c r="C146" s="964">
        <v>3</v>
      </c>
      <c r="D146" s="964">
        <v>3</v>
      </c>
      <c r="E146" s="964">
        <v>3</v>
      </c>
      <c r="F146" s="964">
        <v>3</v>
      </c>
      <c r="G146" s="965">
        <v>0</v>
      </c>
      <c r="H146" s="966">
        <v>1</v>
      </c>
      <c r="I146" s="2306"/>
      <c r="J146" s="2293"/>
      <c r="K146" s="2294"/>
    </row>
    <row r="147" spans="2:11" ht="23.25" customHeight="1" x14ac:dyDescent="0.25">
      <c r="B147" s="2308" t="s">
        <v>1328</v>
      </c>
      <c r="C147" s="2309"/>
      <c r="D147" s="2309"/>
      <c r="E147" s="2309"/>
      <c r="F147" s="2309"/>
      <c r="G147" s="2309"/>
      <c r="H147" s="2310"/>
      <c r="I147" s="2306"/>
      <c r="J147" s="2293"/>
      <c r="K147" s="2294"/>
    </row>
    <row r="148" spans="2:11" ht="23.25" customHeight="1" x14ac:dyDescent="0.25">
      <c r="B148" s="963" t="s">
        <v>1289</v>
      </c>
      <c r="C148" s="964">
        <v>0</v>
      </c>
      <c r="D148" s="964" t="s">
        <v>1323</v>
      </c>
      <c r="E148" s="964" t="s">
        <v>1323</v>
      </c>
      <c r="F148" s="964" t="s">
        <v>1323</v>
      </c>
      <c r="G148" s="965">
        <v>0</v>
      </c>
      <c r="H148" s="966">
        <v>1</v>
      </c>
      <c r="I148" s="2307"/>
      <c r="J148" s="2295"/>
      <c r="K148" s="2296"/>
    </row>
    <row r="149" spans="2:11" ht="23.25" customHeight="1" x14ac:dyDescent="0.25"/>
  </sheetData>
  <sheetProtection password="CA09" sheet="1" objects="1" scenarios="1"/>
  <customSheetViews>
    <customSheetView guid="{6425AD40-BB5F-4DDC-B7E5-93EC90B05160}" showGridLines="0" topLeftCell="B1">
      <selection activeCell="H20" sqref="H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B1">
      <selection activeCell="B1" sqref="B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B1">
      <selection activeCell="H20" sqref="H20"/>
      <pageMargins left="7.874015748031496E-2" right="7.874015748031496E-2" top="0.15748031496062992" bottom="0.31496062992125984" header="0.31496062992125984" footer="0.15748031496062992"/>
      <pageSetup paperSize="9" orientation="landscape" r:id="rId3"/>
    </customSheetView>
  </customSheetViews>
  <mergeCells count="48">
    <mergeCell ref="I144:K148"/>
    <mergeCell ref="B145:H145"/>
    <mergeCell ref="B147:H147"/>
    <mergeCell ref="I130:K134"/>
    <mergeCell ref="B131:H131"/>
    <mergeCell ref="B133:H133"/>
    <mergeCell ref="B136:K136"/>
    <mergeCell ref="I137:K141"/>
    <mergeCell ref="B138:H138"/>
    <mergeCell ref="B140:H140"/>
    <mergeCell ref="B143:K143"/>
    <mergeCell ref="B103:K103"/>
    <mergeCell ref="I104:K110"/>
    <mergeCell ref="B111:K111"/>
    <mergeCell ref="I112:K118"/>
    <mergeCell ref="B129:K129"/>
    <mergeCell ref="B119:H119"/>
    <mergeCell ref="I120:K125"/>
    <mergeCell ref="I96:K102"/>
    <mergeCell ref="B57:K57"/>
    <mergeCell ref="I58:K60"/>
    <mergeCell ref="B63:K63"/>
    <mergeCell ref="I64:K70"/>
    <mergeCell ref="B71:K71"/>
    <mergeCell ref="I72:K78"/>
    <mergeCell ref="B79:K79"/>
    <mergeCell ref="I80:K86"/>
    <mergeCell ref="B87:K87"/>
    <mergeCell ref="I88:K94"/>
    <mergeCell ref="B95:K95"/>
    <mergeCell ref="I54:K56"/>
    <mergeCell ref="B28:K28"/>
    <mergeCell ref="I29:K32"/>
    <mergeCell ref="B33:K33"/>
    <mergeCell ref="I34:K38"/>
    <mergeCell ref="B39:K39"/>
    <mergeCell ref="I40:K44"/>
    <mergeCell ref="B45:K45"/>
    <mergeCell ref="I46:K48"/>
    <mergeCell ref="B49:K49"/>
    <mergeCell ref="I50:K52"/>
    <mergeCell ref="B53:K53"/>
    <mergeCell ref="I15:K15"/>
    <mergeCell ref="I24:K27"/>
    <mergeCell ref="I17:K17"/>
    <mergeCell ref="B18:K18"/>
    <mergeCell ref="I19:K22"/>
    <mergeCell ref="B23:K23"/>
  </mergeCells>
  <hyperlinks>
    <hyperlink ref="H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I100"/>
  <sheetViews>
    <sheetView showGridLines="0" zoomScaleSheetLayoutView="100" workbookViewId="0">
      <selection activeCell="C15" sqref="C15:C70"/>
    </sheetView>
  </sheetViews>
  <sheetFormatPr baseColWidth="10" defaultColWidth="9.140625" defaultRowHeight="15" x14ac:dyDescent="0.25"/>
  <cols>
    <col min="1" max="1" width="1.140625" style="191" customWidth="1"/>
    <col min="2" max="2" width="13.5703125" style="191" customWidth="1"/>
    <col min="3" max="3" width="123.5703125" style="191" customWidth="1"/>
    <col min="4" max="16384" width="9.140625" style="191"/>
  </cols>
  <sheetData>
    <row r="1" spans="1:9" x14ac:dyDescent="0.25">
      <c r="A1" s="656"/>
      <c r="B1" s="656"/>
      <c r="C1" s="656"/>
      <c r="D1" s="656"/>
      <c r="E1" s="656"/>
      <c r="F1" s="656"/>
      <c r="G1" s="656"/>
      <c r="H1" s="656"/>
      <c r="I1" s="656"/>
    </row>
    <row r="2" spans="1:9" x14ac:dyDescent="0.25">
      <c r="A2" s="656"/>
      <c r="B2" s="656"/>
      <c r="C2" s="656"/>
      <c r="D2" s="656"/>
      <c r="E2" s="656"/>
      <c r="F2" s="656"/>
      <c r="G2" s="656"/>
      <c r="H2" s="656"/>
      <c r="I2" s="656"/>
    </row>
    <row r="3" spans="1:9" s="101" customFormat="1" ht="18" x14ac:dyDescent="0.25">
      <c r="A3" s="372"/>
      <c r="B3" s="85" t="s">
        <v>1259</v>
      </c>
      <c r="C3" s="666"/>
      <c r="D3" s="666"/>
      <c r="E3" s="666"/>
      <c r="F3" s="666"/>
      <c r="G3" s="666"/>
      <c r="H3" s="666"/>
      <c r="I3" s="666"/>
    </row>
    <row r="4" spans="1:9" s="101" customFormat="1" ht="14.25" x14ac:dyDescent="0.2">
      <c r="A4" s="372"/>
      <c r="B4" s="388" t="s">
        <v>826</v>
      </c>
      <c r="C4" s="668"/>
      <c r="D4" s="666"/>
      <c r="E4" s="666"/>
      <c r="F4" s="666"/>
      <c r="G4" s="666"/>
      <c r="H4" s="666"/>
      <c r="I4" s="666"/>
    </row>
    <row r="5" spans="1:9" s="101" customFormat="1" ht="15.75" x14ac:dyDescent="0.2">
      <c r="A5" s="372"/>
      <c r="B5" s="8"/>
      <c r="C5" s="668"/>
      <c r="D5" s="115"/>
      <c r="E5" s="115"/>
      <c r="F5" s="666"/>
      <c r="G5" s="666"/>
      <c r="H5" s="115"/>
      <c r="I5" s="115"/>
    </row>
    <row r="6" spans="1:9" s="101" customFormat="1" ht="14.25" x14ac:dyDescent="0.2">
      <c r="A6" s="372"/>
      <c r="B6" s="666"/>
      <c r="C6" s="669"/>
      <c r="D6" s="115"/>
      <c r="E6" s="115"/>
      <c r="F6" s="666"/>
      <c r="G6" s="666"/>
      <c r="H6" s="115"/>
      <c r="I6" s="115"/>
    </row>
    <row r="7" spans="1:9" s="116" customFormat="1" ht="15.75" x14ac:dyDescent="0.2">
      <c r="B7" s="8" t="s">
        <v>929</v>
      </c>
      <c r="C7" s="670"/>
      <c r="D7" s="115"/>
      <c r="E7" s="115"/>
      <c r="F7" s="667"/>
      <c r="G7" s="667"/>
      <c r="H7" s="115"/>
      <c r="I7" s="115"/>
    </row>
    <row r="8" spans="1:9" s="101" customFormat="1" ht="14.25" x14ac:dyDescent="0.2">
      <c r="A8" s="372"/>
      <c r="B8" s="10"/>
      <c r="C8" s="669"/>
      <c r="D8" s="115"/>
      <c r="E8" s="115"/>
      <c r="F8" s="666"/>
      <c r="G8" s="666"/>
      <c r="H8" s="115"/>
      <c r="I8" s="115"/>
    </row>
    <row r="9" spans="1:9" s="101" customFormat="1" ht="14.25" x14ac:dyDescent="0.2">
      <c r="A9" s="372"/>
      <c r="B9" s="666"/>
      <c r="C9" s="669" t="str">
        <f>Inhalt!$C$7</f>
        <v>V. OncoBox: G3.1.1 (170209)</v>
      </c>
      <c r="D9" s="666"/>
      <c r="E9" s="666"/>
      <c r="F9" s="666"/>
      <c r="G9" s="666"/>
      <c r="H9" s="666"/>
      <c r="I9" s="666"/>
    </row>
    <row r="10" spans="1:9" s="101" customFormat="1" ht="14.25" x14ac:dyDescent="0.2">
      <c r="A10" s="372"/>
      <c r="B10" s="666"/>
      <c r="C10" s="669" t="str">
        <f>Inhalt!$C$8</f>
        <v>V. Spezifikation: G3.1.1 (170209)</v>
      </c>
      <c r="D10" s="666"/>
      <c r="E10" s="666"/>
      <c r="F10" s="666"/>
      <c r="G10" s="666"/>
      <c r="H10" s="666"/>
      <c r="I10" s="666"/>
    </row>
    <row r="11" spans="1:9" s="101" customFormat="1" ht="14.25" x14ac:dyDescent="0.2">
      <c r="A11" s="372"/>
      <c r="B11" s="666"/>
      <c r="C11" s="680" t="s">
        <v>801</v>
      </c>
      <c r="D11" s="666"/>
      <c r="E11" s="666"/>
      <c r="F11" s="666"/>
      <c r="G11" s="666"/>
      <c r="H11" s="666"/>
      <c r="I11" s="666"/>
    </row>
    <row r="12" spans="1:9" s="689" customFormat="1" ht="14.25" x14ac:dyDescent="0.2">
      <c r="C12" s="678"/>
    </row>
    <row r="13" spans="1:9" s="689" customFormat="1" ht="14.25" x14ac:dyDescent="0.2">
      <c r="C13" s="682" t="s">
        <v>1241</v>
      </c>
    </row>
    <row r="14" spans="1:9" x14ac:dyDescent="0.25">
      <c r="A14" s="664"/>
      <c r="B14" s="192"/>
      <c r="C14" s="192"/>
      <c r="D14" s="664"/>
      <c r="E14" s="664"/>
      <c r="F14" s="664"/>
      <c r="G14" s="664"/>
      <c r="H14" s="664"/>
      <c r="I14" s="664"/>
    </row>
    <row r="15" spans="1:9" x14ac:dyDescent="0.25">
      <c r="A15" s="664"/>
      <c r="B15" s="672" t="s">
        <v>696</v>
      </c>
      <c r="C15" s="672" t="s">
        <v>692</v>
      </c>
      <c r="D15" s="664"/>
      <c r="E15" s="664"/>
      <c r="F15" s="664"/>
      <c r="G15" s="664"/>
      <c r="H15" s="664"/>
      <c r="I15" s="664"/>
    </row>
    <row r="16" spans="1:9" x14ac:dyDescent="0.25">
      <c r="A16" s="664"/>
      <c r="B16" s="1176"/>
      <c r="C16" s="674" t="s">
        <v>693</v>
      </c>
      <c r="D16" s="664"/>
      <c r="E16" s="664"/>
      <c r="F16" s="664"/>
      <c r="G16" s="664"/>
      <c r="H16" s="664"/>
      <c r="I16" s="664"/>
    </row>
    <row r="17" spans="1:9" x14ac:dyDescent="0.25">
      <c r="A17" s="664"/>
      <c r="B17" s="2313" t="s">
        <v>900</v>
      </c>
      <c r="C17" s="1176" t="s">
        <v>1331</v>
      </c>
      <c r="D17" s="664"/>
      <c r="E17" s="664"/>
      <c r="F17" s="664"/>
      <c r="G17" s="664"/>
      <c r="H17" s="664"/>
      <c r="I17" s="664"/>
    </row>
    <row r="18" spans="1:9" x14ac:dyDescent="0.25">
      <c r="A18" s="664"/>
      <c r="B18" s="2315"/>
      <c r="C18" s="1176" t="s">
        <v>901</v>
      </c>
      <c r="D18" s="664"/>
      <c r="E18" s="664"/>
      <c r="F18" s="664"/>
      <c r="G18" s="664"/>
      <c r="H18" s="664"/>
      <c r="I18" s="664"/>
    </row>
    <row r="19" spans="1:9" x14ac:dyDescent="0.25">
      <c r="A19" s="664"/>
      <c r="B19" s="1176" t="s">
        <v>902</v>
      </c>
      <c r="C19" s="1176" t="s">
        <v>903</v>
      </c>
      <c r="D19" s="664"/>
      <c r="E19" s="664"/>
      <c r="F19" s="664"/>
      <c r="G19" s="664"/>
      <c r="H19" s="664"/>
      <c r="I19" s="664"/>
    </row>
    <row r="20" spans="1:9" ht="13.5" customHeight="1" x14ac:dyDescent="0.25">
      <c r="A20" s="664"/>
      <c r="B20" s="2313" t="s">
        <v>904</v>
      </c>
      <c r="C20" s="2320" t="s">
        <v>1332</v>
      </c>
      <c r="D20" s="664"/>
      <c r="E20" s="664"/>
      <c r="F20" s="664"/>
      <c r="G20" s="664"/>
      <c r="H20" s="664"/>
      <c r="I20" s="664"/>
    </row>
    <row r="21" spans="1:9" ht="3.75" customHeight="1" x14ac:dyDescent="0.25">
      <c r="A21" s="664"/>
      <c r="B21" s="2314"/>
      <c r="C21" s="2321"/>
      <c r="D21" s="664"/>
      <c r="E21" s="664"/>
      <c r="F21" s="664"/>
      <c r="G21" s="664"/>
      <c r="H21" s="664"/>
      <c r="I21" s="664"/>
    </row>
    <row r="22" spans="1:9" x14ac:dyDescent="0.25">
      <c r="A22" s="664"/>
      <c r="B22" s="2314"/>
      <c r="C22" s="1176" t="s">
        <v>697</v>
      </c>
      <c r="D22" s="664"/>
      <c r="E22" s="664"/>
      <c r="F22" s="664"/>
      <c r="G22" s="664"/>
      <c r="H22" s="664"/>
      <c r="I22" s="664"/>
    </row>
    <row r="23" spans="1:9" x14ac:dyDescent="0.25">
      <c r="A23" s="664"/>
      <c r="B23" s="2315"/>
      <c r="C23" s="1176" t="s">
        <v>908</v>
      </c>
      <c r="D23" s="664"/>
      <c r="E23" s="664"/>
      <c r="F23" s="664"/>
      <c r="G23" s="664"/>
      <c r="H23" s="664"/>
      <c r="I23" s="664"/>
    </row>
    <row r="24" spans="1:9" x14ac:dyDescent="0.25">
      <c r="A24" s="656"/>
      <c r="B24" s="2311" t="s">
        <v>905</v>
      </c>
      <c r="C24" s="673" t="s">
        <v>1333</v>
      </c>
      <c r="D24" s="656"/>
      <c r="E24" s="656"/>
      <c r="F24" s="656"/>
      <c r="G24" s="656"/>
      <c r="H24" s="656"/>
      <c r="I24" s="656"/>
    </row>
    <row r="25" spans="1:9" x14ac:dyDescent="0.25">
      <c r="A25" s="656"/>
      <c r="B25" s="2311"/>
      <c r="C25" s="673" t="s">
        <v>906</v>
      </c>
      <c r="D25" s="656"/>
      <c r="E25" s="656"/>
      <c r="F25" s="656"/>
      <c r="G25" s="656"/>
      <c r="H25" s="656"/>
      <c r="I25" s="656"/>
    </row>
    <row r="26" spans="1:9" x14ac:dyDescent="0.25">
      <c r="A26" s="656"/>
      <c r="B26" s="2311" t="s">
        <v>907</v>
      </c>
      <c r="C26" s="2316" t="s">
        <v>1332</v>
      </c>
      <c r="D26" s="656"/>
      <c r="E26" s="656"/>
      <c r="F26" s="656"/>
      <c r="G26" s="656"/>
      <c r="H26" s="656"/>
      <c r="I26" s="656"/>
    </row>
    <row r="27" spans="1:9" ht="3.75" customHeight="1" x14ac:dyDescent="0.25">
      <c r="A27" s="656"/>
      <c r="B27" s="2311"/>
      <c r="C27" s="2316"/>
      <c r="D27" s="656"/>
      <c r="E27" s="656"/>
      <c r="F27" s="656"/>
      <c r="G27" s="656"/>
      <c r="H27" s="656"/>
      <c r="I27" s="656"/>
    </row>
    <row r="28" spans="1:9" x14ac:dyDescent="0.25">
      <c r="A28" s="656"/>
      <c r="B28" s="2311"/>
      <c r="C28" s="673" t="s">
        <v>697</v>
      </c>
      <c r="D28" s="656"/>
      <c r="E28" s="656"/>
      <c r="F28" s="656"/>
      <c r="G28" s="656"/>
      <c r="H28" s="656"/>
      <c r="I28" s="656"/>
    </row>
    <row r="29" spans="1:9" x14ac:dyDescent="0.25">
      <c r="A29" s="656"/>
      <c r="B29" s="2311"/>
      <c r="C29" s="673" t="s">
        <v>909</v>
      </c>
      <c r="D29" s="656"/>
      <c r="E29" s="656"/>
      <c r="F29" s="656"/>
      <c r="G29" s="656"/>
      <c r="H29" s="656"/>
      <c r="I29" s="656"/>
    </row>
    <row r="30" spans="1:9" x14ac:dyDescent="0.25">
      <c r="A30" s="656"/>
      <c r="B30" s="2311" t="s">
        <v>694</v>
      </c>
      <c r="C30" s="673" t="s">
        <v>1333</v>
      </c>
      <c r="D30" s="656"/>
      <c r="E30" s="656"/>
      <c r="F30" s="656"/>
      <c r="G30" s="656"/>
      <c r="H30" s="656"/>
      <c r="I30" s="656"/>
    </row>
    <row r="31" spans="1:9" x14ac:dyDescent="0.25">
      <c r="A31" s="656"/>
      <c r="B31" s="2311"/>
      <c r="C31" s="673" t="s">
        <v>910</v>
      </c>
      <c r="D31" s="656"/>
      <c r="E31" s="656"/>
      <c r="F31" s="656"/>
      <c r="G31" s="656"/>
      <c r="H31" s="656"/>
      <c r="I31" s="656"/>
    </row>
    <row r="32" spans="1:9" x14ac:dyDescent="0.25">
      <c r="A32" s="656"/>
      <c r="B32" s="2311" t="s">
        <v>912</v>
      </c>
      <c r="C32" s="673" t="s">
        <v>1332</v>
      </c>
      <c r="D32" s="656"/>
      <c r="E32" s="656"/>
      <c r="F32" s="656"/>
      <c r="G32" s="656"/>
      <c r="H32" s="656"/>
      <c r="I32" s="656"/>
    </row>
    <row r="33" spans="1:9" x14ac:dyDescent="0.25">
      <c r="A33" s="656"/>
      <c r="B33" s="2311"/>
      <c r="C33" s="673" t="s">
        <v>697</v>
      </c>
      <c r="D33" s="656"/>
      <c r="E33" s="656"/>
      <c r="F33" s="656"/>
      <c r="G33" s="656"/>
      <c r="H33" s="656"/>
      <c r="I33" s="656"/>
    </row>
    <row r="34" spans="1:9" x14ac:dyDescent="0.25">
      <c r="A34" s="656"/>
      <c r="B34" s="2311"/>
      <c r="C34" s="673" t="s">
        <v>911</v>
      </c>
      <c r="D34" s="656"/>
      <c r="E34" s="656"/>
      <c r="F34" s="656"/>
      <c r="G34" s="656"/>
      <c r="H34" s="656"/>
      <c r="I34" s="656"/>
    </row>
    <row r="35" spans="1:9" x14ac:dyDescent="0.25">
      <c r="A35" s="656"/>
      <c r="B35" s="673" t="s">
        <v>913</v>
      </c>
      <c r="C35" s="673" t="s">
        <v>1333</v>
      </c>
      <c r="D35" s="656"/>
      <c r="E35" s="656"/>
      <c r="F35" s="656"/>
      <c r="G35" s="656"/>
      <c r="H35" s="656"/>
      <c r="I35" s="656"/>
    </row>
    <row r="36" spans="1:9" x14ac:dyDescent="0.25">
      <c r="A36" s="656"/>
      <c r="B36" s="2316" t="s">
        <v>914</v>
      </c>
      <c r="C36" s="673" t="s">
        <v>1332</v>
      </c>
      <c r="D36" s="656"/>
      <c r="E36" s="656"/>
      <c r="F36" s="656"/>
      <c r="G36" s="656"/>
      <c r="H36" s="656"/>
      <c r="I36" s="656"/>
    </row>
    <row r="37" spans="1:9" x14ac:dyDescent="0.25">
      <c r="A37" s="656"/>
      <c r="B37" s="2316"/>
      <c r="C37" s="673" t="s">
        <v>697</v>
      </c>
      <c r="D37" s="656"/>
      <c r="E37" s="656"/>
      <c r="F37" s="656"/>
      <c r="G37" s="656"/>
      <c r="H37" s="656"/>
      <c r="I37" s="656"/>
    </row>
    <row r="38" spans="1:9" x14ac:dyDescent="0.25">
      <c r="A38" s="656"/>
      <c r="B38" s="2316"/>
      <c r="C38" s="673" t="s">
        <v>915</v>
      </c>
      <c r="D38" s="656"/>
      <c r="E38" s="656"/>
      <c r="F38" s="656"/>
      <c r="G38" s="656"/>
      <c r="H38" s="656"/>
      <c r="I38" s="656"/>
    </row>
    <row r="39" spans="1:9" x14ac:dyDescent="0.25">
      <c r="A39" s="656"/>
      <c r="B39" s="2311" t="s">
        <v>916</v>
      </c>
      <c r="C39" s="673" t="s">
        <v>1333</v>
      </c>
      <c r="D39" s="656"/>
      <c r="E39" s="656"/>
      <c r="F39" s="656"/>
      <c r="G39" s="656"/>
      <c r="H39" s="656"/>
      <c r="I39" s="656"/>
    </row>
    <row r="40" spans="1:9" x14ac:dyDescent="0.25">
      <c r="A40" s="656"/>
      <c r="B40" s="2311"/>
      <c r="C40" s="673" t="s">
        <v>917</v>
      </c>
      <c r="D40" s="656"/>
      <c r="E40" s="656"/>
      <c r="F40" s="656"/>
      <c r="G40" s="656"/>
      <c r="H40" s="656"/>
      <c r="I40" s="656"/>
    </row>
    <row r="41" spans="1:9" x14ac:dyDescent="0.25">
      <c r="A41" s="656"/>
      <c r="B41" s="673"/>
      <c r="C41" s="674" t="s">
        <v>695</v>
      </c>
      <c r="D41" s="656"/>
      <c r="E41" s="656"/>
      <c r="F41" s="656"/>
      <c r="G41" s="656"/>
      <c r="H41" s="656"/>
      <c r="I41" s="656"/>
    </row>
    <row r="42" spans="1:9" x14ac:dyDescent="0.25">
      <c r="A42" s="656"/>
      <c r="B42" s="2317" t="s">
        <v>918</v>
      </c>
      <c r="C42" s="673" t="s">
        <v>1332</v>
      </c>
      <c r="D42" s="656"/>
      <c r="E42" s="656"/>
      <c r="F42" s="656"/>
      <c r="G42" s="656"/>
      <c r="H42" s="656"/>
      <c r="I42" s="656"/>
    </row>
    <row r="43" spans="1:9" ht="38.25" x14ac:dyDescent="0.25">
      <c r="A43" s="656"/>
      <c r="B43" s="2318"/>
      <c r="C43" s="673" t="s">
        <v>698</v>
      </c>
      <c r="D43" s="656"/>
      <c r="E43" s="656"/>
      <c r="F43" s="656"/>
      <c r="G43" s="656"/>
      <c r="H43" s="656"/>
      <c r="I43" s="656"/>
    </row>
    <row r="44" spans="1:9" x14ac:dyDescent="0.25">
      <c r="A44" s="656"/>
      <c r="B44" s="2319"/>
      <c r="C44" s="673" t="s">
        <v>1329</v>
      </c>
      <c r="D44" s="656"/>
      <c r="E44" s="656"/>
      <c r="F44" s="656"/>
      <c r="G44" s="656"/>
      <c r="H44" s="656"/>
      <c r="I44" s="656"/>
    </row>
    <row r="45" spans="1:9" x14ac:dyDescent="0.25">
      <c r="A45" s="656"/>
      <c r="B45" s="2317" t="s">
        <v>919</v>
      </c>
      <c r="C45" s="673" t="s">
        <v>1333</v>
      </c>
      <c r="D45" s="656"/>
      <c r="E45" s="656"/>
      <c r="F45" s="656"/>
      <c r="G45" s="656"/>
      <c r="H45" s="656"/>
      <c r="I45" s="656"/>
    </row>
    <row r="46" spans="1:9" x14ac:dyDescent="0.25">
      <c r="A46" s="656"/>
      <c r="B46" s="2319"/>
      <c r="C46" s="673" t="s">
        <v>920</v>
      </c>
      <c r="D46" s="656"/>
      <c r="E46" s="656"/>
      <c r="F46" s="656"/>
      <c r="G46" s="656"/>
      <c r="H46" s="656"/>
      <c r="I46" s="656"/>
    </row>
    <row r="47" spans="1:9" x14ac:dyDescent="0.25">
      <c r="A47" s="656"/>
      <c r="B47" s="2316" t="s">
        <v>921</v>
      </c>
      <c r="C47" s="673" t="s">
        <v>922</v>
      </c>
      <c r="D47" s="656"/>
      <c r="E47" s="656"/>
      <c r="F47" s="656"/>
      <c r="G47" s="656"/>
      <c r="H47" s="656"/>
      <c r="I47" s="656"/>
    </row>
    <row r="48" spans="1:9" x14ac:dyDescent="0.25">
      <c r="A48" s="656"/>
      <c r="B48" s="2316"/>
      <c r="C48" s="675" t="s">
        <v>699</v>
      </c>
      <c r="D48" s="656"/>
      <c r="E48" s="656"/>
      <c r="F48" s="656"/>
      <c r="G48" s="656"/>
      <c r="H48" s="656"/>
      <c r="I48" s="656"/>
    </row>
    <row r="49" spans="1:9" x14ac:dyDescent="0.25">
      <c r="A49" s="656"/>
      <c r="B49" s="2316"/>
      <c r="C49" s="676" t="s">
        <v>700</v>
      </c>
      <c r="D49" s="656"/>
      <c r="E49" s="656"/>
      <c r="F49" s="656"/>
      <c r="G49" s="656"/>
      <c r="H49" s="656"/>
      <c r="I49" s="656"/>
    </row>
    <row r="50" spans="1:9" ht="56.45" customHeight="1" x14ac:dyDescent="0.25">
      <c r="A50" s="656"/>
      <c r="B50" s="2316"/>
      <c r="C50" s="1008" t="s">
        <v>1242</v>
      </c>
      <c r="D50" s="656"/>
      <c r="E50" s="656"/>
      <c r="F50" s="656"/>
      <c r="G50" s="656"/>
      <c r="H50" s="656"/>
      <c r="I50" s="656"/>
    </row>
    <row r="51" spans="1:9" x14ac:dyDescent="0.25">
      <c r="A51" s="656"/>
      <c r="B51" s="673" t="s">
        <v>923</v>
      </c>
      <c r="C51" s="771" t="s">
        <v>924</v>
      </c>
      <c r="D51" s="656"/>
      <c r="E51" s="656"/>
      <c r="F51" s="656"/>
      <c r="G51" s="656"/>
      <c r="H51" s="656"/>
      <c r="I51" s="656"/>
    </row>
    <row r="52" spans="1:9" x14ac:dyDescent="0.25">
      <c r="A52" s="656"/>
      <c r="B52" s="2311" t="s">
        <v>925</v>
      </c>
      <c r="C52" s="771" t="s">
        <v>922</v>
      </c>
      <c r="D52" s="656"/>
      <c r="E52" s="656"/>
      <c r="F52" s="656"/>
      <c r="G52" s="656"/>
      <c r="H52" s="656"/>
      <c r="I52" s="656"/>
    </row>
    <row r="53" spans="1:9" x14ac:dyDescent="0.25">
      <c r="A53" s="656"/>
      <c r="B53" s="2311"/>
      <c r="C53" s="675" t="s">
        <v>699</v>
      </c>
      <c r="D53" s="656"/>
      <c r="E53" s="656"/>
      <c r="F53" s="656"/>
      <c r="G53" s="656"/>
      <c r="H53" s="656"/>
      <c r="I53" s="656"/>
    </row>
    <row r="54" spans="1:9" x14ac:dyDescent="0.25">
      <c r="A54" s="656"/>
      <c r="B54" s="2311"/>
      <c r="C54" s="772" t="s">
        <v>700</v>
      </c>
      <c r="D54" s="656"/>
      <c r="E54" s="656"/>
      <c r="F54" s="656"/>
      <c r="G54" s="656"/>
      <c r="H54" s="656"/>
      <c r="I54" s="656"/>
    </row>
    <row r="55" spans="1:9" ht="54.6" customHeight="1" x14ac:dyDescent="0.25">
      <c r="A55" s="656"/>
      <c r="B55" s="2311"/>
      <c r="C55" s="1008" t="s">
        <v>1411</v>
      </c>
      <c r="D55" s="656"/>
      <c r="E55" s="656"/>
      <c r="F55" s="656"/>
      <c r="G55" s="656"/>
      <c r="H55" s="656"/>
      <c r="I55" s="656"/>
    </row>
    <row r="56" spans="1:9" x14ac:dyDescent="0.25">
      <c r="A56" s="656"/>
      <c r="B56" s="673" t="s">
        <v>930</v>
      </c>
      <c r="C56" s="771" t="s">
        <v>931</v>
      </c>
      <c r="D56" s="656"/>
      <c r="E56" s="656"/>
      <c r="F56" s="656"/>
      <c r="G56" s="656"/>
      <c r="H56" s="656"/>
      <c r="I56" s="656"/>
    </row>
    <row r="57" spans="1:9" x14ac:dyDescent="0.25">
      <c r="A57" s="656"/>
      <c r="B57" s="2311" t="s">
        <v>926</v>
      </c>
      <c r="C57" s="771" t="s">
        <v>922</v>
      </c>
      <c r="D57" s="656"/>
      <c r="E57" s="656"/>
      <c r="F57" s="656"/>
      <c r="G57" s="656"/>
      <c r="H57" s="656"/>
      <c r="I57" s="656"/>
    </row>
    <row r="58" spans="1:9" x14ac:dyDescent="0.25">
      <c r="A58" s="656"/>
      <c r="B58" s="2311"/>
      <c r="C58" s="675" t="s">
        <v>699</v>
      </c>
      <c r="D58" s="656"/>
      <c r="E58" s="656"/>
      <c r="F58" s="656"/>
      <c r="G58" s="656"/>
      <c r="H58" s="656"/>
      <c r="I58" s="656"/>
    </row>
    <row r="59" spans="1:9" x14ac:dyDescent="0.25">
      <c r="A59" s="656"/>
      <c r="B59" s="2311"/>
      <c r="C59" s="772" t="s">
        <v>700</v>
      </c>
      <c r="D59" s="656"/>
      <c r="E59" s="656"/>
      <c r="F59" s="656"/>
      <c r="G59" s="656"/>
      <c r="H59" s="656"/>
      <c r="I59" s="656"/>
    </row>
    <row r="60" spans="1:9" ht="42" customHeight="1" x14ac:dyDescent="0.25">
      <c r="A60" s="656"/>
      <c r="B60" s="2311"/>
      <c r="C60" s="1008" t="s">
        <v>1412</v>
      </c>
      <c r="D60" s="656"/>
      <c r="E60" s="656"/>
      <c r="F60" s="656"/>
      <c r="G60" s="656"/>
      <c r="H60" s="656"/>
      <c r="I60" s="656"/>
    </row>
    <row r="61" spans="1:9" s="664" customFormat="1" ht="207" customHeight="1" x14ac:dyDescent="0.25">
      <c r="B61" s="801" t="s">
        <v>1269</v>
      </c>
      <c r="C61" s="1008" t="s">
        <v>1270</v>
      </c>
    </row>
    <row r="62" spans="1:9" ht="21.75" customHeight="1" x14ac:dyDescent="0.25">
      <c r="A62" s="656"/>
      <c r="B62" s="771" t="s">
        <v>932</v>
      </c>
      <c r="C62" s="952" t="s">
        <v>933</v>
      </c>
      <c r="D62" s="656"/>
      <c r="E62" s="656"/>
      <c r="F62" s="656"/>
      <c r="G62" s="656"/>
      <c r="H62" s="656"/>
      <c r="I62" s="656"/>
    </row>
    <row r="63" spans="1:9" x14ac:dyDescent="0.25">
      <c r="A63" s="656"/>
      <c r="B63" s="771" t="s">
        <v>927</v>
      </c>
      <c r="C63" s="771" t="s">
        <v>928</v>
      </c>
      <c r="D63" s="656"/>
      <c r="E63" s="656"/>
      <c r="F63" s="656"/>
      <c r="G63" s="656"/>
      <c r="H63" s="656"/>
      <c r="I63" s="656"/>
    </row>
    <row r="64" spans="1:9" x14ac:dyDescent="0.25">
      <c r="A64" s="656"/>
      <c r="B64" s="771" t="s">
        <v>934</v>
      </c>
      <c r="C64" s="771" t="s">
        <v>935</v>
      </c>
      <c r="D64" s="656"/>
      <c r="E64" s="656"/>
      <c r="F64" s="656"/>
      <c r="G64" s="656"/>
      <c r="H64" s="656"/>
      <c r="I64" s="656"/>
    </row>
    <row r="65" spans="1:9" ht="27.75" customHeight="1" x14ac:dyDescent="0.25">
      <c r="A65" s="656"/>
      <c r="B65" s="771" t="s">
        <v>884</v>
      </c>
      <c r="C65" s="771" t="s">
        <v>1330</v>
      </c>
      <c r="D65" s="656"/>
      <c r="E65" s="656"/>
      <c r="F65" s="656"/>
      <c r="G65" s="656"/>
      <c r="H65" s="656"/>
      <c r="I65" s="656"/>
    </row>
    <row r="66" spans="1:9" x14ac:dyDescent="0.25">
      <c r="A66" s="656"/>
      <c r="B66" s="2311" t="s">
        <v>937</v>
      </c>
      <c r="C66" s="772" t="s">
        <v>936</v>
      </c>
      <c r="D66" s="664"/>
      <c r="E66" s="656"/>
      <c r="F66" s="656"/>
      <c r="G66" s="656"/>
      <c r="H66" s="656"/>
      <c r="I66" s="656"/>
    </row>
    <row r="67" spans="1:9" x14ac:dyDescent="0.25">
      <c r="A67" s="656"/>
      <c r="B67" s="2311"/>
      <c r="C67" s="771" t="s">
        <v>942</v>
      </c>
      <c r="D67" s="664"/>
      <c r="E67" s="656"/>
      <c r="F67" s="656"/>
      <c r="G67" s="656"/>
      <c r="H67" s="656"/>
      <c r="I67" s="656"/>
    </row>
    <row r="68" spans="1:9" x14ac:dyDescent="0.25">
      <c r="A68" s="656"/>
      <c r="B68" s="2311"/>
      <c r="C68" s="771" t="s">
        <v>1243</v>
      </c>
      <c r="D68" s="664"/>
      <c r="E68" s="656"/>
      <c r="F68" s="656"/>
      <c r="G68" s="656"/>
      <c r="H68" s="656"/>
      <c r="I68" s="656"/>
    </row>
    <row r="69" spans="1:9" x14ac:dyDescent="0.25">
      <c r="A69" s="656"/>
      <c r="B69" s="673" t="s">
        <v>938</v>
      </c>
      <c r="C69" s="771" t="s">
        <v>939</v>
      </c>
      <c r="D69" s="664"/>
      <c r="E69" s="656"/>
      <c r="F69" s="656"/>
      <c r="G69" s="656"/>
      <c r="H69" s="656"/>
      <c r="I69" s="656"/>
    </row>
    <row r="70" spans="1:9" ht="25.5" x14ac:dyDescent="0.25">
      <c r="A70" s="656"/>
      <c r="B70" s="2311" t="s">
        <v>940</v>
      </c>
      <c r="C70" s="771" t="s">
        <v>941</v>
      </c>
      <c r="D70" s="665"/>
      <c r="E70" s="656"/>
      <c r="F70" s="656"/>
      <c r="G70" s="656"/>
      <c r="H70" s="656"/>
      <c r="I70" s="656"/>
    </row>
    <row r="71" spans="1:9" x14ac:dyDescent="0.25">
      <c r="A71" s="656"/>
      <c r="B71" s="2311"/>
      <c r="C71" s="771" t="s">
        <v>943</v>
      </c>
      <c r="D71" s="665"/>
      <c r="E71" s="656"/>
      <c r="F71" s="656"/>
      <c r="G71" s="656"/>
      <c r="H71" s="656"/>
      <c r="I71" s="656"/>
    </row>
    <row r="72" spans="1:9" x14ac:dyDescent="0.25">
      <c r="A72" s="656"/>
      <c r="B72" s="2311"/>
      <c r="C72" s="677" t="s">
        <v>1244</v>
      </c>
      <c r="D72" s="665"/>
      <c r="E72" s="656"/>
      <c r="F72" s="656"/>
      <c r="G72" s="656"/>
      <c r="H72" s="656"/>
      <c r="I72" s="656"/>
    </row>
    <row r="73" spans="1:9" x14ac:dyDescent="0.25">
      <c r="A73" s="656"/>
      <c r="B73" s="673" t="s">
        <v>958</v>
      </c>
      <c r="C73" s="771" t="s">
        <v>944</v>
      </c>
      <c r="D73" s="664"/>
      <c r="E73" s="656"/>
      <c r="F73" s="656"/>
      <c r="G73" s="656"/>
      <c r="H73" s="656"/>
      <c r="I73" s="656"/>
    </row>
    <row r="74" spans="1:9" x14ac:dyDescent="0.25">
      <c r="A74" s="656"/>
      <c r="B74" s="2311" t="s">
        <v>947</v>
      </c>
      <c r="C74" s="771" t="s">
        <v>945</v>
      </c>
      <c r="D74" s="664"/>
      <c r="E74" s="656"/>
      <c r="F74" s="656"/>
      <c r="G74" s="656"/>
      <c r="H74" s="656"/>
      <c r="I74" s="656"/>
    </row>
    <row r="75" spans="1:9" x14ac:dyDescent="0.25">
      <c r="A75" s="656"/>
      <c r="B75" s="2311"/>
      <c r="C75" s="771" t="s">
        <v>946</v>
      </c>
      <c r="D75" s="664"/>
      <c r="E75" s="656"/>
      <c r="F75" s="656"/>
      <c r="G75" s="656"/>
      <c r="H75" s="656"/>
      <c r="I75" s="656"/>
    </row>
    <row r="76" spans="1:9" x14ac:dyDescent="0.25">
      <c r="A76" s="656"/>
      <c r="B76" s="2311"/>
      <c r="C76" s="771" t="s">
        <v>1245</v>
      </c>
      <c r="D76" s="664"/>
      <c r="E76" s="656"/>
      <c r="F76" s="656"/>
      <c r="G76" s="656"/>
      <c r="H76" s="656"/>
      <c r="I76" s="656"/>
    </row>
    <row r="77" spans="1:9" x14ac:dyDescent="0.25">
      <c r="A77" s="656"/>
      <c r="B77" s="673" t="s">
        <v>959</v>
      </c>
      <c r="C77" s="771" t="s">
        <v>948</v>
      </c>
      <c r="D77" s="664"/>
      <c r="E77" s="656"/>
      <c r="F77" s="656"/>
      <c r="G77" s="656"/>
      <c r="H77" s="656"/>
      <c r="I77" s="656"/>
    </row>
    <row r="78" spans="1:9" x14ac:dyDescent="0.25">
      <c r="A78" s="656"/>
      <c r="B78" s="2311" t="s">
        <v>949</v>
      </c>
      <c r="C78" s="771" t="s">
        <v>950</v>
      </c>
      <c r="D78" s="664"/>
      <c r="E78" s="656"/>
      <c r="F78" s="656"/>
      <c r="G78" s="656"/>
      <c r="H78" s="656"/>
      <c r="I78" s="656"/>
    </row>
    <row r="79" spans="1:9" x14ac:dyDescent="0.25">
      <c r="A79" s="656"/>
      <c r="B79" s="2311"/>
      <c r="C79" s="771" t="s">
        <v>943</v>
      </c>
      <c r="D79" s="664"/>
      <c r="E79" s="656"/>
      <c r="F79" s="656"/>
      <c r="G79" s="656"/>
      <c r="H79" s="656"/>
      <c r="I79" s="656"/>
    </row>
    <row r="80" spans="1:9" x14ac:dyDescent="0.25">
      <c r="A80" s="656"/>
      <c r="B80" s="2311"/>
      <c r="C80" s="771" t="s">
        <v>1246</v>
      </c>
      <c r="D80" s="664"/>
      <c r="E80" s="656"/>
      <c r="F80" s="656"/>
      <c r="G80" s="656"/>
      <c r="H80" s="656"/>
      <c r="I80" s="656"/>
    </row>
    <row r="81" spans="1:9" x14ac:dyDescent="0.25">
      <c r="A81" s="656"/>
      <c r="B81" s="673" t="s">
        <v>960</v>
      </c>
      <c r="C81" s="771" t="s">
        <v>951</v>
      </c>
      <c r="D81" s="664"/>
      <c r="E81" s="656"/>
      <c r="F81" s="656"/>
      <c r="G81" s="656"/>
      <c r="H81" s="656"/>
      <c r="I81" s="656"/>
    </row>
    <row r="82" spans="1:9" x14ac:dyDescent="0.25">
      <c r="A82" s="656"/>
      <c r="B82" s="2313" t="s">
        <v>952</v>
      </c>
      <c r="C82" s="771" t="s">
        <v>953</v>
      </c>
      <c r="D82" s="664"/>
      <c r="E82" s="656"/>
      <c r="F82" s="656"/>
      <c r="G82" s="656"/>
      <c r="H82" s="656"/>
      <c r="I82" s="656"/>
    </row>
    <row r="83" spans="1:9" x14ac:dyDescent="0.25">
      <c r="A83" s="656"/>
      <c r="B83" s="2314"/>
      <c r="C83" s="771" t="s">
        <v>943</v>
      </c>
      <c r="D83" s="664"/>
      <c r="E83" s="656"/>
      <c r="F83" s="656"/>
      <c r="G83" s="656"/>
      <c r="H83" s="656"/>
      <c r="I83" s="656"/>
    </row>
    <row r="84" spans="1:9" x14ac:dyDescent="0.25">
      <c r="A84" s="656"/>
      <c r="B84" s="2314"/>
      <c r="C84" s="677" t="s">
        <v>1247</v>
      </c>
      <c r="D84" s="664"/>
      <c r="E84" s="656"/>
      <c r="F84" s="656"/>
      <c r="G84" s="656"/>
      <c r="H84" s="656"/>
      <c r="I84" s="656"/>
    </row>
    <row r="85" spans="1:9" x14ac:dyDescent="0.25">
      <c r="A85" s="656"/>
      <c r="B85" s="673" t="s">
        <v>961</v>
      </c>
      <c r="C85" s="771" t="s">
        <v>954</v>
      </c>
      <c r="D85" s="664"/>
      <c r="E85" s="656"/>
      <c r="F85" s="656"/>
      <c r="G85" s="656"/>
      <c r="H85" s="656"/>
      <c r="I85" s="656"/>
    </row>
    <row r="86" spans="1:9" ht="27.6" customHeight="1" x14ac:dyDescent="0.25">
      <c r="A86" s="656"/>
      <c r="B86" s="2312" t="s">
        <v>955</v>
      </c>
      <c r="C86" s="771" t="s">
        <v>976</v>
      </c>
      <c r="D86" s="681"/>
      <c r="E86" s="656"/>
      <c r="F86" s="656"/>
      <c r="G86" s="656"/>
      <c r="H86" s="656"/>
      <c r="I86" s="656"/>
    </row>
    <row r="87" spans="1:9" x14ac:dyDescent="0.25">
      <c r="A87" s="656"/>
      <c r="B87" s="2312"/>
      <c r="C87" s="771" t="s">
        <v>943</v>
      </c>
      <c r="D87" s="681"/>
      <c r="E87" s="656"/>
      <c r="F87" s="656"/>
      <c r="G87" s="656"/>
      <c r="H87" s="656"/>
      <c r="I87" s="656"/>
    </row>
    <row r="88" spans="1:9" ht="25.5" x14ac:dyDescent="0.25">
      <c r="A88" s="656"/>
      <c r="B88" s="2312"/>
      <c r="C88" s="782" t="s">
        <v>1248</v>
      </c>
      <c r="D88" s="681"/>
      <c r="E88" s="656"/>
      <c r="F88" s="656"/>
      <c r="G88" s="656"/>
      <c r="H88" s="656"/>
      <c r="I88" s="656"/>
    </row>
    <row r="89" spans="1:9" x14ac:dyDescent="0.25">
      <c r="A89" s="656"/>
      <c r="B89" s="673" t="s">
        <v>962</v>
      </c>
      <c r="C89" s="771" t="s">
        <v>956</v>
      </c>
      <c r="D89" s="664"/>
      <c r="E89" s="656"/>
      <c r="F89" s="656"/>
      <c r="G89" s="656"/>
      <c r="H89" s="656"/>
      <c r="I89" s="656"/>
    </row>
    <row r="90" spans="1:9" x14ac:dyDescent="0.25">
      <c r="A90" s="656"/>
      <c r="B90" s="2311" t="s">
        <v>963</v>
      </c>
      <c r="C90" s="771" t="s">
        <v>957</v>
      </c>
      <c r="D90" s="664"/>
      <c r="E90" s="656"/>
      <c r="F90" s="656"/>
      <c r="G90" s="656"/>
      <c r="H90" s="656"/>
      <c r="I90" s="656"/>
    </row>
    <row r="91" spans="1:9" x14ac:dyDescent="0.25">
      <c r="A91" s="656"/>
      <c r="B91" s="2311"/>
      <c r="C91" s="771" t="s">
        <v>943</v>
      </c>
      <c r="D91" s="664"/>
      <c r="E91" s="656"/>
      <c r="F91" s="656"/>
      <c r="G91" s="656"/>
      <c r="H91" s="656"/>
      <c r="I91" s="656"/>
    </row>
    <row r="92" spans="1:9" x14ac:dyDescent="0.25">
      <c r="A92" s="656"/>
      <c r="B92" s="2311"/>
      <c r="C92" s="677" t="s">
        <v>1249</v>
      </c>
      <c r="D92" s="664"/>
      <c r="E92" s="656"/>
      <c r="F92" s="656"/>
      <c r="G92" s="656"/>
      <c r="H92" s="656"/>
      <c r="I92" s="656"/>
    </row>
    <row r="93" spans="1:9" x14ac:dyDescent="0.25">
      <c r="A93" s="656"/>
      <c r="B93" s="673" t="s">
        <v>964</v>
      </c>
      <c r="C93" s="771" t="s">
        <v>965</v>
      </c>
      <c r="D93" s="664"/>
      <c r="E93" s="656"/>
      <c r="F93" s="656"/>
      <c r="G93" s="656"/>
      <c r="H93" s="656"/>
      <c r="I93" s="656"/>
    </row>
    <row r="94" spans="1:9" ht="25.5" x14ac:dyDescent="0.25">
      <c r="A94" s="656"/>
      <c r="B94" s="2311" t="s">
        <v>967</v>
      </c>
      <c r="C94" s="771" t="s">
        <v>966</v>
      </c>
      <c r="D94" s="664"/>
      <c r="E94" s="656"/>
      <c r="F94" s="656"/>
      <c r="G94" s="656"/>
      <c r="H94" s="656"/>
      <c r="I94" s="656"/>
    </row>
    <row r="95" spans="1:9" x14ac:dyDescent="0.25">
      <c r="A95" s="656"/>
      <c r="B95" s="2311"/>
      <c r="C95" s="771" t="s">
        <v>943</v>
      </c>
      <c r="D95" s="664"/>
      <c r="E95" s="656"/>
      <c r="F95" s="656"/>
      <c r="G95" s="656"/>
      <c r="H95" s="656"/>
      <c r="I95" s="656"/>
    </row>
    <row r="96" spans="1:9" x14ac:dyDescent="0.25">
      <c r="A96" s="656"/>
      <c r="B96" s="2311"/>
      <c r="C96" s="677" t="s">
        <v>1250</v>
      </c>
      <c r="D96" s="664"/>
      <c r="E96" s="656"/>
      <c r="F96" s="656"/>
      <c r="G96" s="656"/>
      <c r="H96" s="656"/>
      <c r="I96" s="656"/>
    </row>
    <row r="97" spans="1:9" x14ac:dyDescent="0.25">
      <c r="A97" s="656"/>
      <c r="B97" s="673" t="s">
        <v>968</v>
      </c>
      <c r="C97" s="771" t="s">
        <v>969</v>
      </c>
      <c r="D97" s="664"/>
      <c r="E97" s="656"/>
      <c r="F97" s="656"/>
      <c r="G97" s="656"/>
      <c r="H97" s="656"/>
      <c r="I97" s="656"/>
    </row>
    <row r="98" spans="1:9" x14ac:dyDescent="0.25">
      <c r="A98" s="656"/>
      <c r="B98" s="656"/>
      <c r="C98" s="656"/>
      <c r="D98" s="656"/>
      <c r="E98" s="656"/>
      <c r="F98" s="656"/>
      <c r="G98" s="656"/>
      <c r="H98" s="656"/>
      <c r="I98" s="656"/>
    </row>
    <row r="99" spans="1:9" ht="16.5" customHeight="1" x14ac:dyDescent="0.25">
      <c r="A99" s="656"/>
      <c r="B99" s="664"/>
      <c r="C99" s="656"/>
      <c r="D99" s="656"/>
      <c r="E99" s="656"/>
      <c r="F99" s="656"/>
      <c r="G99" s="656"/>
      <c r="H99" s="656"/>
      <c r="I99" s="656"/>
    </row>
    <row r="100" spans="1:9" x14ac:dyDescent="0.25">
      <c r="A100" s="656"/>
      <c r="B100" s="664" t="s">
        <v>35</v>
      </c>
      <c r="C100" s="656"/>
      <c r="D100" s="656"/>
      <c r="E100" s="656"/>
      <c r="F100" s="656"/>
      <c r="G100" s="656"/>
      <c r="H100" s="656"/>
      <c r="I100" s="656"/>
    </row>
  </sheetData>
  <customSheetViews>
    <customSheetView guid="{6425AD40-BB5F-4DDC-B7E5-93EC90B05160}"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election activeCell="B7" sqref="B7"/>
      <colBreaks count="1" manualBreakCount="1">
        <brk id="3" max="279" man="1"/>
      </colBreaks>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C37" sqref="C37"/>
      <colBreaks count="1" manualBreakCount="1">
        <brk id="3" max="279" man="1"/>
      </colBreaks>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3">
    <mergeCell ref="C20:C21"/>
    <mergeCell ref="B24:B25"/>
    <mergeCell ref="B26:B29"/>
    <mergeCell ref="C26:C27"/>
    <mergeCell ref="B30:B31"/>
    <mergeCell ref="B17:B18"/>
    <mergeCell ref="B20:B23"/>
    <mergeCell ref="B57:B60"/>
    <mergeCell ref="B66:B68"/>
    <mergeCell ref="B70:B72"/>
    <mergeCell ref="B36:B38"/>
    <mergeCell ref="B39:B40"/>
    <mergeCell ref="B42:B44"/>
    <mergeCell ref="B45:B46"/>
    <mergeCell ref="B47:B50"/>
    <mergeCell ref="B52:B55"/>
    <mergeCell ref="B32:B34"/>
    <mergeCell ref="B90:B92"/>
    <mergeCell ref="B94:B96"/>
    <mergeCell ref="B86:B88"/>
    <mergeCell ref="B74:B76"/>
    <mergeCell ref="B78:B80"/>
    <mergeCell ref="B82:B84"/>
  </mergeCells>
  <hyperlinks>
    <hyperlink ref="C11"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colBreaks count="1" manualBreakCount="1">
    <brk id="3" max="279" man="1"/>
  </colBreaks>
  <drawing r:id="rId5"/>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O112"/>
  <sheetViews>
    <sheetView showGridLines="0" showRuler="0" zoomScaleNormal="100" zoomScaleSheetLayoutView="100" workbookViewId="0"/>
  </sheetViews>
  <sheetFormatPr baseColWidth="10" defaultColWidth="9" defaultRowHeight="14.25" x14ac:dyDescent="0.2"/>
  <cols>
    <col min="1" max="1" width="10.140625" style="391" customWidth="1"/>
    <col min="2" max="2" width="4.7109375" style="391" customWidth="1"/>
    <col min="3" max="7" width="5.7109375" style="391" customWidth="1"/>
    <col min="8" max="8" width="0.42578125" style="391" customWidth="1"/>
    <col min="9" max="9" width="5.140625" style="391" customWidth="1"/>
    <col min="10" max="10" width="5.7109375" style="391" customWidth="1"/>
    <col min="11" max="11" width="6.5703125" style="391" customWidth="1"/>
    <col min="12" max="12" width="6.140625" style="391" customWidth="1"/>
    <col min="13" max="13" width="7.7109375" style="391" customWidth="1"/>
    <col min="14" max="14" width="0.42578125" style="391" customWidth="1"/>
    <col min="15" max="15" width="6" style="391" customWidth="1"/>
    <col min="16" max="16" width="6.7109375" style="391" hidden="1" customWidth="1"/>
    <col min="17" max="17" width="5.28515625" style="391" customWidth="1"/>
    <col min="18" max="18" width="5.85546875" style="391" customWidth="1"/>
    <col min="19" max="19" width="6" style="391" customWidth="1"/>
    <col min="20" max="21" width="6.7109375" style="391" customWidth="1"/>
    <col min="22" max="23" width="6.85546875" style="391" customWidth="1"/>
    <col min="24" max="24" width="0.5703125" style="391" customWidth="1"/>
    <col min="25" max="25" width="8.5703125" style="391" customWidth="1"/>
    <col min="26" max="26" width="10.5703125" style="394" customWidth="1"/>
    <col min="27" max="27" width="11.42578125" style="391" customWidth="1"/>
    <col min="28" max="28" width="12.5703125" style="391" customWidth="1"/>
    <col min="29" max="211" width="11.42578125" style="391" customWidth="1"/>
    <col min="212" max="16384" width="9" style="391"/>
  </cols>
  <sheetData>
    <row r="2" spans="1:41" s="689" customFormat="1" x14ac:dyDescent="0.2"/>
    <row r="3" spans="1:41" s="689" customFormat="1" ht="18" x14ac:dyDescent="0.25">
      <c r="B3" s="85" t="s">
        <v>1576</v>
      </c>
      <c r="D3" s="85"/>
      <c r="E3" s="85"/>
      <c r="F3" s="85"/>
    </row>
    <row r="4" spans="1:41" s="689" customFormat="1" ht="14.25" customHeight="1" x14ac:dyDescent="0.2">
      <c r="B4" s="388" t="s">
        <v>826</v>
      </c>
      <c r="D4" s="117"/>
      <c r="F4" s="118"/>
    </row>
    <row r="5" spans="1:41" s="689" customFormat="1" ht="14.25" customHeight="1" x14ac:dyDescent="0.2">
      <c r="A5" s="8"/>
      <c r="B5" s="8"/>
      <c r="C5" s="8"/>
      <c r="D5" s="117"/>
      <c r="F5" s="117"/>
      <c r="H5" s="115"/>
      <c r="I5" s="115"/>
      <c r="J5" s="115"/>
      <c r="K5" s="115"/>
    </row>
    <row r="6" spans="1:41" s="689" customFormat="1" ht="14.25" customHeight="1" x14ac:dyDescent="0.2">
      <c r="A6" s="142"/>
      <c r="B6" s="8"/>
      <c r="C6" s="8"/>
      <c r="D6" s="636"/>
      <c r="F6" s="117"/>
      <c r="H6" s="115"/>
      <c r="I6" s="115"/>
      <c r="J6" s="115"/>
      <c r="K6" s="115"/>
    </row>
    <row r="7" spans="1:41" s="1177" customFormat="1" ht="15.75" x14ac:dyDescent="0.2">
      <c r="B7" s="1178" t="s">
        <v>1413</v>
      </c>
      <c r="C7" s="1178"/>
      <c r="D7" s="636"/>
      <c r="E7" s="8"/>
      <c r="F7" s="119"/>
      <c r="H7" s="8"/>
      <c r="I7" s="115"/>
      <c r="J7" s="115"/>
      <c r="K7" s="115"/>
    </row>
    <row r="8" spans="1:41" s="689" customFormat="1" ht="15.75" x14ac:dyDescent="0.2">
      <c r="A8" s="10"/>
      <c r="B8" s="8"/>
      <c r="C8" s="8"/>
      <c r="F8" s="119"/>
      <c r="G8" s="8"/>
      <c r="H8" s="8"/>
      <c r="I8" s="115"/>
      <c r="J8" s="115"/>
      <c r="K8" s="115"/>
      <c r="V8" s="636" t="str">
        <f>Inhalt!$C$7</f>
        <v>V. OncoBox: G3.1.1 (170209)</v>
      </c>
    </row>
    <row r="9" spans="1:41" s="689" customFormat="1" ht="15.75" x14ac:dyDescent="0.2">
      <c r="F9" s="119"/>
      <c r="G9" s="8"/>
      <c r="H9" s="8"/>
      <c r="V9" s="636" t="str">
        <f>Inhalt!$C$8</f>
        <v>V. Spezifikation: G3.1.1 (170209)</v>
      </c>
    </row>
    <row r="10" spans="1:41" s="689" customFormat="1" x14ac:dyDescent="0.2">
      <c r="D10" s="208"/>
      <c r="F10" s="636"/>
    </row>
    <row r="11" spans="1:41" s="689" customFormat="1" ht="15" customHeight="1" x14ac:dyDescent="0.2">
      <c r="V11" s="1179" t="s">
        <v>801</v>
      </c>
      <c r="W11" s="1179"/>
      <c r="X11" s="1179"/>
      <c r="Y11" s="1179"/>
      <c r="Z11" s="1179"/>
      <c r="AA11" s="1179"/>
    </row>
    <row r="12" spans="1:41" ht="7.5" customHeight="1" x14ac:dyDescent="0.2">
      <c r="O12" s="393"/>
      <c r="P12" s="393"/>
      <c r="Q12" s="397"/>
      <c r="R12" s="397"/>
      <c r="S12" s="397"/>
      <c r="T12" s="397"/>
      <c r="U12" s="397"/>
      <c r="AK12" s="396"/>
      <c r="AL12" s="396"/>
      <c r="AM12" s="396"/>
      <c r="AN12" s="396"/>
    </row>
    <row r="13" spans="1:41" s="398" customFormat="1" ht="5.25" customHeight="1" x14ac:dyDescent="0.2">
      <c r="B13" s="477"/>
      <c r="C13" s="408"/>
      <c r="D13" s="408"/>
      <c r="E13" s="408"/>
      <c r="F13" s="408"/>
      <c r="G13" s="408"/>
      <c r="Z13" s="399"/>
      <c r="AL13" s="396"/>
      <c r="AM13" s="396"/>
      <c r="AN13" s="396"/>
      <c r="AO13" s="396"/>
    </row>
    <row r="14" spans="1:41" s="398" customFormat="1" ht="6" customHeight="1" x14ac:dyDescent="0.2">
      <c r="B14" s="477"/>
      <c r="C14" s="408"/>
      <c r="D14" s="408"/>
      <c r="E14" s="408"/>
      <c r="F14" s="408"/>
      <c r="G14" s="408"/>
      <c r="Z14" s="399"/>
      <c r="AL14" s="396"/>
      <c r="AM14" s="396"/>
      <c r="AN14" s="396"/>
      <c r="AO14" s="396"/>
    </row>
    <row r="15" spans="1:41" s="398" customFormat="1" ht="4.5" customHeight="1" x14ac:dyDescent="0.2">
      <c r="B15" s="477"/>
      <c r="C15" s="408"/>
      <c r="D15" s="408"/>
      <c r="E15" s="408"/>
      <c r="F15" s="408"/>
      <c r="G15" s="408"/>
      <c r="Z15" s="399"/>
      <c r="AL15" s="396"/>
      <c r="AM15" s="396"/>
      <c r="AN15" s="396"/>
      <c r="AO15" s="396"/>
    </row>
    <row r="16" spans="1:41" s="398" customFormat="1" ht="6" customHeight="1" thickBot="1" x14ac:dyDescent="0.25">
      <c r="B16" s="477"/>
      <c r="C16" s="408"/>
      <c r="D16" s="408"/>
      <c r="E16" s="408"/>
      <c r="F16" s="408"/>
      <c r="G16" s="408"/>
      <c r="Z16" s="399"/>
      <c r="AL16" s="396"/>
      <c r="AM16" s="396"/>
      <c r="AN16" s="396"/>
      <c r="AO16" s="396"/>
    </row>
    <row r="17" spans="1:40" ht="24" customHeight="1" thickTop="1" thickBot="1" x14ac:dyDescent="0.3">
      <c r="A17" s="409"/>
      <c r="B17" s="410"/>
      <c r="C17" s="2073" t="s">
        <v>693</v>
      </c>
      <c r="D17" s="2074"/>
      <c r="E17" s="2074"/>
      <c r="F17" s="2074"/>
      <c r="G17" s="2074"/>
      <c r="H17" s="411"/>
      <c r="I17" s="2075" t="s">
        <v>695</v>
      </c>
      <c r="J17" s="2076"/>
      <c r="K17" s="2076"/>
      <c r="L17" s="2076"/>
      <c r="M17" s="2076"/>
      <c r="N17" s="2076"/>
      <c r="O17" s="2076"/>
      <c r="P17" s="2076"/>
      <c r="Q17" s="2076"/>
      <c r="R17" s="2076"/>
      <c r="S17" s="2076"/>
      <c r="T17" s="2076"/>
      <c r="U17" s="2076"/>
      <c r="V17" s="2076"/>
      <c r="W17" s="2077"/>
      <c r="X17" s="412"/>
      <c r="Y17" s="2078" t="s">
        <v>839</v>
      </c>
      <c r="Z17" s="2079"/>
      <c r="AI17" s="396"/>
      <c r="AJ17" s="396"/>
      <c r="AK17" s="396"/>
      <c r="AL17" s="396"/>
      <c r="AM17" s="396"/>
      <c r="AN17" s="396"/>
    </row>
    <row r="18" spans="1:40" ht="15" thickBot="1" x14ac:dyDescent="0.25">
      <c r="A18" s="413" t="s">
        <v>24</v>
      </c>
      <c r="B18" s="413" t="s">
        <v>54</v>
      </c>
      <c r="C18" s="414" t="s">
        <v>55</v>
      </c>
      <c r="D18" s="415" t="s">
        <v>56</v>
      </c>
      <c r="E18" s="415" t="s">
        <v>22</v>
      </c>
      <c r="F18" s="415" t="s">
        <v>58</v>
      </c>
      <c r="G18" s="415" t="s">
        <v>792</v>
      </c>
      <c r="H18" s="416"/>
      <c r="I18" s="417" t="s">
        <v>59</v>
      </c>
      <c r="J18" s="418" t="s">
        <v>60</v>
      </c>
      <c r="K18" s="418" t="s">
        <v>28</v>
      </c>
      <c r="L18" s="418" t="s">
        <v>61</v>
      </c>
      <c r="M18" s="418" t="s">
        <v>840</v>
      </c>
      <c r="N18" s="419"/>
      <c r="O18" s="420" t="s">
        <v>63</v>
      </c>
      <c r="P18" s="418" t="s">
        <v>0</v>
      </c>
      <c r="Q18" s="418" t="s">
        <v>64</v>
      </c>
      <c r="R18" s="418" t="s">
        <v>27</v>
      </c>
      <c r="S18" s="418" t="s">
        <v>65</v>
      </c>
      <c r="T18" s="418" t="s">
        <v>66</v>
      </c>
      <c r="U18" s="418" t="s">
        <v>67</v>
      </c>
      <c r="V18" s="418" t="s">
        <v>841</v>
      </c>
      <c r="W18" s="418" t="s">
        <v>68</v>
      </c>
      <c r="X18" s="419"/>
      <c r="Y18" s="414" t="s">
        <v>842</v>
      </c>
      <c r="Z18" s="421" t="s">
        <v>843</v>
      </c>
      <c r="AI18" s="396"/>
      <c r="AJ18" s="396"/>
      <c r="AK18" s="396"/>
      <c r="AL18" s="396"/>
      <c r="AM18" s="396"/>
      <c r="AN18" s="396"/>
    </row>
    <row r="19" spans="1:40" ht="128.25" customHeight="1" thickBot="1" x14ac:dyDescent="0.25">
      <c r="A19" s="2126" t="s">
        <v>844</v>
      </c>
      <c r="B19" s="2126" t="s">
        <v>70</v>
      </c>
      <c r="C19" s="2124" t="s">
        <v>71</v>
      </c>
      <c r="D19" s="2124" t="s">
        <v>72</v>
      </c>
      <c r="E19" s="2124" t="s">
        <v>73</v>
      </c>
      <c r="F19" s="2124" t="s">
        <v>845</v>
      </c>
      <c r="G19" s="2124" t="s">
        <v>74</v>
      </c>
      <c r="H19" s="416"/>
      <c r="I19" s="2111" t="s">
        <v>75</v>
      </c>
      <c r="J19" s="2111" t="s">
        <v>846</v>
      </c>
      <c r="K19" s="2134" t="s">
        <v>977</v>
      </c>
      <c r="L19" s="2134" t="s">
        <v>847</v>
      </c>
      <c r="M19" s="2113" t="s">
        <v>848</v>
      </c>
      <c r="N19" s="422"/>
      <c r="O19" s="2120" t="s">
        <v>76</v>
      </c>
      <c r="P19" s="2122" t="s">
        <v>849</v>
      </c>
      <c r="Q19" s="2136" t="s">
        <v>850</v>
      </c>
      <c r="R19" s="423" t="s">
        <v>77</v>
      </c>
      <c r="S19" s="423" t="s">
        <v>78</v>
      </c>
      <c r="T19" s="423" t="s">
        <v>79</v>
      </c>
      <c r="U19" s="2128" t="s">
        <v>53</v>
      </c>
      <c r="V19" s="2130" t="s">
        <v>851</v>
      </c>
      <c r="W19" s="2132" t="s">
        <v>978</v>
      </c>
      <c r="X19" s="419"/>
      <c r="Y19" s="2115" t="s">
        <v>80</v>
      </c>
      <c r="Z19" s="2117" t="s">
        <v>852</v>
      </c>
      <c r="AI19" s="396"/>
      <c r="AJ19" s="396"/>
      <c r="AK19" s="396"/>
      <c r="AL19" s="396"/>
      <c r="AM19" s="396"/>
      <c r="AN19" s="396"/>
    </row>
    <row r="20" spans="1:40" ht="33" customHeight="1" thickBot="1" x14ac:dyDescent="0.25">
      <c r="A20" s="2127"/>
      <c r="B20" s="2127"/>
      <c r="C20" s="2125"/>
      <c r="D20" s="2125"/>
      <c r="E20" s="2125"/>
      <c r="F20" s="2125"/>
      <c r="G20" s="2125"/>
      <c r="H20" s="416"/>
      <c r="I20" s="2112"/>
      <c r="J20" s="2112"/>
      <c r="K20" s="2135"/>
      <c r="L20" s="2135"/>
      <c r="M20" s="2114"/>
      <c r="N20" s="422"/>
      <c r="O20" s="2121"/>
      <c r="P20" s="2123"/>
      <c r="Q20" s="2137"/>
      <c r="R20" s="2119" t="s">
        <v>81</v>
      </c>
      <c r="S20" s="2119"/>
      <c r="T20" s="2119"/>
      <c r="U20" s="2129"/>
      <c r="V20" s="2131"/>
      <c r="W20" s="2133"/>
      <c r="X20" s="419"/>
      <c r="Y20" s="2116"/>
      <c r="Z20" s="2118"/>
      <c r="AI20" s="396"/>
      <c r="AJ20" s="396"/>
      <c r="AK20" s="396"/>
      <c r="AL20" s="396"/>
      <c r="AM20" s="396"/>
      <c r="AN20" s="396"/>
    </row>
    <row r="21" spans="1:40" ht="20.100000000000001" customHeight="1" thickBot="1" x14ac:dyDescent="0.25">
      <c r="A21" s="424" t="s">
        <v>1023</v>
      </c>
      <c r="B21" s="436">
        <v>2011</v>
      </c>
      <c r="C21" s="426">
        <f t="shared" ref="C21:C26" si="0">SUM(D21:G21)</f>
        <v>0</v>
      </c>
      <c r="D21" s="427"/>
      <c r="E21" s="427"/>
      <c r="F21" s="427"/>
      <c r="G21" s="427"/>
      <c r="H21" s="416"/>
      <c r="I21" s="426" t="str">
        <f>IF(SUM(J21:L21)=0,"",SUM(J21:L21))</f>
        <v/>
      </c>
      <c r="J21" s="427"/>
      <c r="K21" s="427"/>
      <c r="L21" s="427"/>
      <c r="M21" s="428" t="str">
        <f>IF(I21="","",IF(I21&gt;0,SUM(J21:K21) /I21,0))</f>
        <v/>
      </c>
      <c r="N21" s="422"/>
      <c r="O21" s="426" t="str">
        <f>IF(COUNTA(Q21:W21)&lt;7,"",SUM(J21+K21-Q21-V21-W21-U21))</f>
        <v/>
      </c>
      <c r="P21" s="429" t="str">
        <f>IF(AND(COUNTA(J21:K21)&gt;0,O21&lt;&gt;"",SUM(J21:K21)&gt;0),O21 /(J21+K21),"")</f>
        <v/>
      </c>
      <c r="Q21" s="427"/>
      <c r="R21" s="427"/>
      <c r="S21" s="427"/>
      <c r="T21" s="427"/>
      <c r="U21" s="427"/>
      <c r="V21" s="427"/>
      <c r="W21" s="427"/>
      <c r="X21" s="430"/>
      <c r="Y21" s="481"/>
      <c r="Z21" s="482"/>
      <c r="AI21" s="396"/>
      <c r="AJ21" s="396"/>
      <c r="AK21" s="396"/>
      <c r="AL21" s="396"/>
      <c r="AM21" s="396"/>
      <c r="AN21" s="396"/>
    </row>
    <row r="22" spans="1:40" s="433" customFormat="1" ht="20.100000000000001" customHeight="1" thickBot="1" x14ac:dyDescent="0.25">
      <c r="A22" s="431" t="s">
        <v>1023</v>
      </c>
      <c r="B22" s="436">
        <v>2012</v>
      </c>
      <c r="C22" s="426">
        <f t="shared" si="0"/>
        <v>0</v>
      </c>
      <c r="D22" s="427"/>
      <c r="E22" s="427"/>
      <c r="F22" s="427"/>
      <c r="G22" s="427"/>
      <c r="H22" s="416"/>
      <c r="I22" s="426" t="str">
        <f>IF(SUM(J22:L22)=0,"",SUM(J22:L22))</f>
        <v/>
      </c>
      <c r="J22" s="427"/>
      <c r="K22" s="427"/>
      <c r="L22" s="427"/>
      <c r="M22" s="428" t="str">
        <f>IF(I22="","",IF(I22&gt;0,SUM(J22:K22) /I22,0))</f>
        <v/>
      </c>
      <c r="N22" s="422"/>
      <c r="O22" s="426" t="str">
        <f>IF(COUNTA(Q22:W22)&lt;7,"",SUM(J22+K22-Q22-V22-W22-U22))</f>
        <v/>
      </c>
      <c r="P22" s="429" t="str">
        <f>IF(AND(COUNTA(J22:K22)&gt;0,O22&lt;&gt;"",SUM(J22:K22)&gt;0),O22 /(J22+K22),"")</f>
        <v/>
      </c>
      <c r="Q22" s="427"/>
      <c r="R22" s="427"/>
      <c r="S22" s="427"/>
      <c r="T22" s="427"/>
      <c r="U22" s="427"/>
      <c r="V22" s="427"/>
      <c r="W22" s="427"/>
      <c r="X22" s="430"/>
      <c r="Y22" s="481"/>
      <c r="Z22" s="482"/>
      <c r="AI22" s="396"/>
      <c r="AJ22" s="396"/>
      <c r="AK22" s="396"/>
      <c r="AL22" s="396"/>
      <c r="AM22" s="396"/>
      <c r="AN22" s="396"/>
    </row>
    <row r="23" spans="1:40" s="433" customFormat="1" ht="20.100000000000001" customHeight="1" thickBot="1" x14ac:dyDescent="0.25">
      <c r="A23" s="431" t="s">
        <v>1023</v>
      </c>
      <c r="B23" s="436">
        <v>2013</v>
      </c>
      <c r="C23" s="426">
        <f t="shared" si="0"/>
        <v>0</v>
      </c>
      <c r="D23" s="427"/>
      <c r="E23" s="427"/>
      <c r="F23" s="427"/>
      <c r="G23" s="427"/>
      <c r="H23" s="416"/>
      <c r="I23" s="426" t="str">
        <f>IF(SUM(J23:L23)=0,"",SUM(J23:L23))</f>
        <v/>
      </c>
      <c r="J23" s="427"/>
      <c r="K23" s="427"/>
      <c r="L23" s="427"/>
      <c r="M23" s="428" t="str">
        <f>IF(I23="","",IF(I23&gt;0,SUM(J23:K23) /I23,0))</f>
        <v/>
      </c>
      <c r="N23" s="422"/>
      <c r="O23" s="426" t="str">
        <f>IF(COUNTA(Q23:W23)&lt;7,"",SUM(J23+K23-Q23-V23-W23-U23))</f>
        <v/>
      </c>
      <c r="P23" s="429" t="str">
        <f>IF(AND(COUNTA(J23:K23)&gt;0,O23&lt;&gt;"",SUM(J23:K23)&gt;0),O23 /(J23+K23),"")</f>
        <v/>
      </c>
      <c r="Q23" s="427"/>
      <c r="R23" s="427"/>
      <c r="S23" s="427"/>
      <c r="T23" s="427"/>
      <c r="U23" s="427"/>
      <c r="V23" s="427"/>
      <c r="W23" s="427"/>
      <c r="X23" s="430"/>
      <c r="Y23" s="481"/>
      <c r="Z23" s="482"/>
      <c r="AI23" s="396"/>
      <c r="AJ23" s="396"/>
      <c r="AK23" s="396"/>
      <c r="AL23" s="396"/>
      <c r="AM23" s="396"/>
      <c r="AN23" s="396"/>
    </row>
    <row r="24" spans="1:40" s="433" customFormat="1" ht="20.100000000000001" customHeight="1" thickBot="1" x14ac:dyDescent="0.25">
      <c r="A24" s="431" t="s">
        <v>1023</v>
      </c>
      <c r="B24" s="436">
        <v>2014</v>
      </c>
      <c r="C24" s="426">
        <f t="shared" si="0"/>
        <v>0</v>
      </c>
      <c r="D24" s="427"/>
      <c r="E24" s="427"/>
      <c r="F24" s="427"/>
      <c r="G24" s="427"/>
      <c r="H24" s="416"/>
      <c r="I24" s="426" t="str">
        <f>IF(SUM(J24:L24)=0,"",SUM(J24:L24))</f>
        <v/>
      </c>
      <c r="J24" s="427"/>
      <c r="K24" s="427"/>
      <c r="L24" s="427"/>
      <c r="M24" s="428" t="str">
        <f>IF(I24="","",IF(I24&gt;0,SUM(J24:K24) /I24,0))</f>
        <v/>
      </c>
      <c r="N24" s="422"/>
      <c r="O24" s="426" t="str">
        <f>IF(COUNTA(Q24:W24)&lt;7,"",SUM(J24+K24-Q24-V24-W24-U24))</f>
        <v/>
      </c>
      <c r="P24" s="429" t="str">
        <f>IF(AND(COUNTA(J24:K24)&gt;0,O24&lt;&gt;"",SUM(J24:K24)&gt;0),O24 /(J24+K24),"")</f>
        <v/>
      </c>
      <c r="Q24" s="427"/>
      <c r="R24" s="427"/>
      <c r="S24" s="427"/>
      <c r="T24" s="427"/>
      <c r="U24" s="427"/>
      <c r="V24" s="427"/>
      <c r="W24" s="427"/>
      <c r="X24" s="430"/>
      <c r="Y24" s="481"/>
      <c r="Z24" s="482"/>
      <c r="AI24" s="396"/>
      <c r="AJ24" s="396"/>
      <c r="AK24" s="396"/>
      <c r="AL24" s="396"/>
      <c r="AM24" s="396"/>
      <c r="AN24" s="396"/>
    </row>
    <row r="25" spans="1:40" s="433" customFormat="1" ht="20.100000000000001" customHeight="1" thickBot="1" x14ac:dyDescent="0.25">
      <c r="A25" s="435" t="s">
        <v>1023</v>
      </c>
      <c r="B25" s="436" t="s">
        <v>1459</v>
      </c>
      <c r="C25" s="437">
        <f t="shared" si="0"/>
        <v>0</v>
      </c>
      <c r="D25" s="438"/>
      <c r="E25" s="438"/>
      <c r="F25" s="438"/>
      <c r="G25" s="438"/>
      <c r="H25" s="416"/>
      <c r="I25" s="2330"/>
      <c r="J25" s="2330"/>
      <c r="K25" s="2330"/>
      <c r="L25" s="2330"/>
      <c r="M25" s="2330"/>
      <c r="N25" s="444"/>
      <c r="O25" s="2330"/>
      <c r="P25" s="2330"/>
      <c r="Q25" s="2330"/>
      <c r="R25" s="2330"/>
      <c r="S25" s="2330"/>
      <c r="T25" s="2330"/>
      <c r="U25" s="2330"/>
      <c r="V25" s="2330"/>
      <c r="W25" s="2330"/>
      <c r="X25" s="444"/>
      <c r="Y25" s="2331"/>
      <c r="Z25" s="2332"/>
      <c r="AI25" s="396"/>
      <c r="AJ25" s="396"/>
      <c r="AK25" s="396"/>
      <c r="AL25" s="396"/>
      <c r="AM25" s="396"/>
      <c r="AN25" s="396"/>
    </row>
    <row r="26" spans="1:40" s="433" customFormat="1" ht="20.100000000000001" customHeight="1" thickTop="1" thickBot="1" x14ac:dyDescent="0.25">
      <c r="A26" s="439" t="s">
        <v>1023</v>
      </c>
      <c r="B26" s="440" t="s">
        <v>1589</v>
      </c>
      <c r="C26" s="441">
        <f t="shared" si="0"/>
        <v>0</v>
      </c>
      <c r="D26" s="442"/>
      <c r="E26" s="442"/>
      <c r="F26" s="442"/>
      <c r="G26" s="442"/>
      <c r="H26" s="443"/>
      <c r="I26" s="2330"/>
      <c r="J26" s="2330"/>
      <c r="K26" s="2330"/>
      <c r="L26" s="2330"/>
      <c r="M26" s="2330"/>
      <c r="N26" s="444"/>
      <c r="O26" s="2330"/>
      <c r="P26" s="2330"/>
      <c r="Q26" s="2330"/>
      <c r="R26" s="2330"/>
      <c r="S26" s="2330"/>
      <c r="T26" s="2330"/>
      <c r="U26" s="2330"/>
      <c r="V26" s="2330"/>
      <c r="W26" s="2330"/>
      <c r="X26" s="444"/>
      <c r="Y26" s="2331"/>
      <c r="Z26" s="2332"/>
      <c r="AI26" s="396"/>
      <c r="AJ26" s="396"/>
      <c r="AK26" s="396"/>
      <c r="AL26" s="396"/>
      <c r="AM26" s="396"/>
      <c r="AN26" s="396"/>
    </row>
    <row r="27" spans="1:40" s="395" customFormat="1" ht="3" customHeight="1" thickTop="1" x14ac:dyDescent="0.25">
      <c r="A27" s="664"/>
      <c r="B27" s="664"/>
      <c r="C27" s="664"/>
      <c r="D27" s="664"/>
      <c r="E27" s="664"/>
      <c r="F27" s="664"/>
      <c r="G27" s="664"/>
      <c r="H27" s="664"/>
      <c r="I27" s="664"/>
      <c r="J27" s="664"/>
      <c r="K27" s="664"/>
      <c r="L27" s="664"/>
      <c r="M27" s="664"/>
      <c r="N27" s="664"/>
      <c r="O27" s="664"/>
      <c r="P27" s="664"/>
      <c r="Q27" s="664"/>
      <c r="R27" s="664"/>
      <c r="S27" s="664"/>
      <c r="T27" s="664"/>
      <c r="U27" s="664"/>
      <c r="V27" s="664"/>
      <c r="W27" s="664"/>
      <c r="X27" s="664"/>
      <c r="Y27" s="664"/>
      <c r="Z27" s="664"/>
      <c r="AI27" s="396"/>
      <c r="AJ27" s="396"/>
      <c r="AK27" s="396"/>
      <c r="AL27" s="396"/>
      <c r="AM27" s="396"/>
      <c r="AN27" s="396"/>
    </row>
    <row r="28" spans="1:40" s="395" customFormat="1" ht="15" x14ac:dyDescent="0.25">
      <c r="A28" s="664"/>
      <c r="B28" s="664"/>
      <c r="C28" s="664"/>
      <c r="D28" s="664"/>
      <c r="E28" s="664"/>
      <c r="F28" s="370" t="s">
        <v>1482</v>
      </c>
      <c r="G28" s="370"/>
      <c r="H28" s="664"/>
      <c r="I28" s="664"/>
      <c r="J28" s="664"/>
      <c r="K28" s="664"/>
      <c r="L28" s="664"/>
      <c r="M28" s="446" t="str">
        <f>IF(A25="EZ","-----",IF(A25= "Nicht relevant","-----",IF(COUNTBLANK(M23:M25)=3,"",SUMIF(A23:A25,"relevant",M23:M25) /COUNTIF(A23:A25,"relevant"))))</f>
        <v>-----</v>
      </c>
      <c r="N28" s="664"/>
      <c r="O28" s="664"/>
      <c r="P28" s="664"/>
      <c r="Q28" s="664"/>
      <c r="R28" s="664"/>
      <c r="S28" s="664"/>
      <c r="T28" s="664"/>
      <c r="U28" s="664"/>
      <c r="V28" s="664"/>
      <c r="W28" s="664"/>
      <c r="X28" s="664"/>
      <c r="Y28" s="664"/>
      <c r="Z28" s="407"/>
      <c r="AI28" s="396"/>
      <c r="AJ28" s="396"/>
      <c r="AK28" s="396"/>
      <c r="AL28" s="396"/>
      <c r="AM28" s="396"/>
      <c r="AN28" s="396"/>
    </row>
    <row r="29" spans="1:40" s="395" customFormat="1" ht="12.75" customHeight="1" x14ac:dyDescent="0.2">
      <c r="A29" s="483"/>
      <c r="B29" s="484"/>
      <c r="C29" s="484"/>
      <c r="D29" s="484"/>
      <c r="E29" s="484"/>
      <c r="F29" s="484"/>
      <c r="G29" s="484"/>
      <c r="H29" s="484"/>
      <c r="I29" s="484"/>
      <c r="J29" s="484"/>
      <c r="K29" s="484"/>
      <c r="L29" s="484"/>
      <c r="M29" s="484"/>
      <c r="N29" s="484"/>
      <c r="O29" s="484"/>
      <c r="P29" s="485"/>
      <c r="Q29" s="485"/>
      <c r="R29" s="484"/>
      <c r="S29" s="484"/>
      <c r="T29" s="484"/>
      <c r="U29" s="484"/>
      <c r="V29" s="484"/>
      <c r="W29" s="486"/>
      <c r="X29" s="486"/>
      <c r="Z29" s="407"/>
      <c r="AI29" s="396"/>
      <c r="AJ29" s="396"/>
      <c r="AK29" s="396"/>
      <c r="AL29" s="396"/>
      <c r="AM29" s="396"/>
      <c r="AN29" s="396"/>
    </row>
    <row r="30" spans="1:40" s="30" customFormat="1" ht="21.75" customHeight="1" x14ac:dyDescent="0.25">
      <c r="A30" s="2339" t="s">
        <v>696</v>
      </c>
      <c r="B30" s="2339"/>
      <c r="C30" s="2339"/>
      <c r="D30" s="2339" t="s">
        <v>692</v>
      </c>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row>
    <row r="31" spans="1:40" s="30" customFormat="1" ht="18" customHeight="1" thickBot="1" x14ac:dyDescent="0.3">
      <c r="A31" s="2374"/>
      <c r="B31" s="2374"/>
      <c r="C31" s="2374"/>
      <c r="D31" s="2340" t="s">
        <v>693</v>
      </c>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row>
    <row r="32" spans="1:40" s="30" customFormat="1" ht="18" customHeight="1" x14ac:dyDescent="0.25">
      <c r="A32" s="2343" t="s">
        <v>784</v>
      </c>
      <c r="B32" s="2344"/>
      <c r="C32" s="2344"/>
      <c r="D32" s="2333" t="s">
        <v>1460</v>
      </c>
      <c r="E32" s="2333"/>
      <c r="F32" s="2333"/>
      <c r="G32" s="2333"/>
      <c r="H32" s="2333"/>
      <c r="I32" s="2333"/>
      <c r="J32" s="2333"/>
      <c r="K32" s="2333"/>
      <c r="L32" s="2333"/>
      <c r="M32" s="2333"/>
      <c r="N32" s="2333"/>
      <c r="O32" s="2333"/>
      <c r="P32" s="2333"/>
      <c r="Q32" s="2333"/>
      <c r="R32" s="2333"/>
      <c r="S32" s="2333"/>
      <c r="T32" s="2333"/>
      <c r="U32" s="2333"/>
      <c r="V32" s="2333"/>
      <c r="W32" s="2333"/>
      <c r="X32" s="2333"/>
      <c r="Y32" s="2333"/>
      <c r="Z32" s="2334"/>
    </row>
    <row r="33" spans="1:27" s="30" customFormat="1" ht="18" customHeight="1" thickBot="1" x14ac:dyDescent="0.3">
      <c r="A33" s="2345"/>
      <c r="B33" s="2346"/>
      <c r="C33" s="2346"/>
      <c r="D33" s="2322" t="s">
        <v>1414</v>
      </c>
      <c r="E33" s="2322"/>
      <c r="F33" s="2322"/>
      <c r="G33" s="2322"/>
      <c r="H33" s="2322"/>
      <c r="I33" s="2322"/>
      <c r="J33" s="2322"/>
      <c r="K33" s="2322"/>
      <c r="L33" s="2322"/>
      <c r="M33" s="2322"/>
      <c r="N33" s="2322"/>
      <c r="O33" s="2322"/>
      <c r="P33" s="2322"/>
      <c r="Q33" s="2322"/>
      <c r="R33" s="2322"/>
      <c r="S33" s="2322"/>
      <c r="T33" s="2322"/>
      <c r="U33" s="2322"/>
      <c r="V33" s="2322"/>
      <c r="W33" s="2322"/>
      <c r="X33" s="2322"/>
      <c r="Y33" s="2322"/>
      <c r="Z33" s="2323"/>
    </row>
    <row r="34" spans="1:27" s="30" customFormat="1" ht="18" customHeight="1" thickBot="1" x14ac:dyDescent="0.3">
      <c r="A34" s="2348" t="s">
        <v>1415</v>
      </c>
      <c r="B34" s="2349"/>
      <c r="C34" s="2349"/>
      <c r="D34" s="2341" t="s">
        <v>1416</v>
      </c>
      <c r="E34" s="2341"/>
      <c r="F34" s="2341"/>
      <c r="G34" s="2341"/>
      <c r="H34" s="2341"/>
      <c r="I34" s="2341"/>
      <c r="J34" s="2341"/>
      <c r="K34" s="2341"/>
      <c r="L34" s="2341"/>
      <c r="M34" s="2341"/>
      <c r="N34" s="2341"/>
      <c r="O34" s="2341"/>
      <c r="P34" s="2341"/>
      <c r="Q34" s="2341"/>
      <c r="R34" s="2341"/>
      <c r="S34" s="2341"/>
      <c r="T34" s="2341"/>
      <c r="U34" s="2341"/>
      <c r="V34" s="2341"/>
      <c r="W34" s="2341"/>
      <c r="X34" s="2341"/>
      <c r="Y34" s="2341"/>
      <c r="Z34" s="2342"/>
    </row>
    <row r="35" spans="1:27" s="30" customFormat="1" ht="18" customHeight="1" x14ac:dyDescent="0.25">
      <c r="A35" s="2343" t="s">
        <v>1417</v>
      </c>
      <c r="B35" s="2344"/>
      <c r="C35" s="2344"/>
      <c r="D35" s="2335" t="s">
        <v>1461</v>
      </c>
      <c r="E35" s="2335"/>
      <c r="F35" s="2335"/>
      <c r="G35" s="2335"/>
      <c r="H35" s="2335"/>
      <c r="I35" s="2335"/>
      <c r="J35" s="2335"/>
      <c r="K35" s="2335"/>
      <c r="L35" s="2335"/>
      <c r="M35" s="2335"/>
      <c r="N35" s="2335"/>
      <c r="O35" s="2335"/>
      <c r="P35" s="2335"/>
      <c r="Q35" s="2335"/>
      <c r="R35" s="2335"/>
      <c r="S35" s="2335"/>
      <c r="T35" s="2335"/>
      <c r="U35" s="2335"/>
      <c r="V35" s="2335"/>
      <c r="W35" s="2335"/>
      <c r="X35" s="2335"/>
      <c r="Y35" s="2335"/>
      <c r="Z35" s="2336"/>
      <c r="AA35" s="1181"/>
    </row>
    <row r="36" spans="1:27" s="30" customFormat="1" ht="18" customHeight="1" x14ac:dyDescent="0.25">
      <c r="A36" s="2347"/>
      <c r="B36" s="2339"/>
      <c r="C36" s="2339"/>
      <c r="D36" s="2337" t="s">
        <v>697</v>
      </c>
      <c r="E36" s="2337"/>
      <c r="F36" s="2337"/>
      <c r="G36" s="2337"/>
      <c r="H36" s="2337"/>
      <c r="I36" s="2337"/>
      <c r="J36" s="2337"/>
      <c r="K36" s="2337"/>
      <c r="L36" s="2337"/>
      <c r="M36" s="2337"/>
      <c r="N36" s="2337"/>
      <c r="O36" s="2337"/>
      <c r="P36" s="2337"/>
      <c r="Q36" s="2337"/>
      <c r="R36" s="2337"/>
      <c r="S36" s="2337"/>
      <c r="T36" s="2337"/>
      <c r="U36" s="2337"/>
      <c r="V36" s="2337"/>
      <c r="W36" s="2337"/>
      <c r="X36" s="2337"/>
      <c r="Y36" s="2337"/>
      <c r="Z36" s="2338"/>
      <c r="AA36" s="1182"/>
    </row>
    <row r="37" spans="1:27" s="30" customFormat="1" ht="18" customHeight="1" thickBot="1" x14ac:dyDescent="0.3">
      <c r="A37" s="2345"/>
      <c r="B37" s="2346"/>
      <c r="C37" s="2346"/>
      <c r="D37" s="2322" t="s">
        <v>908</v>
      </c>
      <c r="E37" s="2322"/>
      <c r="F37" s="2322"/>
      <c r="G37" s="2322"/>
      <c r="H37" s="2322"/>
      <c r="I37" s="2322"/>
      <c r="J37" s="2322"/>
      <c r="K37" s="2322"/>
      <c r="L37" s="2322"/>
      <c r="M37" s="2322"/>
      <c r="N37" s="2322"/>
      <c r="O37" s="2322"/>
      <c r="P37" s="2322"/>
      <c r="Q37" s="2322"/>
      <c r="R37" s="2322"/>
      <c r="S37" s="2322"/>
      <c r="T37" s="2322"/>
      <c r="U37" s="2322"/>
      <c r="V37" s="2322"/>
      <c r="W37" s="2322"/>
      <c r="X37" s="2322"/>
      <c r="Y37" s="2322"/>
      <c r="Z37" s="2323"/>
    </row>
    <row r="38" spans="1:27" s="30" customFormat="1" ht="18" customHeight="1" x14ac:dyDescent="0.25">
      <c r="A38" s="2343" t="s">
        <v>1420</v>
      </c>
      <c r="B38" s="2344"/>
      <c r="C38" s="2344"/>
      <c r="D38" s="2333" t="s">
        <v>1462</v>
      </c>
      <c r="E38" s="2333"/>
      <c r="F38" s="2333"/>
      <c r="G38" s="2333"/>
      <c r="H38" s="2333"/>
      <c r="I38" s="2333"/>
      <c r="J38" s="2333"/>
      <c r="K38" s="2333"/>
      <c r="L38" s="2333"/>
      <c r="M38" s="2333"/>
      <c r="N38" s="2333"/>
      <c r="O38" s="2333"/>
      <c r="P38" s="2333"/>
      <c r="Q38" s="2333"/>
      <c r="R38" s="2333"/>
      <c r="S38" s="2333"/>
      <c r="T38" s="2333"/>
      <c r="U38" s="2333"/>
      <c r="V38" s="2333"/>
      <c r="W38" s="2333"/>
      <c r="X38" s="2333"/>
      <c r="Y38" s="2333"/>
      <c r="Z38" s="2334"/>
    </row>
    <row r="39" spans="1:27" s="30" customFormat="1" ht="18" customHeight="1" thickBot="1" x14ac:dyDescent="0.3">
      <c r="A39" s="2345"/>
      <c r="B39" s="2346"/>
      <c r="C39" s="2346"/>
      <c r="D39" s="2322" t="s">
        <v>1419</v>
      </c>
      <c r="E39" s="2322"/>
      <c r="F39" s="2322"/>
      <c r="G39" s="2322"/>
      <c r="H39" s="2322"/>
      <c r="I39" s="2322"/>
      <c r="J39" s="2322"/>
      <c r="K39" s="2322"/>
      <c r="L39" s="2322"/>
      <c r="M39" s="2322"/>
      <c r="N39" s="2322"/>
      <c r="O39" s="2322"/>
      <c r="P39" s="2322"/>
      <c r="Q39" s="2322"/>
      <c r="R39" s="2322"/>
      <c r="S39" s="2322"/>
      <c r="T39" s="2322"/>
      <c r="U39" s="2322"/>
      <c r="V39" s="2322"/>
      <c r="W39" s="2322"/>
      <c r="X39" s="2322"/>
      <c r="Y39" s="2322"/>
      <c r="Z39" s="2323"/>
    </row>
    <row r="40" spans="1:27" s="1180" customFormat="1" ht="18" customHeight="1" x14ac:dyDescent="0.25">
      <c r="A40" s="2343" t="s">
        <v>1418</v>
      </c>
      <c r="B40" s="2344"/>
      <c r="C40" s="2344"/>
      <c r="D40" s="2335" t="s">
        <v>1461</v>
      </c>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2336"/>
    </row>
    <row r="41" spans="1:27" s="1180" customFormat="1" ht="18" customHeight="1" x14ac:dyDescent="0.25">
      <c r="A41" s="2347"/>
      <c r="B41" s="2339"/>
      <c r="C41" s="2339"/>
      <c r="D41" s="2337" t="s">
        <v>697</v>
      </c>
      <c r="E41" s="2337"/>
      <c r="F41" s="2337"/>
      <c r="G41" s="2337"/>
      <c r="H41" s="2337"/>
      <c r="I41" s="2337"/>
      <c r="J41" s="2337"/>
      <c r="K41" s="2337"/>
      <c r="L41" s="2337"/>
      <c r="M41" s="2337"/>
      <c r="N41" s="2337"/>
      <c r="O41" s="2337"/>
      <c r="P41" s="2337"/>
      <c r="Q41" s="2337"/>
      <c r="R41" s="2337"/>
      <c r="S41" s="2337"/>
      <c r="T41" s="2337"/>
      <c r="U41" s="2337"/>
      <c r="V41" s="2337"/>
      <c r="W41" s="2337"/>
      <c r="X41" s="2337"/>
      <c r="Y41" s="2337"/>
      <c r="Z41" s="2338"/>
    </row>
    <row r="42" spans="1:27" s="1180" customFormat="1" ht="18" customHeight="1" thickBot="1" x14ac:dyDescent="0.3">
      <c r="A42" s="2345"/>
      <c r="B42" s="2346"/>
      <c r="C42" s="2346"/>
      <c r="D42" s="2322" t="s">
        <v>909</v>
      </c>
      <c r="E42" s="2322"/>
      <c r="F42" s="2322"/>
      <c r="G42" s="2322"/>
      <c r="H42" s="2322"/>
      <c r="I42" s="2322"/>
      <c r="J42" s="2322"/>
      <c r="K42" s="2322"/>
      <c r="L42" s="2322"/>
      <c r="M42" s="2322"/>
      <c r="N42" s="2322"/>
      <c r="O42" s="2322"/>
      <c r="P42" s="2322"/>
      <c r="Q42" s="2322"/>
      <c r="R42" s="2322"/>
      <c r="S42" s="2322"/>
      <c r="T42" s="2322"/>
      <c r="U42" s="2322"/>
      <c r="V42" s="2322"/>
      <c r="W42" s="2322"/>
      <c r="X42" s="2322"/>
      <c r="Y42" s="2322"/>
      <c r="Z42" s="2323"/>
    </row>
    <row r="43" spans="1:27" s="1180" customFormat="1" ht="18" customHeight="1" x14ac:dyDescent="0.25">
      <c r="A43" s="2343" t="s">
        <v>1421</v>
      </c>
      <c r="B43" s="2344"/>
      <c r="C43" s="2344"/>
      <c r="D43" s="2333" t="s">
        <v>1462</v>
      </c>
      <c r="E43" s="2333"/>
      <c r="F43" s="2333"/>
      <c r="G43" s="2333"/>
      <c r="H43" s="2333"/>
      <c r="I43" s="2333"/>
      <c r="J43" s="2333"/>
      <c r="K43" s="2333"/>
      <c r="L43" s="2333"/>
      <c r="M43" s="2333"/>
      <c r="N43" s="2333"/>
      <c r="O43" s="2333"/>
      <c r="P43" s="2333"/>
      <c r="Q43" s="2333"/>
      <c r="R43" s="2333"/>
      <c r="S43" s="2333"/>
      <c r="T43" s="2333"/>
      <c r="U43" s="2333"/>
      <c r="V43" s="2333"/>
      <c r="W43" s="2333"/>
      <c r="X43" s="2333"/>
      <c r="Y43" s="2333"/>
      <c r="Z43" s="2334"/>
    </row>
    <row r="44" spans="1:27" s="1180" customFormat="1" ht="18" customHeight="1" thickBot="1" x14ac:dyDescent="0.3">
      <c r="A44" s="2345"/>
      <c r="B44" s="2346"/>
      <c r="C44" s="2346"/>
      <c r="D44" s="2322" t="s">
        <v>1422</v>
      </c>
      <c r="E44" s="2322"/>
      <c r="F44" s="2322"/>
      <c r="G44" s="2322"/>
      <c r="H44" s="2322"/>
      <c r="I44" s="2322"/>
      <c r="J44" s="2322"/>
      <c r="K44" s="2322"/>
      <c r="L44" s="2322"/>
      <c r="M44" s="2322"/>
      <c r="N44" s="2322"/>
      <c r="O44" s="2322"/>
      <c r="P44" s="2322"/>
      <c r="Q44" s="2322"/>
      <c r="R44" s="2322"/>
      <c r="S44" s="2322"/>
      <c r="T44" s="2322"/>
      <c r="U44" s="2322"/>
      <c r="V44" s="2322"/>
      <c r="W44" s="2322"/>
      <c r="X44" s="2322"/>
      <c r="Y44" s="2322"/>
      <c r="Z44" s="2323"/>
    </row>
    <row r="45" spans="1:27" s="1180" customFormat="1" ht="18" customHeight="1" x14ac:dyDescent="0.25">
      <c r="A45" s="2343" t="s">
        <v>1423</v>
      </c>
      <c r="B45" s="2344"/>
      <c r="C45" s="2344"/>
      <c r="D45" s="2335" t="s">
        <v>1461</v>
      </c>
      <c r="E45" s="2335"/>
      <c r="F45" s="2335"/>
      <c r="G45" s="2335"/>
      <c r="H45" s="2335"/>
      <c r="I45" s="2335"/>
      <c r="J45" s="2335"/>
      <c r="K45" s="2335"/>
      <c r="L45" s="2335"/>
      <c r="M45" s="2335"/>
      <c r="N45" s="2335"/>
      <c r="O45" s="2335"/>
      <c r="P45" s="2335"/>
      <c r="Q45" s="2335"/>
      <c r="R45" s="2335"/>
      <c r="S45" s="2335"/>
      <c r="T45" s="2335"/>
      <c r="U45" s="2335"/>
      <c r="V45" s="2335"/>
      <c r="W45" s="2335"/>
      <c r="X45" s="2335"/>
      <c r="Y45" s="2335"/>
      <c r="Z45" s="2336"/>
    </row>
    <row r="46" spans="1:27" s="1180" customFormat="1" ht="18" customHeight="1" x14ac:dyDescent="0.25">
      <c r="A46" s="2347"/>
      <c r="B46" s="2339"/>
      <c r="C46" s="2339"/>
      <c r="D46" s="2337" t="s">
        <v>697</v>
      </c>
      <c r="E46" s="2337"/>
      <c r="F46" s="2337"/>
      <c r="G46" s="2337"/>
      <c r="H46" s="2337"/>
      <c r="I46" s="2337"/>
      <c r="J46" s="2337"/>
      <c r="K46" s="2337"/>
      <c r="L46" s="2337"/>
      <c r="M46" s="2337"/>
      <c r="N46" s="2337"/>
      <c r="O46" s="2337"/>
      <c r="P46" s="2337"/>
      <c r="Q46" s="2337"/>
      <c r="R46" s="2337"/>
      <c r="S46" s="2337"/>
      <c r="T46" s="2337"/>
      <c r="U46" s="2337"/>
      <c r="V46" s="2337"/>
      <c r="W46" s="2337"/>
      <c r="X46" s="2337"/>
      <c r="Y46" s="2337"/>
      <c r="Z46" s="2338"/>
    </row>
    <row r="47" spans="1:27" s="1180" customFormat="1" ht="18" customHeight="1" thickBot="1" x14ac:dyDescent="0.3">
      <c r="A47" s="2345"/>
      <c r="B47" s="2346"/>
      <c r="C47" s="2346"/>
      <c r="D47" s="2322" t="s">
        <v>911</v>
      </c>
      <c r="E47" s="2322"/>
      <c r="F47" s="2322"/>
      <c r="G47" s="2322"/>
      <c r="H47" s="2322"/>
      <c r="I47" s="2322"/>
      <c r="J47" s="2322"/>
      <c r="K47" s="2322"/>
      <c r="L47" s="2322"/>
      <c r="M47" s="2322"/>
      <c r="N47" s="2322"/>
      <c r="O47" s="2322"/>
      <c r="P47" s="2322"/>
      <c r="Q47" s="2322"/>
      <c r="R47" s="2322"/>
      <c r="S47" s="2322"/>
      <c r="T47" s="2322"/>
      <c r="U47" s="2322"/>
      <c r="V47" s="2322"/>
      <c r="W47" s="2322"/>
      <c r="X47" s="2322"/>
      <c r="Y47" s="2322"/>
      <c r="Z47" s="2323"/>
    </row>
    <row r="48" spans="1:27" s="1180" customFormat="1" ht="18" customHeight="1" x14ac:dyDescent="0.25">
      <c r="A48" s="2324" t="s">
        <v>1424</v>
      </c>
      <c r="B48" s="2325"/>
      <c r="C48" s="2326"/>
      <c r="D48" s="2333" t="s">
        <v>1462</v>
      </c>
      <c r="E48" s="2333"/>
      <c r="F48" s="2333"/>
      <c r="G48" s="2333"/>
      <c r="H48" s="2333"/>
      <c r="I48" s="2333"/>
      <c r="J48" s="2333"/>
      <c r="K48" s="2333"/>
      <c r="L48" s="2333"/>
      <c r="M48" s="2333"/>
      <c r="N48" s="2333"/>
      <c r="O48" s="2333"/>
      <c r="P48" s="2333"/>
      <c r="Q48" s="2333"/>
      <c r="R48" s="2333"/>
      <c r="S48" s="2333"/>
      <c r="T48" s="2333"/>
      <c r="U48" s="2333"/>
      <c r="V48" s="2333"/>
      <c r="W48" s="2333"/>
      <c r="X48" s="2333"/>
      <c r="Y48" s="2333"/>
      <c r="Z48" s="2334"/>
    </row>
    <row r="49" spans="1:26" s="1180" customFormat="1" ht="18" customHeight="1" thickBot="1" x14ac:dyDescent="0.3">
      <c r="A49" s="2327"/>
      <c r="B49" s="2328"/>
      <c r="C49" s="2329"/>
      <c r="D49" s="2322" t="s">
        <v>1425</v>
      </c>
      <c r="E49" s="2322"/>
      <c r="F49" s="2322"/>
      <c r="G49" s="2322"/>
      <c r="H49" s="2322"/>
      <c r="I49" s="2322"/>
      <c r="J49" s="2322"/>
      <c r="K49" s="2322"/>
      <c r="L49" s="2322"/>
      <c r="M49" s="2322"/>
      <c r="N49" s="2322"/>
      <c r="O49" s="2322"/>
      <c r="P49" s="2322"/>
      <c r="Q49" s="2322"/>
      <c r="R49" s="2322"/>
      <c r="S49" s="2322"/>
      <c r="T49" s="2322"/>
      <c r="U49" s="2322"/>
      <c r="V49" s="2322"/>
      <c r="W49" s="2322"/>
      <c r="X49" s="2322"/>
      <c r="Y49" s="2322"/>
      <c r="Z49" s="2323"/>
    </row>
    <row r="50" spans="1:26" s="1180" customFormat="1" ht="18" customHeight="1" x14ac:dyDescent="0.25">
      <c r="A50" s="2350" t="s">
        <v>1426</v>
      </c>
      <c r="B50" s="2351"/>
      <c r="C50" s="2351"/>
      <c r="D50" s="2335" t="s">
        <v>1461</v>
      </c>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6"/>
    </row>
    <row r="51" spans="1:26" s="1180" customFormat="1" ht="18" customHeight="1" x14ac:dyDescent="0.25">
      <c r="A51" s="2352"/>
      <c r="B51" s="2353"/>
      <c r="C51" s="2353"/>
      <c r="D51" s="2337" t="s">
        <v>697</v>
      </c>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8"/>
    </row>
    <row r="52" spans="1:26" s="1180" customFormat="1" ht="18" customHeight="1" thickBot="1" x14ac:dyDescent="0.3">
      <c r="A52" s="2356"/>
      <c r="B52" s="2357"/>
      <c r="C52" s="2357"/>
      <c r="D52" s="2322" t="s">
        <v>915</v>
      </c>
      <c r="E52" s="2322"/>
      <c r="F52" s="2322"/>
      <c r="G52" s="2322"/>
      <c r="H52" s="2322"/>
      <c r="I52" s="2322"/>
      <c r="J52" s="2322"/>
      <c r="K52" s="2322"/>
      <c r="L52" s="2322"/>
      <c r="M52" s="2322"/>
      <c r="N52" s="2322"/>
      <c r="O52" s="2322"/>
      <c r="P52" s="2322"/>
      <c r="Q52" s="2322"/>
      <c r="R52" s="2322"/>
      <c r="S52" s="2322"/>
      <c r="T52" s="2322"/>
      <c r="U52" s="2322"/>
      <c r="V52" s="2322"/>
      <c r="W52" s="2322"/>
      <c r="X52" s="2322"/>
      <c r="Y52" s="2322"/>
      <c r="Z52" s="2323"/>
    </row>
    <row r="53" spans="1:26" s="1180" customFormat="1" ht="18" customHeight="1" x14ac:dyDescent="0.25">
      <c r="A53" s="2343" t="s">
        <v>1427</v>
      </c>
      <c r="B53" s="2344"/>
      <c r="C53" s="2344"/>
      <c r="D53" s="2333" t="s">
        <v>1462</v>
      </c>
      <c r="E53" s="2333"/>
      <c r="F53" s="2333"/>
      <c r="G53" s="2333"/>
      <c r="H53" s="2333"/>
      <c r="I53" s="2333"/>
      <c r="J53" s="2333"/>
      <c r="K53" s="2333"/>
      <c r="L53" s="2333"/>
      <c r="M53" s="2333"/>
      <c r="N53" s="2333"/>
      <c r="O53" s="2333"/>
      <c r="P53" s="2333"/>
      <c r="Q53" s="2333"/>
      <c r="R53" s="2333"/>
      <c r="S53" s="2333"/>
      <c r="T53" s="2333"/>
      <c r="U53" s="2333"/>
      <c r="V53" s="2333"/>
      <c r="W53" s="2333"/>
      <c r="X53" s="2333"/>
      <c r="Y53" s="2333"/>
      <c r="Z53" s="2334"/>
    </row>
    <row r="54" spans="1:26" s="1180" customFormat="1" ht="18" customHeight="1" thickBot="1" x14ac:dyDescent="0.3">
      <c r="A54" s="2345"/>
      <c r="B54" s="2346"/>
      <c r="C54" s="2346"/>
      <c r="D54" s="2322" t="s">
        <v>1428</v>
      </c>
      <c r="E54" s="2322"/>
      <c r="F54" s="2322"/>
      <c r="G54" s="2322"/>
      <c r="H54" s="2322"/>
      <c r="I54" s="2322"/>
      <c r="J54" s="2322"/>
      <c r="K54" s="2322"/>
      <c r="L54" s="2322"/>
      <c r="M54" s="2322"/>
      <c r="N54" s="2322"/>
      <c r="O54" s="2322"/>
      <c r="P54" s="2322"/>
      <c r="Q54" s="2322"/>
      <c r="R54" s="2322"/>
      <c r="S54" s="2322"/>
      <c r="T54" s="2322"/>
      <c r="U54" s="2322"/>
      <c r="V54" s="2322"/>
      <c r="W54" s="2322"/>
      <c r="X54" s="2322"/>
      <c r="Y54" s="2322"/>
      <c r="Z54" s="2323"/>
    </row>
    <row r="55" spans="1:26" s="1180" customFormat="1" ht="18" customHeight="1" thickBot="1" x14ac:dyDescent="0.3">
      <c r="A55" s="2385"/>
      <c r="B55" s="2385"/>
      <c r="C55" s="2385"/>
      <c r="D55" s="2386" t="s">
        <v>695</v>
      </c>
      <c r="E55" s="2386"/>
      <c r="F55" s="2386"/>
      <c r="G55" s="2386"/>
      <c r="H55" s="2386"/>
      <c r="I55" s="2386"/>
      <c r="J55" s="2386"/>
      <c r="K55" s="2386"/>
      <c r="L55" s="2386"/>
      <c r="M55" s="2386"/>
      <c r="N55" s="2386"/>
      <c r="O55" s="2386"/>
      <c r="P55" s="2386"/>
      <c r="Q55" s="2386"/>
      <c r="R55" s="2386"/>
      <c r="S55" s="2386"/>
      <c r="T55" s="2386"/>
      <c r="U55" s="2386"/>
      <c r="V55" s="2386"/>
      <c r="W55" s="2386"/>
      <c r="X55" s="2386"/>
      <c r="Y55" s="2386"/>
      <c r="Z55" s="2386"/>
    </row>
    <row r="56" spans="1:26" s="1180" customFormat="1" ht="18" customHeight="1" x14ac:dyDescent="0.25">
      <c r="A56" s="2343" t="s">
        <v>1429</v>
      </c>
      <c r="B56" s="2344"/>
      <c r="C56" s="2344"/>
      <c r="D56" s="2335" t="s">
        <v>1461</v>
      </c>
      <c r="E56" s="2335"/>
      <c r="F56" s="2335"/>
      <c r="G56" s="2335"/>
      <c r="H56" s="2335"/>
      <c r="I56" s="2335"/>
      <c r="J56" s="2335"/>
      <c r="K56" s="2335"/>
      <c r="L56" s="2335"/>
      <c r="M56" s="2335"/>
      <c r="N56" s="2335"/>
      <c r="O56" s="2335"/>
      <c r="P56" s="2335"/>
      <c r="Q56" s="2335"/>
      <c r="R56" s="2335"/>
      <c r="S56" s="2335"/>
      <c r="T56" s="2335"/>
      <c r="U56" s="2335"/>
      <c r="V56" s="2335"/>
      <c r="W56" s="2335"/>
      <c r="X56" s="2335"/>
      <c r="Y56" s="2335"/>
      <c r="Z56" s="2336"/>
    </row>
    <row r="57" spans="1:26" s="1180" customFormat="1" ht="44.25" customHeight="1" x14ac:dyDescent="0.25">
      <c r="A57" s="2347"/>
      <c r="B57" s="2339"/>
      <c r="C57" s="2339"/>
      <c r="D57" s="2337" t="s">
        <v>698</v>
      </c>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8"/>
    </row>
    <row r="58" spans="1:26" s="1180" customFormat="1" ht="18" customHeight="1" thickBot="1" x14ac:dyDescent="0.3">
      <c r="A58" s="2345"/>
      <c r="B58" s="2346"/>
      <c r="C58" s="2346"/>
      <c r="D58" s="2322" t="s">
        <v>1434</v>
      </c>
      <c r="E58" s="2322"/>
      <c r="F58" s="2322"/>
      <c r="G58" s="2322"/>
      <c r="H58" s="2322"/>
      <c r="I58" s="2322"/>
      <c r="J58" s="2322"/>
      <c r="K58" s="2322"/>
      <c r="L58" s="2322"/>
      <c r="M58" s="2322"/>
      <c r="N58" s="2322"/>
      <c r="O58" s="2322"/>
      <c r="P58" s="2322"/>
      <c r="Q58" s="2322"/>
      <c r="R58" s="2322"/>
      <c r="S58" s="2322"/>
      <c r="T58" s="2322"/>
      <c r="U58" s="2322"/>
      <c r="V58" s="2322"/>
      <c r="W58" s="2322"/>
      <c r="X58" s="2322"/>
      <c r="Y58" s="2322"/>
      <c r="Z58" s="2323"/>
    </row>
    <row r="59" spans="1:26" s="1180" customFormat="1" ht="18" customHeight="1" x14ac:dyDescent="0.25">
      <c r="A59" s="2343" t="s">
        <v>1466</v>
      </c>
      <c r="B59" s="2344"/>
      <c r="C59" s="2344"/>
      <c r="D59" s="2333" t="s">
        <v>1462</v>
      </c>
      <c r="E59" s="2333"/>
      <c r="F59" s="2333"/>
      <c r="G59" s="2333"/>
      <c r="H59" s="2333"/>
      <c r="I59" s="2333"/>
      <c r="J59" s="2333"/>
      <c r="K59" s="2333"/>
      <c r="L59" s="2333"/>
      <c r="M59" s="2333"/>
      <c r="N59" s="2333"/>
      <c r="O59" s="2333"/>
      <c r="P59" s="2333"/>
      <c r="Q59" s="2333"/>
      <c r="R59" s="2333"/>
      <c r="S59" s="2333"/>
      <c r="T59" s="2333"/>
      <c r="U59" s="2333"/>
      <c r="V59" s="2333"/>
      <c r="W59" s="2333"/>
      <c r="X59" s="2333"/>
      <c r="Y59" s="2333"/>
      <c r="Z59" s="2334"/>
    </row>
    <row r="60" spans="1:26" s="1180" customFormat="1" ht="18" customHeight="1" thickBot="1" x14ac:dyDescent="0.3">
      <c r="A60" s="2345"/>
      <c r="B60" s="2346"/>
      <c r="C60" s="2346"/>
      <c r="D60" s="2322" t="s">
        <v>1433</v>
      </c>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3"/>
    </row>
    <row r="61" spans="1:26" s="1180" customFormat="1" ht="18" customHeight="1" x14ac:dyDescent="0.25">
      <c r="A61" s="2350" t="s">
        <v>1430</v>
      </c>
      <c r="B61" s="2351"/>
      <c r="C61" s="2351"/>
      <c r="D61" s="2333" t="s">
        <v>1488</v>
      </c>
      <c r="E61" s="2333"/>
      <c r="F61" s="2333"/>
      <c r="G61" s="2333"/>
      <c r="H61" s="2333"/>
      <c r="I61" s="2333"/>
      <c r="J61" s="2333"/>
      <c r="K61" s="2333"/>
      <c r="L61" s="2333"/>
      <c r="M61" s="2333"/>
      <c r="N61" s="2333"/>
      <c r="O61" s="2333"/>
      <c r="P61" s="2333"/>
      <c r="Q61" s="2333"/>
      <c r="R61" s="2333"/>
      <c r="S61" s="2333"/>
      <c r="T61" s="2333"/>
      <c r="U61" s="2333"/>
      <c r="V61" s="2333"/>
      <c r="W61" s="2333"/>
      <c r="X61" s="2333"/>
      <c r="Y61" s="2333"/>
      <c r="Z61" s="2334"/>
    </row>
    <row r="62" spans="1:26" s="1180" customFormat="1" ht="18" customHeight="1" x14ac:dyDescent="0.25">
      <c r="A62" s="2352"/>
      <c r="B62" s="2353"/>
      <c r="C62" s="2353"/>
      <c r="D62" s="2365" t="s">
        <v>699</v>
      </c>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6"/>
    </row>
    <row r="63" spans="1:26" s="1180" customFormat="1" ht="18" customHeight="1" x14ac:dyDescent="0.25">
      <c r="A63" s="2352"/>
      <c r="B63" s="2353"/>
      <c r="C63" s="2353"/>
      <c r="D63" s="2363" t="s">
        <v>700</v>
      </c>
      <c r="E63" s="2363"/>
      <c r="F63" s="2363"/>
      <c r="G63" s="2363"/>
      <c r="H63" s="2363"/>
      <c r="I63" s="2363"/>
      <c r="J63" s="2363"/>
      <c r="K63" s="2363"/>
      <c r="L63" s="2363"/>
      <c r="M63" s="2363"/>
      <c r="N63" s="2363"/>
      <c r="O63" s="2363"/>
      <c r="P63" s="2363"/>
      <c r="Q63" s="2363"/>
      <c r="R63" s="2363"/>
      <c r="S63" s="2363"/>
      <c r="T63" s="2363"/>
      <c r="U63" s="2363"/>
      <c r="V63" s="2363"/>
      <c r="W63" s="2363"/>
      <c r="X63" s="2363"/>
      <c r="Y63" s="2363"/>
      <c r="Z63" s="2364"/>
    </row>
    <row r="64" spans="1:26" s="1180" customFormat="1" ht="18" customHeight="1" x14ac:dyDescent="0.25">
      <c r="A64" s="2354"/>
      <c r="B64" s="2355"/>
      <c r="C64" s="2355"/>
      <c r="D64" s="2387" t="s">
        <v>1497</v>
      </c>
      <c r="E64" s="2388"/>
      <c r="F64" s="2388"/>
      <c r="G64" s="2388"/>
      <c r="H64" s="2388"/>
      <c r="I64" s="2388"/>
      <c r="J64" s="2388"/>
      <c r="K64" s="2388"/>
      <c r="L64" s="2388"/>
      <c r="M64" s="2388"/>
      <c r="N64" s="2388"/>
      <c r="O64" s="2388"/>
      <c r="P64" s="2388"/>
      <c r="Q64" s="2388"/>
      <c r="R64" s="2388"/>
      <c r="S64" s="2388"/>
      <c r="T64" s="2388"/>
      <c r="U64" s="2388"/>
      <c r="V64" s="2388"/>
      <c r="W64" s="2388"/>
      <c r="X64" s="2388"/>
      <c r="Y64" s="2388"/>
      <c r="Z64" s="2389"/>
    </row>
    <row r="65" spans="1:28" s="1180" customFormat="1" ht="111.75" customHeight="1" thickBot="1" x14ac:dyDescent="0.3">
      <c r="A65" s="2356"/>
      <c r="B65" s="2357"/>
      <c r="C65" s="2357"/>
      <c r="D65" s="2377" t="s">
        <v>1498</v>
      </c>
      <c r="E65" s="2377"/>
      <c r="F65" s="2377"/>
      <c r="G65" s="2377"/>
      <c r="H65" s="2377"/>
      <c r="I65" s="2377"/>
      <c r="J65" s="2377"/>
      <c r="K65" s="2377"/>
      <c r="L65" s="2377"/>
      <c r="M65" s="2377"/>
      <c r="N65" s="2377"/>
      <c r="O65" s="2377"/>
      <c r="P65" s="2377"/>
      <c r="Q65" s="2377"/>
      <c r="R65" s="2377"/>
      <c r="S65" s="2377"/>
      <c r="T65" s="2377"/>
      <c r="U65" s="2377"/>
      <c r="V65" s="2377"/>
      <c r="W65" s="2377"/>
      <c r="X65" s="2377"/>
      <c r="Y65" s="2377"/>
      <c r="Z65" s="2378"/>
      <c r="AA65" s="2390" t="s">
        <v>1479</v>
      </c>
      <c r="AB65" s="2391"/>
    </row>
    <row r="66" spans="1:28" s="1180" customFormat="1" ht="18" customHeight="1" thickBot="1" x14ac:dyDescent="0.3">
      <c r="A66" s="2358" t="s">
        <v>1467</v>
      </c>
      <c r="B66" s="2358"/>
      <c r="C66" s="2358"/>
      <c r="D66" s="2318" t="s">
        <v>1432</v>
      </c>
      <c r="E66" s="2318"/>
      <c r="F66" s="2318"/>
      <c r="G66" s="2318"/>
      <c r="H66" s="2318"/>
      <c r="I66" s="2318"/>
      <c r="J66" s="2318"/>
      <c r="K66" s="2318"/>
      <c r="L66" s="2318"/>
      <c r="M66" s="2318"/>
      <c r="N66" s="2318"/>
      <c r="O66" s="2318"/>
      <c r="P66" s="2318"/>
      <c r="Q66" s="2318"/>
      <c r="R66" s="2318"/>
      <c r="S66" s="2318"/>
      <c r="T66" s="2318"/>
      <c r="U66" s="2318"/>
      <c r="V66" s="2318"/>
      <c r="W66" s="2318"/>
      <c r="X66" s="2318"/>
      <c r="Y66" s="2318"/>
      <c r="Z66" s="2318"/>
    </row>
    <row r="67" spans="1:28" s="1180" customFormat="1" ht="18" customHeight="1" x14ac:dyDescent="0.25">
      <c r="A67" s="2343" t="s">
        <v>1431</v>
      </c>
      <c r="B67" s="2344"/>
      <c r="C67" s="2344"/>
      <c r="D67" s="2333" t="s">
        <v>1435</v>
      </c>
      <c r="E67" s="2333"/>
      <c r="F67" s="2333"/>
      <c r="G67" s="2333"/>
      <c r="H67" s="2333"/>
      <c r="I67" s="2333"/>
      <c r="J67" s="2333"/>
      <c r="K67" s="2333"/>
      <c r="L67" s="2333"/>
      <c r="M67" s="2333"/>
      <c r="N67" s="2333"/>
      <c r="O67" s="2333"/>
      <c r="P67" s="2333"/>
      <c r="Q67" s="2333"/>
      <c r="R67" s="2333"/>
      <c r="S67" s="2333"/>
      <c r="T67" s="2333"/>
      <c r="U67" s="2333"/>
      <c r="V67" s="2333"/>
      <c r="W67" s="2333"/>
      <c r="X67" s="2333"/>
      <c r="Y67" s="2333"/>
      <c r="Z67" s="2334"/>
    </row>
    <row r="68" spans="1:28" s="1180" customFormat="1" ht="18" customHeight="1" x14ac:dyDescent="0.25">
      <c r="A68" s="2347"/>
      <c r="B68" s="2339"/>
      <c r="C68" s="2339"/>
      <c r="D68" s="2365" t="s">
        <v>699</v>
      </c>
      <c r="E68" s="2365"/>
      <c r="F68" s="2365"/>
      <c r="G68" s="2365"/>
      <c r="H68" s="2365"/>
      <c r="I68" s="2365"/>
      <c r="J68" s="2365"/>
      <c r="K68" s="2365"/>
      <c r="L68" s="2365"/>
      <c r="M68" s="2365"/>
      <c r="N68" s="2365"/>
      <c r="O68" s="2365"/>
      <c r="P68" s="2365"/>
      <c r="Q68" s="2365"/>
      <c r="R68" s="2365"/>
      <c r="S68" s="2365"/>
      <c r="T68" s="2365"/>
      <c r="U68" s="2365"/>
      <c r="V68" s="2365"/>
      <c r="W68" s="2365"/>
      <c r="X68" s="2365"/>
      <c r="Y68" s="2365"/>
      <c r="Z68" s="2366"/>
    </row>
    <row r="69" spans="1:28" s="1180" customFormat="1" ht="18" customHeight="1" x14ac:dyDescent="0.25">
      <c r="A69" s="2347"/>
      <c r="B69" s="2339"/>
      <c r="C69" s="2339"/>
      <c r="D69" s="2363" t="s">
        <v>700</v>
      </c>
      <c r="E69" s="2363"/>
      <c r="F69" s="2363"/>
      <c r="G69" s="2363"/>
      <c r="H69" s="2363"/>
      <c r="I69" s="2363"/>
      <c r="J69" s="2363"/>
      <c r="K69" s="2363"/>
      <c r="L69" s="2363"/>
      <c r="M69" s="2363"/>
      <c r="N69" s="2363"/>
      <c r="O69" s="2363"/>
      <c r="P69" s="2363"/>
      <c r="Q69" s="2363"/>
      <c r="R69" s="2363"/>
      <c r="S69" s="2363"/>
      <c r="T69" s="2363"/>
      <c r="U69" s="2363"/>
      <c r="V69" s="2363"/>
      <c r="W69" s="2363"/>
      <c r="X69" s="2363"/>
      <c r="Y69" s="2363"/>
      <c r="Z69" s="2364"/>
    </row>
    <row r="70" spans="1:28" s="1180" customFormat="1" ht="18" customHeight="1" x14ac:dyDescent="0.25">
      <c r="A70" s="2359"/>
      <c r="B70" s="2360"/>
      <c r="C70" s="2360"/>
      <c r="D70" s="2387" t="s">
        <v>1497</v>
      </c>
      <c r="E70" s="2388"/>
      <c r="F70" s="2388"/>
      <c r="G70" s="2388"/>
      <c r="H70" s="2388"/>
      <c r="I70" s="2388"/>
      <c r="J70" s="2388"/>
      <c r="K70" s="2388"/>
      <c r="L70" s="2388"/>
      <c r="M70" s="2388"/>
      <c r="N70" s="2388"/>
      <c r="O70" s="2388"/>
      <c r="P70" s="2388"/>
      <c r="Q70" s="2388"/>
      <c r="R70" s="2388"/>
      <c r="S70" s="2388"/>
      <c r="T70" s="2388"/>
      <c r="U70" s="2388"/>
      <c r="V70" s="2388"/>
      <c r="W70" s="2388"/>
      <c r="X70" s="2388"/>
      <c r="Y70" s="2388"/>
      <c r="Z70" s="2389"/>
    </row>
    <row r="71" spans="1:28" s="1180" customFormat="1" ht="120.75" customHeight="1" thickBot="1" x14ac:dyDescent="0.3">
      <c r="A71" s="2345"/>
      <c r="B71" s="2346"/>
      <c r="C71" s="2346"/>
      <c r="D71" s="2377" t="s">
        <v>1499</v>
      </c>
      <c r="E71" s="2377"/>
      <c r="F71" s="2377"/>
      <c r="G71" s="2377"/>
      <c r="H71" s="2377"/>
      <c r="I71" s="2377"/>
      <c r="J71" s="2377"/>
      <c r="K71" s="2377"/>
      <c r="L71" s="2377"/>
      <c r="M71" s="2377"/>
      <c r="N71" s="2377"/>
      <c r="O71" s="2377"/>
      <c r="P71" s="2377"/>
      <c r="Q71" s="2377"/>
      <c r="R71" s="2377"/>
      <c r="S71" s="2377"/>
      <c r="T71" s="2377"/>
      <c r="U71" s="2377"/>
      <c r="V71" s="2377"/>
      <c r="W71" s="2377"/>
      <c r="X71" s="2377"/>
      <c r="Y71" s="2377"/>
      <c r="Z71" s="2378"/>
    </row>
    <row r="72" spans="1:28" s="1180" customFormat="1" ht="18" customHeight="1" thickBot="1" x14ac:dyDescent="0.3">
      <c r="A72" s="2348" t="s">
        <v>1468</v>
      </c>
      <c r="B72" s="2349"/>
      <c r="C72" s="2349"/>
      <c r="D72" s="2341" t="s">
        <v>1437</v>
      </c>
      <c r="E72" s="2341"/>
      <c r="F72" s="2341"/>
      <c r="G72" s="2341"/>
      <c r="H72" s="2341"/>
      <c r="I72" s="2341"/>
      <c r="J72" s="2341"/>
      <c r="K72" s="2341"/>
      <c r="L72" s="2341"/>
      <c r="M72" s="2341"/>
      <c r="N72" s="2341"/>
      <c r="O72" s="2341"/>
      <c r="P72" s="2341"/>
      <c r="Q72" s="2341"/>
      <c r="R72" s="2341"/>
      <c r="S72" s="2341"/>
      <c r="T72" s="2341"/>
      <c r="U72" s="2341"/>
      <c r="V72" s="2341"/>
      <c r="W72" s="2341"/>
      <c r="X72" s="2341"/>
      <c r="Y72" s="2341"/>
      <c r="Z72" s="2342"/>
    </row>
    <row r="73" spans="1:28" s="1180" customFormat="1" ht="18" customHeight="1" x14ac:dyDescent="0.25">
      <c r="A73" s="2343" t="s">
        <v>1469</v>
      </c>
      <c r="B73" s="2344"/>
      <c r="C73" s="2344"/>
      <c r="D73" s="2372" t="s">
        <v>1435</v>
      </c>
      <c r="E73" s="2372"/>
      <c r="F73" s="2372"/>
      <c r="G73" s="2372"/>
      <c r="H73" s="2372"/>
      <c r="I73" s="2372"/>
      <c r="J73" s="2372"/>
      <c r="K73" s="2372"/>
      <c r="L73" s="2372"/>
      <c r="M73" s="2372"/>
      <c r="N73" s="2372"/>
      <c r="O73" s="2372"/>
      <c r="P73" s="2372"/>
      <c r="Q73" s="2372"/>
      <c r="R73" s="2372"/>
      <c r="S73" s="2372"/>
      <c r="T73" s="2372"/>
      <c r="U73" s="2372"/>
      <c r="V73" s="2372"/>
      <c r="W73" s="2372"/>
      <c r="X73" s="2372"/>
      <c r="Y73" s="2372"/>
      <c r="Z73" s="2373"/>
    </row>
    <row r="74" spans="1:28" s="1180" customFormat="1" ht="18" customHeight="1" x14ac:dyDescent="0.25">
      <c r="A74" s="2347"/>
      <c r="B74" s="2339"/>
      <c r="C74" s="2339"/>
      <c r="D74" s="2379" t="s">
        <v>699</v>
      </c>
      <c r="E74" s="2379"/>
      <c r="F74" s="2379"/>
      <c r="G74" s="2379"/>
      <c r="H74" s="2379"/>
      <c r="I74" s="2379"/>
      <c r="J74" s="2379"/>
      <c r="K74" s="2379"/>
      <c r="L74" s="2379"/>
      <c r="M74" s="2379"/>
      <c r="N74" s="2379"/>
      <c r="O74" s="2379"/>
      <c r="P74" s="2379"/>
      <c r="Q74" s="2379"/>
      <c r="R74" s="2379"/>
      <c r="S74" s="2379"/>
      <c r="T74" s="2379"/>
      <c r="U74" s="2379"/>
      <c r="V74" s="2379"/>
      <c r="W74" s="2379"/>
      <c r="X74" s="2379"/>
      <c r="Y74" s="2379"/>
      <c r="Z74" s="2380"/>
    </row>
    <row r="75" spans="1:28" s="1180" customFormat="1" ht="18" customHeight="1" x14ac:dyDescent="0.25">
      <c r="A75" s="2347"/>
      <c r="B75" s="2339"/>
      <c r="C75" s="2339"/>
      <c r="D75" s="2381" t="s">
        <v>700</v>
      </c>
      <c r="E75" s="2381"/>
      <c r="F75" s="2381"/>
      <c r="G75" s="2381"/>
      <c r="H75" s="2381"/>
      <c r="I75" s="2381"/>
      <c r="J75" s="2381"/>
      <c r="K75" s="2381"/>
      <c r="L75" s="2381"/>
      <c r="M75" s="2381"/>
      <c r="N75" s="2381"/>
      <c r="O75" s="2381"/>
      <c r="P75" s="2381"/>
      <c r="Q75" s="2381"/>
      <c r="R75" s="2381"/>
      <c r="S75" s="2381"/>
      <c r="T75" s="2381"/>
      <c r="U75" s="2381"/>
      <c r="V75" s="2381"/>
      <c r="W75" s="2381"/>
      <c r="X75" s="2381"/>
      <c r="Y75" s="2381"/>
      <c r="Z75" s="2382"/>
    </row>
    <row r="76" spans="1:28" s="1180" customFormat="1" ht="18" customHeight="1" x14ac:dyDescent="0.25">
      <c r="A76" s="2359"/>
      <c r="B76" s="2360"/>
      <c r="C76" s="2360"/>
      <c r="D76" s="2387" t="s">
        <v>1497</v>
      </c>
      <c r="E76" s="2388"/>
      <c r="F76" s="2388"/>
      <c r="G76" s="2388"/>
      <c r="H76" s="2388"/>
      <c r="I76" s="2388"/>
      <c r="J76" s="2388"/>
      <c r="K76" s="2388"/>
      <c r="L76" s="2388"/>
      <c r="M76" s="2388"/>
      <c r="N76" s="2388"/>
      <c r="O76" s="2388"/>
      <c r="P76" s="2388"/>
      <c r="Q76" s="2388"/>
      <c r="R76" s="2388"/>
      <c r="S76" s="2388"/>
      <c r="T76" s="2388"/>
      <c r="U76" s="2388"/>
      <c r="V76" s="2388"/>
      <c r="W76" s="2388"/>
      <c r="X76" s="2388"/>
      <c r="Y76" s="2388"/>
      <c r="Z76" s="2389"/>
    </row>
    <row r="77" spans="1:28" s="1180" customFormat="1" ht="30.75" customHeight="1" thickBot="1" x14ac:dyDescent="0.3">
      <c r="A77" s="2345"/>
      <c r="B77" s="2346"/>
      <c r="C77" s="2346"/>
      <c r="D77" s="2383" t="s">
        <v>1481</v>
      </c>
      <c r="E77" s="2383"/>
      <c r="F77" s="2383"/>
      <c r="G77" s="2383"/>
      <c r="H77" s="2383"/>
      <c r="I77" s="2383"/>
      <c r="J77" s="2383"/>
      <c r="K77" s="2383"/>
      <c r="L77" s="2383"/>
      <c r="M77" s="2383"/>
      <c r="N77" s="2383"/>
      <c r="O77" s="2383"/>
      <c r="P77" s="2383"/>
      <c r="Q77" s="2383"/>
      <c r="R77" s="2383"/>
      <c r="S77" s="2383"/>
      <c r="T77" s="2383"/>
      <c r="U77" s="2383"/>
      <c r="V77" s="2383"/>
      <c r="W77" s="2383"/>
      <c r="X77" s="2383"/>
      <c r="Y77" s="2383"/>
      <c r="Z77" s="2384"/>
    </row>
    <row r="78" spans="1:28" s="1180" customFormat="1" ht="255" customHeight="1" thickBot="1" x14ac:dyDescent="0.3">
      <c r="A78" s="2348" t="s">
        <v>1269</v>
      </c>
      <c r="B78" s="2349"/>
      <c r="C78" s="2349"/>
      <c r="D78" s="2361" t="s">
        <v>1480</v>
      </c>
      <c r="E78" s="2361"/>
      <c r="F78" s="2361"/>
      <c r="G78" s="2361"/>
      <c r="H78" s="2361"/>
      <c r="I78" s="2361"/>
      <c r="J78" s="2361"/>
      <c r="K78" s="2361"/>
      <c r="L78" s="2361"/>
      <c r="M78" s="2361"/>
      <c r="N78" s="2361"/>
      <c r="O78" s="2361"/>
      <c r="P78" s="2361"/>
      <c r="Q78" s="2361"/>
      <c r="R78" s="2361"/>
      <c r="S78" s="2361"/>
      <c r="T78" s="2361"/>
      <c r="U78" s="2361"/>
      <c r="V78" s="2361"/>
      <c r="W78" s="2361"/>
      <c r="X78" s="2361"/>
      <c r="Y78" s="2361"/>
      <c r="Z78" s="2362"/>
    </row>
    <row r="79" spans="1:28" s="1180" customFormat="1" ht="18" customHeight="1" thickBot="1" x14ac:dyDescent="0.3">
      <c r="A79" s="2348" t="s">
        <v>1470</v>
      </c>
      <c r="B79" s="2349"/>
      <c r="C79" s="2349"/>
      <c r="D79" s="2341" t="s">
        <v>1436</v>
      </c>
      <c r="E79" s="2341"/>
      <c r="F79" s="2341"/>
      <c r="G79" s="2341"/>
      <c r="H79" s="2341"/>
      <c r="I79" s="2341"/>
      <c r="J79" s="2341"/>
      <c r="K79" s="2341"/>
      <c r="L79" s="2341"/>
      <c r="M79" s="2341"/>
      <c r="N79" s="2341"/>
      <c r="O79" s="2341"/>
      <c r="P79" s="2341"/>
      <c r="Q79" s="2341"/>
      <c r="R79" s="2341"/>
      <c r="S79" s="2341"/>
      <c r="T79" s="2341"/>
      <c r="U79" s="2341"/>
      <c r="V79" s="2341"/>
      <c r="W79" s="2341"/>
      <c r="X79" s="2341"/>
      <c r="Y79" s="2341"/>
      <c r="Z79" s="2342"/>
    </row>
    <row r="80" spans="1:28" s="1180" customFormat="1" ht="18" customHeight="1" thickBot="1" x14ac:dyDescent="0.3">
      <c r="A80" s="2348" t="s">
        <v>1438</v>
      </c>
      <c r="B80" s="2349"/>
      <c r="C80" s="2349"/>
      <c r="D80" s="2341" t="s">
        <v>1441</v>
      </c>
      <c r="E80" s="2341"/>
      <c r="F80" s="2341"/>
      <c r="G80" s="2341"/>
      <c r="H80" s="2341"/>
      <c r="I80" s="2341"/>
      <c r="J80" s="2341"/>
      <c r="K80" s="2341"/>
      <c r="L80" s="2341"/>
      <c r="M80" s="2341"/>
      <c r="N80" s="2341"/>
      <c r="O80" s="2341"/>
      <c r="P80" s="2341"/>
      <c r="Q80" s="2341"/>
      <c r="R80" s="2341"/>
      <c r="S80" s="2341"/>
      <c r="T80" s="2341"/>
      <c r="U80" s="2341"/>
      <c r="V80" s="2341"/>
      <c r="W80" s="2341"/>
      <c r="X80" s="2341"/>
      <c r="Y80" s="2341"/>
      <c r="Z80" s="2342"/>
    </row>
    <row r="81" spans="1:26" s="1180" customFormat="1" ht="18" customHeight="1" thickBot="1" x14ac:dyDescent="0.3">
      <c r="A81" s="2348" t="s">
        <v>1465</v>
      </c>
      <c r="B81" s="2349"/>
      <c r="C81" s="2349"/>
      <c r="D81" s="2341" t="s">
        <v>1463</v>
      </c>
      <c r="E81" s="2341"/>
      <c r="F81" s="2341"/>
      <c r="G81" s="2341"/>
      <c r="H81" s="2341"/>
      <c r="I81" s="2341"/>
      <c r="J81" s="2341"/>
      <c r="K81" s="2341"/>
      <c r="L81" s="2341"/>
      <c r="M81" s="2341"/>
      <c r="N81" s="2341"/>
      <c r="O81" s="2341"/>
      <c r="P81" s="2341"/>
      <c r="Q81" s="2341"/>
      <c r="R81" s="2341"/>
      <c r="S81" s="2341"/>
      <c r="T81" s="2341"/>
      <c r="U81" s="2341"/>
      <c r="V81" s="2341"/>
      <c r="W81" s="2341"/>
      <c r="X81" s="2341"/>
      <c r="Y81" s="2341"/>
      <c r="Z81" s="2342"/>
    </row>
    <row r="82" spans="1:26" s="1180" customFormat="1" ht="42" customHeight="1" thickBot="1" x14ac:dyDescent="0.3">
      <c r="A82" s="2348" t="s">
        <v>1439</v>
      </c>
      <c r="B82" s="2349"/>
      <c r="C82" s="2349"/>
      <c r="D82" s="2375" t="s">
        <v>1500</v>
      </c>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6"/>
    </row>
    <row r="83" spans="1:26" s="1180" customFormat="1" ht="30.75" customHeight="1" thickBot="1" x14ac:dyDescent="0.3">
      <c r="A83" s="2345"/>
      <c r="B83" s="2346"/>
      <c r="C83" s="2346"/>
      <c r="D83" s="2369" t="s">
        <v>1487</v>
      </c>
      <c r="E83" s="2370"/>
      <c r="F83" s="2370"/>
      <c r="G83" s="2370"/>
      <c r="H83" s="2370"/>
      <c r="I83" s="2370"/>
      <c r="J83" s="2370"/>
      <c r="K83" s="2370"/>
      <c r="L83" s="2370"/>
      <c r="M83" s="2370"/>
      <c r="N83" s="2370"/>
      <c r="O83" s="2370"/>
      <c r="P83" s="2370"/>
      <c r="Q83" s="2370"/>
      <c r="R83" s="2370"/>
      <c r="S83" s="2370"/>
      <c r="T83" s="2370"/>
      <c r="U83" s="2370"/>
      <c r="V83" s="2370"/>
      <c r="W83" s="2370"/>
      <c r="X83" s="2370"/>
      <c r="Y83" s="2370"/>
      <c r="Z83" s="2371"/>
    </row>
    <row r="84" spans="1:26" s="1180" customFormat="1" ht="18" customHeight="1" thickBot="1" x14ac:dyDescent="0.3">
      <c r="A84" s="2348" t="s">
        <v>1471</v>
      </c>
      <c r="B84" s="2349"/>
      <c r="C84" s="2349"/>
      <c r="D84" s="2341" t="s">
        <v>1442</v>
      </c>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2"/>
    </row>
    <row r="85" spans="1:26" s="1180" customFormat="1" ht="28.5" customHeight="1" x14ac:dyDescent="0.25">
      <c r="A85" s="2343" t="s">
        <v>1440</v>
      </c>
      <c r="B85" s="2344"/>
      <c r="C85" s="2344"/>
      <c r="D85" s="2335" t="s">
        <v>1508</v>
      </c>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6"/>
    </row>
    <row r="86" spans="1:26" s="1180" customFormat="1" ht="18" customHeight="1" x14ac:dyDescent="0.25">
      <c r="A86" s="2347"/>
      <c r="B86" s="2339"/>
      <c r="C86" s="2339"/>
      <c r="D86" s="2337" t="s">
        <v>1448</v>
      </c>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8"/>
    </row>
    <row r="87" spans="1:26" s="1180" customFormat="1" ht="27.75" customHeight="1" thickBot="1" x14ac:dyDescent="0.3">
      <c r="A87" s="2345"/>
      <c r="B87" s="2346"/>
      <c r="C87" s="2346"/>
      <c r="D87" s="2367" t="s">
        <v>1501</v>
      </c>
      <c r="E87" s="2367"/>
      <c r="F87" s="2367"/>
      <c r="G87" s="2367"/>
      <c r="H87" s="2367"/>
      <c r="I87" s="2367"/>
      <c r="J87" s="2367"/>
      <c r="K87" s="2367"/>
      <c r="L87" s="2367"/>
      <c r="M87" s="2367"/>
      <c r="N87" s="2367"/>
      <c r="O87" s="2367"/>
      <c r="P87" s="2367"/>
      <c r="Q87" s="2367"/>
      <c r="R87" s="2367"/>
      <c r="S87" s="2367"/>
      <c r="T87" s="2367"/>
      <c r="U87" s="2367"/>
      <c r="V87" s="2367"/>
      <c r="W87" s="2367"/>
      <c r="X87" s="2367"/>
      <c r="Y87" s="2367"/>
      <c r="Z87" s="2368"/>
    </row>
    <row r="88" spans="1:26" s="1180" customFormat="1" ht="18" customHeight="1" thickBot="1" x14ac:dyDescent="0.3">
      <c r="A88" s="2348" t="s">
        <v>1472</v>
      </c>
      <c r="B88" s="2349"/>
      <c r="C88" s="2349"/>
      <c r="D88" s="2341" t="s">
        <v>1444</v>
      </c>
      <c r="E88" s="2341"/>
      <c r="F88" s="2341"/>
      <c r="G88" s="2341"/>
      <c r="H88" s="2341"/>
      <c r="I88" s="2341"/>
      <c r="J88" s="2341"/>
      <c r="K88" s="2341"/>
      <c r="L88" s="2341"/>
      <c r="M88" s="2341"/>
      <c r="N88" s="2341"/>
      <c r="O88" s="2341"/>
      <c r="P88" s="2341"/>
      <c r="Q88" s="2341"/>
      <c r="R88" s="2341"/>
      <c r="S88" s="2341"/>
      <c r="T88" s="2341"/>
      <c r="U88" s="2341"/>
      <c r="V88" s="2341"/>
      <c r="W88" s="2341"/>
      <c r="X88" s="2341"/>
      <c r="Y88" s="2341"/>
      <c r="Z88" s="2342"/>
    </row>
    <row r="89" spans="1:26" s="1180" customFormat="1" ht="27" customHeight="1" x14ac:dyDescent="0.25">
      <c r="A89" s="2343" t="s">
        <v>1443</v>
      </c>
      <c r="B89" s="2344"/>
      <c r="C89" s="2344"/>
      <c r="D89" s="2372" t="s">
        <v>1516</v>
      </c>
      <c r="E89" s="2372"/>
      <c r="F89" s="2372"/>
      <c r="G89" s="2372"/>
      <c r="H89" s="2372"/>
      <c r="I89" s="2372"/>
      <c r="J89" s="2372"/>
      <c r="K89" s="2372"/>
      <c r="L89" s="2372"/>
      <c r="M89" s="2372"/>
      <c r="N89" s="2372"/>
      <c r="O89" s="2372"/>
      <c r="P89" s="2372"/>
      <c r="Q89" s="2372"/>
      <c r="R89" s="2372"/>
      <c r="S89" s="2372"/>
      <c r="T89" s="2372"/>
      <c r="U89" s="2372"/>
      <c r="V89" s="2372"/>
      <c r="W89" s="2372"/>
      <c r="X89" s="2372"/>
      <c r="Y89" s="2372"/>
      <c r="Z89" s="2373"/>
    </row>
    <row r="90" spans="1:26" s="1180" customFormat="1" ht="18" customHeight="1" x14ac:dyDescent="0.25">
      <c r="A90" s="2347"/>
      <c r="B90" s="2339"/>
      <c r="C90" s="2339"/>
      <c r="D90" s="2337" t="s">
        <v>1445</v>
      </c>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8"/>
    </row>
    <row r="91" spans="1:26" s="1180" customFormat="1" ht="18" customHeight="1" thickBot="1" x14ac:dyDescent="0.3">
      <c r="A91" s="2345"/>
      <c r="B91" s="2346"/>
      <c r="C91" s="2346"/>
      <c r="D91" s="2383" t="s">
        <v>1502</v>
      </c>
      <c r="E91" s="2383"/>
      <c r="F91" s="2383"/>
      <c r="G91" s="2383"/>
      <c r="H91" s="2383"/>
      <c r="I91" s="2383"/>
      <c r="J91" s="2383"/>
      <c r="K91" s="2383"/>
      <c r="L91" s="2383"/>
      <c r="M91" s="2383"/>
      <c r="N91" s="2383"/>
      <c r="O91" s="2383"/>
      <c r="P91" s="2383"/>
      <c r="Q91" s="2383"/>
      <c r="R91" s="2383"/>
      <c r="S91" s="2383"/>
      <c r="T91" s="2383"/>
      <c r="U91" s="2383"/>
      <c r="V91" s="2383"/>
      <c r="W91" s="2383"/>
      <c r="X91" s="2383"/>
      <c r="Y91" s="2383"/>
      <c r="Z91" s="2384"/>
    </row>
    <row r="92" spans="1:26" s="1180" customFormat="1" ht="18" customHeight="1" thickBot="1" x14ac:dyDescent="0.3">
      <c r="A92" s="2348" t="s">
        <v>1473</v>
      </c>
      <c r="B92" s="2349"/>
      <c r="C92" s="2349"/>
      <c r="D92" s="2341" t="s">
        <v>1446</v>
      </c>
      <c r="E92" s="2341"/>
      <c r="F92" s="2341"/>
      <c r="G92" s="2341"/>
      <c r="H92" s="2341"/>
      <c r="I92" s="2341"/>
      <c r="J92" s="2341"/>
      <c r="K92" s="2341"/>
      <c r="L92" s="2341"/>
      <c r="M92" s="2341"/>
      <c r="N92" s="2341"/>
      <c r="O92" s="2341"/>
      <c r="P92" s="2341"/>
      <c r="Q92" s="2341"/>
      <c r="R92" s="2341"/>
      <c r="S92" s="2341"/>
      <c r="T92" s="2341"/>
      <c r="U92" s="2341"/>
      <c r="V92" s="2341"/>
      <c r="W92" s="2341"/>
      <c r="X92" s="2341"/>
      <c r="Y92" s="2341"/>
      <c r="Z92" s="2342"/>
    </row>
    <row r="93" spans="1:26" s="1180" customFormat="1" ht="26.25" customHeight="1" x14ac:dyDescent="0.25">
      <c r="A93" s="2343" t="s">
        <v>1447</v>
      </c>
      <c r="B93" s="2344"/>
      <c r="C93" s="2344"/>
      <c r="D93" s="2372" t="s">
        <v>1517</v>
      </c>
      <c r="E93" s="2372"/>
      <c r="F93" s="2372"/>
      <c r="G93" s="2372"/>
      <c r="H93" s="2372"/>
      <c r="I93" s="2372"/>
      <c r="J93" s="2372"/>
      <c r="K93" s="2372"/>
      <c r="L93" s="2372"/>
      <c r="M93" s="2372"/>
      <c r="N93" s="2372"/>
      <c r="O93" s="2372"/>
      <c r="P93" s="2372"/>
      <c r="Q93" s="2372"/>
      <c r="R93" s="2372"/>
      <c r="S93" s="2372"/>
      <c r="T93" s="2372"/>
      <c r="U93" s="2372"/>
      <c r="V93" s="2372"/>
      <c r="W93" s="2372"/>
      <c r="X93" s="2372"/>
      <c r="Y93" s="2372"/>
      <c r="Z93" s="2373"/>
    </row>
    <row r="94" spans="1:26" s="1180" customFormat="1" ht="18" customHeight="1" x14ac:dyDescent="0.25">
      <c r="A94" s="2347"/>
      <c r="B94" s="2339"/>
      <c r="C94" s="2339"/>
      <c r="D94" s="2381" t="s">
        <v>1448</v>
      </c>
      <c r="E94" s="2381"/>
      <c r="F94" s="2381"/>
      <c r="G94" s="2381"/>
      <c r="H94" s="2381"/>
      <c r="I94" s="2381"/>
      <c r="J94" s="2381"/>
      <c r="K94" s="2381"/>
      <c r="L94" s="2381"/>
      <c r="M94" s="2381"/>
      <c r="N94" s="2381"/>
      <c r="O94" s="2381"/>
      <c r="P94" s="2381"/>
      <c r="Q94" s="2381"/>
      <c r="R94" s="2381"/>
      <c r="S94" s="2381"/>
      <c r="T94" s="2381"/>
      <c r="U94" s="2381"/>
      <c r="V94" s="2381"/>
      <c r="W94" s="2381"/>
      <c r="X94" s="2381"/>
      <c r="Y94" s="2381"/>
      <c r="Z94" s="2382"/>
    </row>
    <row r="95" spans="1:26" s="1180" customFormat="1" ht="18" customHeight="1" thickBot="1" x14ac:dyDescent="0.3">
      <c r="A95" s="2345"/>
      <c r="B95" s="2346"/>
      <c r="C95" s="2346"/>
      <c r="D95" s="2383" t="s">
        <v>1503</v>
      </c>
      <c r="E95" s="2383"/>
      <c r="F95" s="2383"/>
      <c r="G95" s="2383"/>
      <c r="H95" s="2383"/>
      <c r="I95" s="2383"/>
      <c r="J95" s="2383"/>
      <c r="K95" s="2383"/>
      <c r="L95" s="2383"/>
      <c r="M95" s="2383"/>
      <c r="N95" s="2383"/>
      <c r="O95" s="2383"/>
      <c r="P95" s="2383"/>
      <c r="Q95" s="2383"/>
      <c r="R95" s="2383"/>
      <c r="S95" s="2383"/>
      <c r="T95" s="2383"/>
      <c r="U95" s="2383"/>
      <c r="V95" s="2383"/>
      <c r="W95" s="2383"/>
      <c r="X95" s="2383"/>
      <c r="Y95" s="2383"/>
      <c r="Z95" s="2384"/>
    </row>
    <row r="96" spans="1:26" s="1180" customFormat="1" ht="18" customHeight="1" thickBot="1" x14ac:dyDescent="0.3">
      <c r="A96" s="2348" t="s">
        <v>1474</v>
      </c>
      <c r="B96" s="2349"/>
      <c r="C96" s="2349"/>
      <c r="D96" s="2341" t="s">
        <v>1449</v>
      </c>
      <c r="E96" s="2341"/>
      <c r="F96" s="2341"/>
      <c r="G96" s="2341"/>
      <c r="H96" s="2341"/>
      <c r="I96" s="2341"/>
      <c r="J96" s="2341"/>
      <c r="K96" s="2341"/>
      <c r="L96" s="2341"/>
      <c r="M96" s="2341"/>
      <c r="N96" s="2341"/>
      <c r="O96" s="2341"/>
      <c r="P96" s="2341"/>
      <c r="Q96" s="2341"/>
      <c r="R96" s="2341"/>
      <c r="S96" s="2341"/>
      <c r="T96" s="2341"/>
      <c r="U96" s="2341"/>
      <c r="V96" s="2341"/>
      <c r="W96" s="2341"/>
      <c r="X96" s="2341"/>
      <c r="Y96" s="2341"/>
      <c r="Z96" s="2342"/>
    </row>
    <row r="97" spans="1:26" s="1180" customFormat="1" ht="26.25" customHeight="1" x14ac:dyDescent="0.25">
      <c r="A97" s="2343" t="s">
        <v>1450</v>
      </c>
      <c r="B97" s="2344"/>
      <c r="C97" s="2344"/>
      <c r="D97" s="2372" t="s">
        <v>1518</v>
      </c>
      <c r="E97" s="2372"/>
      <c r="F97" s="2372"/>
      <c r="G97" s="2372"/>
      <c r="H97" s="2372"/>
      <c r="I97" s="2372"/>
      <c r="J97" s="2372"/>
      <c r="K97" s="2372"/>
      <c r="L97" s="2372"/>
      <c r="M97" s="2372"/>
      <c r="N97" s="2372"/>
      <c r="O97" s="2372"/>
      <c r="P97" s="2372"/>
      <c r="Q97" s="2372"/>
      <c r="R97" s="2372"/>
      <c r="S97" s="2372"/>
      <c r="T97" s="2372"/>
      <c r="U97" s="2372"/>
      <c r="V97" s="2372"/>
      <c r="W97" s="2372"/>
      <c r="X97" s="2372"/>
      <c r="Y97" s="2372"/>
      <c r="Z97" s="2373"/>
    </row>
    <row r="98" spans="1:26" s="1180" customFormat="1" ht="18" customHeight="1" x14ac:dyDescent="0.25">
      <c r="A98" s="2347"/>
      <c r="B98" s="2339"/>
      <c r="C98" s="2339"/>
      <c r="D98" s="2337" t="s">
        <v>1448</v>
      </c>
      <c r="E98" s="2337"/>
      <c r="F98" s="2337"/>
      <c r="G98" s="2337"/>
      <c r="H98" s="2337"/>
      <c r="I98" s="2337"/>
      <c r="J98" s="2337"/>
      <c r="K98" s="2337"/>
      <c r="L98" s="2337"/>
      <c r="M98" s="2337"/>
      <c r="N98" s="2337"/>
      <c r="O98" s="2337"/>
      <c r="P98" s="2337"/>
      <c r="Q98" s="2337"/>
      <c r="R98" s="2337"/>
      <c r="S98" s="2337"/>
      <c r="T98" s="2337"/>
      <c r="U98" s="2337"/>
      <c r="V98" s="2337"/>
      <c r="W98" s="2337"/>
      <c r="X98" s="2337"/>
      <c r="Y98" s="2337"/>
      <c r="Z98" s="2338"/>
    </row>
    <row r="99" spans="1:26" s="1180" customFormat="1" ht="18" customHeight="1" thickBot="1" x14ac:dyDescent="0.3">
      <c r="A99" s="2345"/>
      <c r="B99" s="2346"/>
      <c r="C99" s="2346"/>
      <c r="D99" s="2367" t="s">
        <v>1504</v>
      </c>
      <c r="E99" s="2367"/>
      <c r="F99" s="2367"/>
      <c r="G99" s="2367"/>
      <c r="H99" s="2367"/>
      <c r="I99" s="2367"/>
      <c r="J99" s="2367"/>
      <c r="K99" s="2367"/>
      <c r="L99" s="2367"/>
      <c r="M99" s="2367"/>
      <c r="N99" s="2367"/>
      <c r="O99" s="2367"/>
      <c r="P99" s="2367"/>
      <c r="Q99" s="2367"/>
      <c r="R99" s="2367"/>
      <c r="S99" s="2367"/>
      <c r="T99" s="2367"/>
      <c r="U99" s="2367"/>
      <c r="V99" s="2367"/>
      <c r="W99" s="2367"/>
      <c r="X99" s="2367"/>
      <c r="Y99" s="2367"/>
      <c r="Z99" s="2368"/>
    </row>
    <row r="100" spans="1:26" s="1180" customFormat="1" ht="18" customHeight="1" thickBot="1" x14ac:dyDescent="0.3">
      <c r="A100" s="2348" t="s">
        <v>1475</v>
      </c>
      <c r="B100" s="2349"/>
      <c r="C100" s="2349"/>
      <c r="D100" s="2341" t="s">
        <v>1451</v>
      </c>
      <c r="E100" s="2341"/>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2"/>
    </row>
    <row r="101" spans="1:26" s="1180" customFormat="1" ht="29.25" customHeight="1" x14ac:dyDescent="0.25">
      <c r="A101" s="2392" t="s">
        <v>1452</v>
      </c>
      <c r="B101" s="2393"/>
      <c r="C101" s="2393"/>
      <c r="D101" s="2372" t="s">
        <v>1519</v>
      </c>
      <c r="E101" s="2372"/>
      <c r="F101" s="2372"/>
      <c r="G101" s="2372"/>
      <c r="H101" s="2372"/>
      <c r="I101" s="2372"/>
      <c r="J101" s="2372"/>
      <c r="K101" s="2372"/>
      <c r="L101" s="2372"/>
      <c r="M101" s="2372"/>
      <c r="N101" s="2372"/>
      <c r="O101" s="2372"/>
      <c r="P101" s="2372"/>
      <c r="Q101" s="2372"/>
      <c r="R101" s="2372"/>
      <c r="S101" s="2372"/>
      <c r="T101" s="2372"/>
      <c r="U101" s="2372"/>
      <c r="V101" s="2372"/>
      <c r="W101" s="2372"/>
      <c r="X101" s="2372"/>
      <c r="Y101" s="2372"/>
      <c r="Z101" s="2373"/>
    </row>
    <row r="102" spans="1:26" s="1180" customFormat="1" ht="18" customHeight="1" x14ac:dyDescent="0.25">
      <c r="A102" s="2394"/>
      <c r="B102" s="2395"/>
      <c r="C102" s="2395"/>
      <c r="D102" s="2337" t="s">
        <v>1448</v>
      </c>
      <c r="E102" s="2337"/>
      <c r="F102" s="2337"/>
      <c r="G102" s="2337"/>
      <c r="H102" s="2337"/>
      <c r="I102" s="2337"/>
      <c r="J102" s="2337"/>
      <c r="K102" s="2337"/>
      <c r="L102" s="2337"/>
      <c r="M102" s="2337"/>
      <c r="N102" s="2337"/>
      <c r="O102" s="2337"/>
      <c r="P102" s="2337"/>
      <c r="Q102" s="2337"/>
      <c r="R102" s="2337"/>
      <c r="S102" s="2337"/>
      <c r="T102" s="2337"/>
      <c r="U102" s="2337"/>
      <c r="V102" s="2337"/>
      <c r="W102" s="2337"/>
      <c r="X102" s="2337"/>
      <c r="Y102" s="2337"/>
      <c r="Z102" s="2338"/>
    </row>
    <row r="103" spans="1:26" s="1180" customFormat="1" ht="30" customHeight="1" thickBot="1" x14ac:dyDescent="0.3">
      <c r="A103" s="2396"/>
      <c r="B103" s="2397"/>
      <c r="C103" s="2397"/>
      <c r="D103" s="2367" t="s">
        <v>1505</v>
      </c>
      <c r="E103" s="2367"/>
      <c r="F103" s="2367"/>
      <c r="G103" s="2367"/>
      <c r="H103" s="2367"/>
      <c r="I103" s="2367"/>
      <c r="J103" s="2367"/>
      <c r="K103" s="2367"/>
      <c r="L103" s="2367"/>
      <c r="M103" s="2367"/>
      <c r="N103" s="2367"/>
      <c r="O103" s="2367"/>
      <c r="P103" s="2367"/>
      <c r="Q103" s="2367"/>
      <c r="R103" s="2367"/>
      <c r="S103" s="2367"/>
      <c r="T103" s="2367"/>
      <c r="U103" s="2367"/>
      <c r="V103" s="2367"/>
      <c r="W103" s="2367"/>
      <c r="X103" s="2367"/>
      <c r="Y103" s="2367"/>
      <c r="Z103" s="2368"/>
    </row>
    <row r="104" spans="1:26" s="1180" customFormat="1" ht="18" customHeight="1" thickBot="1" x14ac:dyDescent="0.3">
      <c r="A104" s="2348" t="s">
        <v>1476</v>
      </c>
      <c r="B104" s="2349"/>
      <c r="C104" s="2349"/>
      <c r="D104" s="2341" t="s">
        <v>1453</v>
      </c>
      <c r="E104" s="2341"/>
      <c r="F104" s="2341"/>
      <c r="G104" s="2341"/>
      <c r="H104" s="2341"/>
      <c r="I104" s="2341"/>
      <c r="J104" s="2341"/>
      <c r="K104" s="2341"/>
      <c r="L104" s="2341"/>
      <c r="M104" s="2341"/>
      <c r="N104" s="2341"/>
      <c r="O104" s="2341"/>
      <c r="P104" s="2341"/>
      <c r="Q104" s="2341"/>
      <c r="R104" s="2341"/>
      <c r="S104" s="2341"/>
      <c r="T104" s="2341"/>
      <c r="U104" s="2341"/>
      <c r="V104" s="2341"/>
      <c r="W104" s="2341"/>
      <c r="X104" s="2341"/>
      <c r="Y104" s="2341"/>
      <c r="Z104" s="2342"/>
    </row>
    <row r="105" spans="1:26" s="1180" customFormat="1" ht="18" customHeight="1" x14ac:dyDescent="0.25">
      <c r="A105" s="2343" t="s">
        <v>1454</v>
      </c>
      <c r="B105" s="2344"/>
      <c r="C105" s="2344"/>
      <c r="D105" s="2333" t="s">
        <v>1458</v>
      </c>
      <c r="E105" s="2333"/>
      <c r="F105" s="2333"/>
      <c r="G105" s="2333"/>
      <c r="H105" s="2333"/>
      <c r="I105" s="2333"/>
      <c r="J105" s="2333"/>
      <c r="K105" s="2333"/>
      <c r="L105" s="2333"/>
      <c r="M105" s="2333"/>
      <c r="N105" s="2333"/>
      <c r="O105" s="2333"/>
      <c r="P105" s="2333"/>
      <c r="Q105" s="2333"/>
      <c r="R105" s="2333"/>
      <c r="S105" s="2333"/>
      <c r="T105" s="2333"/>
      <c r="U105" s="2333"/>
      <c r="V105" s="2333"/>
      <c r="W105" s="2333"/>
      <c r="X105" s="2333"/>
      <c r="Y105" s="2333"/>
      <c r="Z105" s="2334"/>
    </row>
    <row r="106" spans="1:26" s="1180" customFormat="1" ht="18" customHeight="1" x14ac:dyDescent="0.25">
      <c r="A106" s="2347"/>
      <c r="B106" s="2339"/>
      <c r="C106" s="2339"/>
      <c r="D106" s="2337" t="s">
        <v>1448</v>
      </c>
      <c r="E106" s="2337"/>
      <c r="F106" s="2337"/>
      <c r="G106" s="2337"/>
      <c r="H106" s="2337"/>
      <c r="I106" s="2337"/>
      <c r="J106" s="2337"/>
      <c r="K106" s="2337"/>
      <c r="L106" s="2337"/>
      <c r="M106" s="2337"/>
      <c r="N106" s="2337"/>
      <c r="O106" s="2337"/>
      <c r="P106" s="2337"/>
      <c r="Q106" s="2337"/>
      <c r="R106" s="2337"/>
      <c r="S106" s="2337"/>
      <c r="T106" s="2337"/>
      <c r="U106" s="2337"/>
      <c r="V106" s="2337"/>
      <c r="W106" s="2337"/>
      <c r="X106" s="2337"/>
      <c r="Y106" s="2337"/>
      <c r="Z106" s="2338"/>
    </row>
    <row r="107" spans="1:26" s="1180" customFormat="1" ht="18" customHeight="1" thickBot="1" x14ac:dyDescent="0.3">
      <c r="A107" s="2345"/>
      <c r="B107" s="2346"/>
      <c r="C107" s="2346"/>
      <c r="D107" s="2367" t="s">
        <v>1506</v>
      </c>
      <c r="E107" s="2367"/>
      <c r="F107" s="2367"/>
      <c r="G107" s="2367"/>
      <c r="H107" s="2367"/>
      <c r="I107" s="2367"/>
      <c r="J107" s="2367"/>
      <c r="K107" s="2367"/>
      <c r="L107" s="2367"/>
      <c r="M107" s="2367"/>
      <c r="N107" s="2367"/>
      <c r="O107" s="2367"/>
      <c r="P107" s="2367"/>
      <c r="Q107" s="2367"/>
      <c r="R107" s="2367"/>
      <c r="S107" s="2367"/>
      <c r="T107" s="2367"/>
      <c r="U107" s="2367"/>
      <c r="V107" s="2367"/>
      <c r="W107" s="2367"/>
      <c r="X107" s="2367"/>
      <c r="Y107" s="2367"/>
      <c r="Z107" s="2368"/>
    </row>
    <row r="108" spans="1:26" s="1180" customFormat="1" ht="18" customHeight="1" thickBot="1" x14ac:dyDescent="0.3">
      <c r="A108" s="2348" t="s">
        <v>1477</v>
      </c>
      <c r="B108" s="2349"/>
      <c r="C108" s="2349"/>
      <c r="D108" s="2341" t="s">
        <v>1457</v>
      </c>
      <c r="E108" s="2341"/>
      <c r="F108" s="2341"/>
      <c r="G108" s="2341"/>
      <c r="H108" s="2341"/>
      <c r="I108" s="2341"/>
      <c r="J108" s="2341"/>
      <c r="K108" s="2341"/>
      <c r="L108" s="2341"/>
      <c r="M108" s="2341"/>
      <c r="N108" s="2341"/>
      <c r="O108" s="2341"/>
      <c r="P108" s="2341"/>
      <c r="Q108" s="2341"/>
      <c r="R108" s="2341"/>
      <c r="S108" s="2341"/>
      <c r="T108" s="2341"/>
      <c r="U108" s="2341"/>
      <c r="V108" s="2341"/>
      <c r="W108" s="2341"/>
      <c r="X108" s="2341"/>
      <c r="Y108" s="2341"/>
      <c r="Z108" s="2342"/>
    </row>
    <row r="109" spans="1:26" s="1180" customFormat="1" ht="28.5" customHeight="1" x14ac:dyDescent="0.25">
      <c r="A109" s="2343" t="s">
        <v>1455</v>
      </c>
      <c r="B109" s="2344"/>
      <c r="C109" s="2344"/>
      <c r="D109" s="2333" t="s">
        <v>1464</v>
      </c>
      <c r="E109" s="2333"/>
      <c r="F109" s="2333"/>
      <c r="G109" s="2333"/>
      <c r="H109" s="2333"/>
      <c r="I109" s="2333"/>
      <c r="J109" s="2333"/>
      <c r="K109" s="2333"/>
      <c r="L109" s="2333"/>
      <c r="M109" s="2333"/>
      <c r="N109" s="2333"/>
      <c r="O109" s="2333"/>
      <c r="P109" s="2333"/>
      <c r="Q109" s="2333"/>
      <c r="R109" s="2333"/>
      <c r="S109" s="2333"/>
      <c r="T109" s="2333"/>
      <c r="U109" s="2333"/>
      <c r="V109" s="2333"/>
      <c r="W109" s="2333"/>
      <c r="X109" s="2333"/>
      <c r="Y109" s="2333"/>
      <c r="Z109" s="2334"/>
    </row>
    <row r="110" spans="1:26" s="1180" customFormat="1" ht="18" customHeight="1" x14ac:dyDescent="0.25">
      <c r="A110" s="2347"/>
      <c r="B110" s="2339"/>
      <c r="C110" s="2339"/>
      <c r="D110" s="2337" t="s">
        <v>1448</v>
      </c>
      <c r="E110" s="2337"/>
      <c r="F110" s="2337"/>
      <c r="G110" s="2337"/>
      <c r="H110" s="2337"/>
      <c r="I110" s="2337"/>
      <c r="J110" s="2337"/>
      <c r="K110" s="2337"/>
      <c r="L110" s="2337"/>
      <c r="M110" s="2337"/>
      <c r="N110" s="2337"/>
      <c r="O110" s="2337"/>
      <c r="P110" s="2337"/>
      <c r="Q110" s="2337"/>
      <c r="R110" s="2337"/>
      <c r="S110" s="2337"/>
      <c r="T110" s="2337"/>
      <c r="U110" s="2337"/>
      <c r="V110" s="2337"/>
      <c r="W110" s="2337"/>
      <c r="X110" s="2337"/>
      <c r="Y110" s="2337"/>
      <c r="Z110" s="2338"/>
    </row>
    <row r="111" spans="1:26" s="1180" customFormat="1" ht="18" customHeight="1" thickBot="1" x14ac:dyDescent="0.3">
      <c r="A111" s="2345"/>
      <c r="B111" s="2346"/>
      <c r="C111" s="2346"/>
      <c r="D111" s="2367" t="s">
        <v>1507</v>
      </c>
      <c r="E111" s="2367"/>
      <c r="F111" s="2367"/>
      <c r="G111" s="2367"/>
      <c r="H111" s="2367"/>
      <c r="I111" s="2367"/>
      <c r="J111" s="2367"/>
      <c r="K111" s="2367"/>
      <c r="L111" s="2367"/>
      <c r="M111" s="2367"/>
      <c r="N111" s="2367"/>
      <c r="O111" s="2367"/>
      <c r="P111" s="2367"/>
      <c r="Q111" s="2367"/>
      <c r="R111" s="2367"/>
      <c r="S111" s="2367"/>
      <c r="T111" s="2367"/>
      <c r="U111" s="2367"/>
      <c r="V111" s="2367"/>
      <c r="W111" s="2367"/>
      <c r="X111" s="2367"/>
      <c r="Y111" s="2367"/>
      <c r="Z111" s="2368"/>
    </row>
    <row r="112" spans="1:26" s="1180" customFormat="1" ht="18" customHeight="1" thickBot="1" x14ac:dyDescent="0.3">
      <c r="A112" s="2348" t="s">
        <v>1478</v>
      </c>
      <c r="B112" s="2349"/>
      <c r="C112" s="2349"/>
      <c r="D112" s="2341" t="s">
        <v>1456</v>
      </c>
      <c r="E112" s="2341"/>
      <c r="F112" s="2341"/>
      <c r="G112" s="2341"/>
      <c r="H112" s="2341"/>
      <c r="I112" s="2341"/>
      <c r="J112" s="2341"/>
      <c r="K112" s="2341"/>
      <c r="L112" s="2341"/>
      <c r="M112" s="2341"/>
      <c r="N112" s="2341"/>
      <c r="O112" s="2341"/>
      <c r="P112" s="2341"/>
      <c r="Q112" s="2341"/>
      <c r="R112" s="2341"/>
      <c r="S112" s="2341"/>
      <c r="T112" s="2341"/>
      <c r="U112" s="2341"/>
      <c r="V112" s="2341"/>
      <c r="W112" s="2341"/>
      <c r="X112" s="2341"/>
      <c r="Y112" s="2341"/>
      <c r="Z112" s="2342"/>
    </row>
  </sheetData>
  <sheetProtection password="CA09" sheet="1" objects="1" scenarios="1"/>
  <dataConsolidate/>
  <mergeCells count="155">
    <mergeCell ref="AA65:AB65"/>
    <mergeCell ref="A100:C100"/>
    <mergeCell ref="A101:C103"/>
    <mergeCell ref="A104:C104"/>
    <mergeCell ref="A105:C107"/>
    <mergeCell ref="A108:C108"/>
    <mergeCell ref="D92:Z92"/>
    <mergeCell ref="D91:Z91"/>
    <mergeCell ref="A88:C88"/>
    <mergeCell ref="A89:C91"/>
    <mergeCell ref="A92:C92"/>
    <mergeCell ref="A93:C95"/>
    <mergeCell ref="A96:C96"/>
    <mergeCell ref="A97:C99"/>
    <mergeCell ref="A78:C78"/>
    <mergeCell ref="A79:C79"/>
    <mergeCell ref="A80:C80"/>
    <mergeCell ref="A81:C81"/>
    <mergeCell ref="A82:C82"/>
    <mergeCell ref="A83:C83"/>
    <mergeCell ref="D76:Z76"/>
    <mergeCell ref="A45:C47"/>
    <mergeCell ref="A50:C52"/>
    <mergeCell ref="A53:C54"/>
    <mergeCell ref="A55:C55"/>
    <mergeCell ref="D90:Z90"/>
    <mergeCell ref="D98:Z98"/>
    <mergeCell ref="D97:Z97"/>
    <mergeCell ref="D96:Z96"/>
    <mergeCell ref="D65:Z65"/>
    <mergeCell ref="D66:Z66"/>
    <mergeCell ref="D54:Z54"/>
    <mergeCell ref="D55:Z55"/>
    <mergeCell ref="D61:Z61"/>
    <mergeCell ref="D60:Z60"/>
    <mergeCell ref="A59:C60"/>
    <mergeCell ref="D59:Z59"/>
    <mergeCell ref="D88:Z88"/>
    <mergeCell ref="D89:Z89"/>
    <mergeCell ref="D95:Z95"/>
    <mergeCell ref="D94:Z94"/>
    <mergeCell ref="D64:Z64"/>
    <mergeCell ref="D70:Z70"/>
    <mergeCell ref="D53:Z53"/>
    <mergeCell ref="D93:Z93"/>
    <mergeCell ref="A30:C30"/>
    <mergeCell ref="A31:C31"/>
    <mergeCell ref="A32:C33"/>
    <mergeCell ref="A34:C34"/>
    <mergeCell ref="A35:C37"/>
    <mergeCell ref="D79:Z79"/>
    <mergeCell ref="D80:Z80"/>
    <mergeCell ref="D81:Z81"/>
    <mergeCell ref="D82:Z82"/>
    <mergeCell ref="D71:Z71"/>
    <mergeCell ref="D72:Z72"/>
    <mergeCell ref="D73:Z73"/>
    <mergeCell ref="D74:Z74"/>
    <mergeCell ref="D75:Z75"/>
    <mergeCell ref="D77:Z77"/>
    <mergeCell ref="D62:Z62"/>
    <mergeCell ref="D58:Z58"/>
    <mergeCell ref="D67:Z67"/>
    <mergeCell ref="D47:Z47"/>
    <mergeCell ref="D48:Z48"/>
    <mergeCell ref="D50:Z50"/>
    <mergeCell ref="D51:Z51"/>
    <mergeCell ref="D52:Z52"/>
    <mergeCell ref="A43:C44"/>
    <mergeCell ref="D112:Z112"/>
    <mergeCell ref="A112:C112"/>
    <mergeCell ref="D102:Z102"/>
    <mergeCell ref="D103:Z103"/>
    <mergeCell ref="D104:Z104"/>
    <mergeCell ref="D105:Z105"/>
    <mergeCell ref="D101:Z101"/>
    <mergeCell ref="D100:Z100"/>
    <mergeCell ref="D99:Z99"/>
    <mergeCell ref="D106:Z106"/>
    <mergeCell ref="D107:Z107"/>
    <mergeCell ref="D108:Z108"/>
    <mergeCell ref="D109:Z109"/>
    <mergeCell ref="D110:Z110"/>
    <mergeCell ref="D111:Z111"/>
    <mergeCell ref="A109:C111"/>
    <mergeCell ref="D44:Z44"/>
    <mergeCell ref="D45:Z45"/>
    <mergeCell ref="D46:Z46"/>
    <mergeCell ref="A38:C39"/>
    <mergeCell ref="A40:C42"/>
    <mergeCell ref="A84:C84"/>
    <mergeCell ref="A85:C87"/>
    <mergeCell ref="A61:C65"/>
    <mergeCell ref="A66:C66"/>
    <mergeCell ref="A67:C71"/>
    <mergeCell ref="A72:C72"/>
    <mergeCell ref="D78:Z78"/>
    <mergeCell ref="A73:C77"/>
    <mergeCell ref="D69:Z69"/>
    <mergeCell ref="D68:Z68"/>
    <mergeCell ref="D63:Z63"/>
    <mergeCell ref="D84:Z84"/>
    <mergeCell ref="D85:Z85"/>
    <mergeCell ref="D86:Z86"/>
    <mergeCell ref="D87:Z87"/>
    <mergeCell ref="D83:Z83"/>
    <mergeCell ref="D56:Z56"/>
    <mergeCell ref="D57:Z57"/>
    <mergeCell ref="A56:C58"/>
    <mergeCell ref="O26:W26"/>
    <mergeCell ref="Y26:Z26"/>
    <mergeCell ref="O19:O20"/>
    <mergeCell ref="P19:P20"/>
    <mergeCell ref="Q19:Q20"/>
    <mergeCell ref="U19:U20"/>
    <mergeCell ref="V19:V20"/>
    <mergeCell ref="W19:W20"/>
    <mergeCell ref="D43:Z43"/>
    <mergeCell ref="D37:Z37"/>
    <mergeCell ref="D38:Z38"/>
    <mergeCell ref="D39:Z39"/>
    <mergeCell ref="D40:Z40"/>
    <mergeCell ref="D41:Z41"/>
    <mergeCell ref="D42:Z42"/>
    <mergeCell ref="D30:Z30"/>
    <mergeCell ref="D31:Z31"/>
    <mergeCell ref="D32:Z32"/>
    <mergeCell ref="D33:Z33"/>
    <mergeCell ref="D34:Z34"/>
    <mergeCell ref="D35:Z35"/>
    <mergeCell ref="D36:Z36"/>
    <mergeCell ref="C17:G17"/>
    <mergeCell ref="I17:W17"/>
    <mergeCell ref="Y17:Z17"/>
    <mergeCell ref="D49:Z49"/>
    <mergeCell ref="A48:C49"/>
    <mergeCell ref="I25:M25"/>
    <mergeCell ref="O25:W25"/>
    <mergeCell ref="Y25:Z25"/>
    <mergeCell ref="G19:G20"/>
    <mergeCell ref="I19:I20"/>
    <mergeCell ref="J19:J20"/>
    <mergeCell ref="K19:K20"/>
    <mergeCell ref="L19:L20"/>
    <mergeCell ref="M19:M20"/>
    <mergeCell ref="A19:A20"/>
    <mergeCell ref="B19:B20"/>
    <mergeCell ref="C19:C20"/>
    <mergeCell ref="D19:D20"/>
    <mergeCell ref="E19:E20"/>
    <mergeCell ref="F19:F20"/>
    <mergeCell ref="Y19:Y20"/>
    <mergeCell ref="Z19:Z20"/>
    <mergeCell ref="R20:T20"/>
    <mergeCell ref="I26:M26"/>
  </mergeCells>
  <conditionalFormatting sqref="B21:B26">
    <cfRule type="expression" dxfId="50" priority="57" stopIfTrue="1">
      <formula>OR(A21="nicht relevant",A21="EZ")</formula>
    </cfRule>
  </conditionalFormatting>
  <conditionalFormatting sqref="X21:X24 N21:N24 H21:H25">
    <cfRule type="expression" dxfId="49" priority="58" stopIfTrue="1">
      <formula>OR($A21="nicht relevant",$A21="EZ")</formula>
    </cfRule>
  </conditionalFormatting>
  <conditionalFormatting sqref="J21:L24 D21:G26 Q21:Q24">
    <cfRule type="expression" dxfId="48" priority="56" stopIfTrue="1">
      <formula>OR($A21="nicht relevant",$A21="EZ")</formula>
    </cfRule>
    <cfRule type="expression" dxfId="47" priority="61" stopIfTrue="1">
      <formula>LEN(TRIM(D21))=0</formula>
    </cfRule>
  </conditionalFormatting>
  <conditionalFormatting sqref="I21:I24">
    <cfRule type="expression" dxfId="46" priority="59" stopIfTrue="1">
      <formula>OR($A21="nicht relevant",$A21="EZ")</formula>
    </cfRule>
    <cfRule type="expression" dxfId="45" priority="62" stopIfTrue="1">
      <formula>LEN(TRIM(I21))=0</formula>
    </cfRule>
    <cfRule type="cellIs" dxfId="44" priority="63" stopIfTrue="1" operator="greaterThan">
      <formula>$C21-$G21</formula>
    </cfRule>
  </conditionalFormatting>
  <conditionalFormatting sqref="O21:O24">
    <cfRule type="expression" dxfId="43" priority="60" stopIfTrue="1">
      <formula>OR($A21="nicht relevant",$A21="EZ")</formula>
    </cfRule>
    <cfRule type="cellIs" dxfId="42" priority="64" stopIfTrue="1" operator="lessThan">
      <formula>0</formula>
    </cfRule>
  </conditionalFormatting>
  <conditionalFormatting sqref="M28">
    <cfRule type="cellIs" dxfId="41" priority="65" operator="equal">
      <formula>"---"</formula>
    </cfRule>
  </conditionalFormatting>
  <conditionalFormatting sqref="Y21">
    <cfRule type="expression" dxfId="40" priority="51" stopIfTrue="1">
      <formula>LEN(TRIM(Y21))=0</formula>
    </cfRule>
  </conditionalFormatting>
  <conditionalFormatting sqref="Z21">
    <cfRule type="expression" dxfId="39" priority="50" stopIfTrue="1">
      <formula>LEN(TRIM(Z21))=0</formula>
    </cfRule>
  </conditionalFormatting>
  <conditionalFormatting sqref="Y22">
    <cfRule type="expression" dxfId="38" priority="45" stopIfTrue="1">
      <formula>LEN(TRIM(Y22))=0</formula>
    </cfRule>
  </conditionalFormatting>
  <conditionalFormatting sqref="Z22">
    <cfRule type="expression" dxfId="37" priority="44" stopIfTrue="1">
      <formula>LEN(TRIM(Z22))=0</formula>
    </cfRule>
  </conditionalFormatting>
  <conditionalFormatting sqref="Y23">
    <cfRule type="expression" dxfId="36" priority="39" stopIfTrue="1">
      <formula>LEN(TRIM(Y23))=0</formula>
    </cfRule>
  </conditionalFormatting>
  <conditionalFormatting sqref="Z23">
    <cfRule type="expression" dxfId="35" priority="38" stopIfTrue="1">
      <formula>LEN(TRIM(Z23))=0</formula>
    </cfRule>
  </conditionalFormatting>
  <conditionalFormatting sqref="Y24">
    <cfRule type="expression" dxfId="34" priority="33" stopIfTrue="1">
      <formula>LEN(TRIM(Y24))=0</formula>
    </cfRule>
  </conditionalFormatting>
  <conditionalFormatting sqref="Z24">
    <cfRule type="expression" dxfId="33" priority="32" stopIfTrue="1">
      <formula>LEN(TRIM(Z24))=0</formula>
    </cfRule>
  </conditionalFormatting>
  <conditionalFormatting sqref="U21:W21">
    <cfRule type="expression" dxfId="32" priority="21" stopIfTrue="1">
      <formula>OR($A21="nicht relevant",$A21="EZ")</formula>
    </cfRule>
    <cfRule type="expression" dxfId="31" priority="22" stopIfTrue="1">
      <formula>LEN(TRIM(U21))=0</formula>
    </cfRule>
  </conditionalFormatting>
  <conditionalFormatting sqref="R21:T21">
    <cfRule type="expression" dxfId="30" priority="23" stopIfTrue="1">
      <formula>OR($A21="nicht relevant",$A21="EZ")</formula>
    </cfRule>
    <cfRule type="expression" dxfId="29" priority="24" stopIfTrue="1">
      <formula>LEN(TRIM(R21))=0</formula>
    </cfRule>
    <cfRule type="cellIs" dxfId="28" priority="25" stopIfTrue="1" operator="greaterThan">
      <formula>$Q21</formula>
    </cfRule>
  </conditionalFormatting>
  <conditionalFormatting sqref="U22:W22">
    <cfRule type="expression" dxfId="27" priority="16" stopIfTrue="1">
      <formula>OR($A22="nicht relevant",$A22="EZ")</formula>
    </cfRule>
    <cfRule type="expression" dxfId="26" priority="17" stopIfTrue="1">
      <formula>LEN(TRIM(U22))=0</formula>
    </cfRule>
  </conditionalFormatting>
  <conditionalFormatting sqref="R22:T22">
    <cfRule type="expression" dxfId="25" priority="18" stopIfTrue="1">
      <formula>OR($A22="nicht relevant",$A22="EZ")</formula>
    </cfRule>
    <cfRule type="expression" dxfId="24" priority="19" stopIfTrue="1">
      <formula>LEN(TRIM(R22))=0</formula>
    </cfRule>
    <cfRule type="cellIs" dxfId="23" priority="20" stopIfTrue="1" operator="greaterThan">
      <formula>$Q22</formula>
    </cfRule>
  </conditionalFormatting>
  <conditionalFormatting sqref="U23:W23">
    <cfRule type="expression" dxfId="22" priority="11" stopIfTrue="1">
      <formula>OR($A23="nicht relevant",$A23="EZ")</formula>
    </cfRule>
    <cfRule type="expression" dxfId="21" priority="12" stopIfTrue="1">
      <formula>LEN(TRIM(U23))=0</formula>
    </cfRule>
  </conditionalFormatting>
  <conditionalFormatting sqref="R23:T23">
    <cfRule type="expression" dxfId="20" priority="13" stopIfTrue="1">
      <formula>OR($A23="nicht relevant",$A23="EZ")</formula>
    </cfRule>
    <cfRule type="expression" dxfId="19" priority="14" stopIfTrue="1">
      <formula>LEN(TRIM(R23))=0</formula>
    </cfRule>
    <cfRule type="cellIs" dxfId="18" priority="15" stopIfTrue="1" operator="greaterThan">
      <formula>$Q23</formula>
    </cfRule>
  </conditionalFormatting>
  <conditionalFormatting sqref="U24:W24">
    <cfRule type="expression" dxfId="17" priority="6" stopIfTrue="1">
      <formula>OR($A24="nicht relevant",$A24="EZ")</formula>
    </cfRule>
    <cfRule type="expression" dxfId="16" priority="7" stopIfTrue="1">
      <formula>LEN(TRIM(U24))=0</formula>
    </cfRule>
  </conditionalFormatting>
  <conditionalFormatting sqref="R24:T24">
    <cfRule type="expression" dxfId="15" priority="8" stopIfTrue="1">
      <formula>OR($A24="nicht relevant",$A24="EZ")</formula>
    </cfRule>
    <cfRule type="expression" dxfId="14" priority="9" stopIfTrue="1">
      <formula>LEN(TRIM(R24))=0</formula>
    </cfRule>
    <cfRule type="cellIs" dxfId="13" priority="10" stopIfTrue="1" operator="greaterThan">
      <formula>$Q24</formula>
    </cfRule>
  </conditionalFormatting>
  <conditionalFormatting sqref="M28">
    <cfRule type="cellIs" dxfId="12" priority="82" stopIfTrue="1" operator="between">
      <formula>#REF!</formula>
      <formula>#REF!</formula>
    </cfRule>
    <cfRule type="cellIs" dxfId="11" priority="83" stopIfTrue="1" operator="between">
      <formula>#REF!</formula>
      <formula>#REF!</formula>
    </cfRule>
  </conditionalFormatting>
  <conditionalFormatting sqref="Y21:Y24">
    <cfRule type="cellIs" dxfId="10" priority="84" stopIfTrue="1" operator="between">
      <formula>#REF!</formula>
      <formula>#REF!</formula>
    </cfRule>
    <cfRule type="cellIs" dxfId="9" priority="85" stopIfTrue="1" operator="greaterThan">
      <formula>#REF!</formula>
    </cfRule>
  </conditionalFormatting>
  <conditionalFormatting sqref="Z21:Z24">
    <cfRule type="cellIs" dxfId="8" priority="86" stopIfTrue="1" operator="between">
      <formula>#REF!</formula>
      <formula>#REF!</formula>
    </cfRule>
    <cfRule type="cellIs" dxfId="7" priority="87" stopIfTrue="1" operator="greaterThan">
      <formula>#REF!</formula>
    </cfRule>
  </conditionalFormatting>
  <conditionalFormatting sqref="M21:M24">
    <cfRule type="expression" dxfId="6" priority="104" stopIfTrue="1">
      <formula>OR($A21="nicht relevant",$A21="EZ")</formula>
    </cfRule>
    <cfRule type="expression" dxfId="5" priority="105" stopIfTrue="1">
      <formula>LEN(TRIM(M21))=0</formula>
    </cfRule>
    <cfRule type="cellIs" dxfId="4" priority="106" stopIfTrue="1" operator="between">
      <formula>#REF!</formula>
      <formula>#REF!</formula>
    </cfRule>
  </conditionalFormatting>
  <conditionalFormatting sqref="P21:P24">
    <cfRule type="expression" dxfId="3" priority="107" stopIfTrue="1">
      <formula>OR($A21="nicht relevant",$A21="EZ")</formula>
    </cfRule>
    <cfRule type="cellIs" dxfId="2" priority="108" stopIfTrue="1" operator="between">
      <formula>#REF!</formula>
      <formula>#REF!</formula>
    </cfRule>
  </conditionalFormatting>
  <conditionalFormatting sqref="C21:C26">
    <cfRule type="expression" dxfId="1" priority="109" stopIfTrue="1">
      <formula>OR($A21="nicht relevant",$A21="EZ")</formula>
    </cfRule>
    <cfRule type="cellIs" dxfId="0" priority="110" stopIfTrue="1" operator="lessThan">
      <formula>#REF!</formula>
    </cfRule>
  </conditionalFormatting>
  <dataValidations count="13">
    <dataValidation type="whole" showInputMessage="1" showErrorMessage="1" errorTitle="Eingabefehler" error="Anzahl Pat. im Follow-Up zu hoch." sqref="L21:L24">
      <formula1>0</formula1>
      <formula2>C21-G21-J21-K21</formula2>
    </dataValidation>
    <dataValidation type="whole" showInputMessage="1" showErrorMessage="1" errorTitle="Eingabefehler" error="Anzahl Pat. im Follow-Up zu hoch." sqref="K21:K24">
      <formula1>0</formula1>
      <formula2>C21-G21-J21-L21</formula2>
    </dataValidation>
    <dataValidation type="whole" showInputMessage="1" showErrorMessage="1" errorTitle="Eingabefehler" error="Anzahl Pat. im Follow-Up zu hoch." sqref="J21:J24">
      <formula1>0</formula1>
      <formula2>C21-G21-K21-L21</formula2>
    </dataValidation>
    <dataValidation type="whole" allowBlank="1" showInputMessage="1" showErrorMessage="1" errorTitle="Eingabefehler" error="Ganze Zahl zwischen 0 und 5000 eingeben." sqref="D21:G26">
      <formula1>0</formula1>
      <formula2>5000</formula2>
    </dataValidation>
    <dataValidation type="whole" operator="greaterThanOrEqual" allowBlank="1" showInputMessage="1" showErrorMessage="1" errorTitle="Error" error="Minuszahlen..." sqref="C21:C26">
      <formula1>0</formula1>
    </dataValidation>
    <dataValidation type="whole" errorStyle="information" allowBlank="1" showInputMessage="1" showErrorMessage="1" errorTitle="Ausfüllhinweis" error="Nur postive ganze Zahlen verwenden." sqref="H21:H26">
      <formula1>0</formula1>
      <formula2>5000</formula2>
    </dataValidation>
    <dataValidation type="whole" showInputMessage="1" showErrorMessage="1" errorTitle="Eingabefehler" error="Eingabe kann nicht größer sein als Ereignisse Spalte Q._x000a_" sqref="R21:R24">
      <formula1>0</formula1>
      <formula2>$Q21</formula2>
    </dataValidation>
    <dataValidation type="whole" showInputMessage="1" showErrorMessage="1" errorTitle="Eingabefehler" error="Eingabe kann nicht größer sein als Ereignisse Spalte Q." sqref="S21:T24">
      <formula1>0</formula1>
      <formula2>$Q21</formula2>
    </dataValidation>
    <dataValidation type="decimal" allowBlank="1" showInputMessage="1" showErrorMessage="1" errorTitle="Aufüllhinweis" error="Nur Prozentwerte zwischen 0% und 100% können verwendet werden." sqref="Y21:Z24">
      <formula1>0</formula1>
      <formula2>1</formula2>
    </dataValidation>
    <dataValidation type="whole" showInputMessage="1" showErrorMessage="1" errorTitle="Eingabefehler" error="Summe Spalten Q+U+V+W (Patienten mit Ereignisse) darf nicht größer als Summe Spalten J+K (Patientenrückmeldungen) sein." sqref="Q21:Q24">
      <formula1>0</formula1>
      <formula2>SUM($J21:$K21)-$U21-$V21-$W21</formula2>
    </dataValidation>
    <dataValidation type="whole" showInputMessage="1" showErrorMessage="1" errorTitle="Eingabefehler" error="Summe Spalten Q+U+V+W (Patienten mit Ereignisse) darf nicht größer als Summe Spalten J+K (Patientenrückmeldungen) sein." sqref="U21:U24">
      <formula1>0</formula1>
      <formula2>SUM($J21:$K21)-$Q21-$V21-$W21</formula2>
    </dataValidation>
    <dataValidation type="whole" showInputMessage="1" showErrorMessage="1" errorTitle="Eingabefehler" error="Summe Spalten Q+U+V+W (Patienten mit Ereignisse) darf nicht größer als Summe Spalten J+K (Patientenrückmeldungen) sein." sqref="V21:V24">
      <formula1>0</formula1>
      <formula2>SUM($J21:$K21)-$U21-$Q21-$W21</formula2>
    </dataValidation>
    <dataValidation type="whole" showInputMessage="1" showErrorMessage="1" errorTitle="Eingabefehler" error="Summe Spalten Q+U+V+W (Patienten mit Ereignisse) darf nicht größer als Summe Spalten J+K (Patientenrückmeldungen) sein." sqref="W21:W24">
      <formula1>0</formula1>
      <formula2>SUM($J21:$K21)-$U21-$V21-$Q21</formula2>
    </dataValidation>
  </dataValidations>
  <hyperlinks>
    <hyperlink ref="V11" location="Inhalt!A1" display="Zurück zum Inhaltsverzeichnis"/>
  </hyperlinks>
  <pageMargins left="0.39370078740157483" right="3.937007874015748E-2" top="0.59055118110236227" bottom="0.39370078740157483" header="0.11811023622047245" footer="0.11811023622047245"/>
  <pageSetup paperSize="9" orientation="landscape" r:id="rId1"/>
  <headerFooter>
    <oddFooter>&amp;L&amp;"Arial,Standard"&amp;7&amp;F&amp;C&amp;"Arial,Standard"&amp;7 © DKG  Alle Rechte vorbehalten&amp;R&amp;"Arial,Standard"&amp;7&amp;P</oddFooter>
  </headerFooter>
  <drawing r:id="rId2"/>
  <legacy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B1:Y32"/>
  <sheetViews>
    <sheetView showGridLines="0" zoomScaleSheetLayoutView="100" workbookViewId="0"/>
  </sheetViews>
  <sheetFormatPr baseColWidth="10" defaultColWidth="9.140625" defaultRowHeight="15" x14ac:dyDescent="0.25"/>
  <cols>
    <col min="1" max="2" width="2.7109375" style="111" customWidth="1"/>
    <col min="3" max="4" width="11.42578125" style="111" customWidth="1"/>
    <col min="5" max="6" width="7" style="111" customWidth="1"/>
    <col min="7" max="7" width="6.28515625" style="111" customWidth="1"/>
    <col min="8" max="13" width="11.42578125" style="111" customWidth="1"/>
    <col min="14" max="16384" width="9.140625" style="111"/>
  </cols>
  <sheetData>
    <row r="1" spans="2:25" x14ac:dyDescent="0.25">
      <c r="G1" s="562"/>
      <c r="H1" s="562"/>
      <c r="I1" s="562"/>
      <c r="J1" s="562"/>
      <c r="K1" s="562"/>
    </row>
    <row r="2" spans="2:25" x14ac:dyDescent="0.25">
      <c r="G2" s="562"/>
      <c r="H2" s="562"/>
      <c r="I2" s="562"/>
      <c r="J2" s="562"/>
      <c r="K2" s="562"/>
    </row>
    <row r="3" spans="2:25" s="562" customFormat="1" ht="14.25" customHeight="1" x14ac:dyDescent="0.25">
      <c r="B3" s="85" t="s">
        <v>1259</v>
      </c>
      <c r="E3" s="85"/>
      <c r="G3" s="85"/>
      <c r="H3" s="85"/>
      <c r="I3" s="85"/>
    </row>
    <row r="4" spans="2:25" s="562" customFormat="1" ht="14.25" customHeight="1" x14ac:dyDescent="0.25">
      <c r="B4" s="388" t="s">
        <v>826</v>
      </c>
      <c r="C4" s="48"/>
      <c r="E4" s="85"/>
      <c r="F4" s="85"/>
      <c r="M4" s="207"/>
    </row>
    <row r="5" spans="2:25" s="562" customFormat="1" ht="14.25" customHeight="1" x14ac:dyDescent="0.2">
      <c r="C5" s="540"/>
      <c r="E5" s="540"/>
      <c r="F5" s="540"/>
      <c r="M5" s="207"/>
      <c r="O5" s="115"/>
    </row>
    <row r="6" spans="2:25" s="562" customFormat="1" ht="14.25" customHeight="1" x14ac:dyDescent="0.2">
      <c r="E6" s="540"/>
      <c r="F6" s="540"/>
      <c r="M6" s="563"/>
      <c r="O6" s="115"/>
    </row>
    <row r="7" spans="2:25" s="564" customFormat="1" ht="15.75" x14ac:dyDescent="0.2">
      <c r="B7" s="540" t="s">
        <v>1143</v>
      </c>
      <c r="E7" s="540"/>
      <c r="F7" s="540"/>
      <c r="K7" s="565"/>
      <c r="L7" s="566"/>
      <c r="M7" s="540"/>
      <c r="N7" s="115"/>
    </row>
    <row r="8" spans="2:25" s="562" customFormat="1" ht="15.75" x14ac:dyDescent="0.2">
      <c r="B8" s="567" t="s">
        <v>1066</v>
      </c>
      <c r="E8" s="540"/>
      <c r="F8" s="540"/>
      <c r="J8" s="540"/>
      <c r="L8" s="566" t="str">
        <f>Inhalt!$C$7</f>
        <v>V. OncoBox: G3.1.1 (170209)</v>
      </c>
      <c r="M8" s="568"/>
      <c r="N8" s="115"/>
    </row>
    <row r="9" spans="2:25" s="562" customFormat="1" ht="15.75" x14ac:dyDescent="0.2">
      <c r="J9" s="540"/>
      <c r="L9" s="566" t="str">
        <f>Inhalt!$C$8</f>
        <v>V. Spezifikation: G3.1.1 (170209)</v>
      </c>
      <c r="M9" s="568"/>
    </row>
    <row r="10" spans="2:25" s="562" customFormat="1" x14ac:dyDescent="0.25">
      <c r="L10" s="1561" t="s">
        <v>801</v>
      </c>
      <c r="M10" s="1562"/>
      <c r="N10" s="1562"/>
    </row>
    <row r="11" spans="2:25" s="562" customFormat="1" ht="14.25" x14ac:dyDescent="0.2">
      <c r="K11" s="568"/>
    </row>
    <row r="12" spans="2:25" x14ac:dyDescent="0.25">
      <c r="E12" s="449"/>
      <c r="F12" s="449"/>
      <c r="G12" s="449"/>
      <c r="H12" s="117"/>
      <c r="I12" s="449"/>
      <c r="J12" s="449"/>
      <c r="M12" s="546"/>
      <c r="N12" s="546"/>
      <c r="O12" s="546"/>
      <c r="P12" s="546"/>
      <c r="Q12" s="546"/>
      <c r="R12" s="449"/>
      <c r="S12" s="449"/>
      <c r="T12" s="449"/>
      <c r="U12" s="449"/>
      <c r="V12" s="449"/>
      <c r="W12" s="449"/>
      <c r="X12" s="449"/>
      <c r="Y12" s="449"/>
    </row>
    <row r="13" spans="2:25" ht="15.75" customHeight="1" thickBot="1" x14ac:dyDescent="0.3">
      <c r="H13" s="518"/>
      <c r="I13" s="518"/>
      <c r="J13" s="518"/>
    </row>
    <row r="14" spans="2:25" ht="14.25" customHeight="1" thickTop="1" thickBot="1" x14ac:dyDescent="0.3">
      <c r="C14" s="50"/>
      <c r="D14" s="569" t="s">
        <v>306</v>
      </c>
      <c r="E14" s="2400" t="s">
        <v>57</v>
      </c>
      <c r="F14" s="2401"/>
      <c r="H14" s="2402" t="s">
        <v>1334</v>
      </c>
      <c r="I14" s="2403"/>
      <c r="J14" s="2403"/>
      <c r="K14" s="2403"/>
      <c r="L14" s="2403"/>
      <c r="M14" s="2403"/>
      <c r="N14" s="2404"/>
    </row>
    <row r="15" spans="2:25" ht="14.25" customHeight="1" thickBot="1" x14ac:dyDescent="0.3">
      <c r="C15" s="333"/>
      <c r="D15" s="570"/>
      <c r="E15" s="334"/>
      <c r="F15" s="335"/>
      <c r="H15" s="2405" t="s">
        <v>1335</v>
      </c>
      <c r="I15" s="2406"/>
      <c r="J15" s="2406"/>
      <c r="K15" s="2406"/>
      <c r="L15" s="2406"/>
      <c r="M15" s="2406"/>
      <c r="N15" s="2407"/>
    </row>
    <row r="16" spans="2:25" ht="14.25" customHeight="1" thickBot="1" x14ac:dyDescent="0.3">
      <c r="C16" s="54" t="s">
        <v>54</v>
      </c>
      <c r="D16" s="570"/>
      <c r="E16" s="336" t="s">
        <v>842</v>
      </c>
      <c r="F16" s="51" t="s">
        <v>843</v>
      </c>
      <c r="H16" s="2405"/>
      <c r="I16" s="2406"/>
      <c r="J16" s="2406"/>
      <c r="K16" s="2406"/>
      <c r="L16" s="2406"/>
      <c r="M16" s="2406"/>
      <c r="N16" s="2407"/>
    </row>
    <row r="17" spans="2:14" ht="14.25" customHeight="1" x14ac:dyDescent="0.25">
      <c r="C17" s="2126" t="s">
        <v>70</v>
      </c>
      <c r="D17" s="570"/>
      <c r="E17" s="2415" t="s">
        <v>80</v>
      </c>
      <c r="F17" s="2415" t="s">
        <v>852</v>
      </c>
      <c r="H17" s="2405"/>
      <c r="I17" s="2406"/>
      <c r="J17" s="2406"/>
      <c r="K17" s="2406"/>
      <c r="L17" s="2406"/>
      <c r="M17" s="2406"/>
      <c r="N17" s="2407"/>
    </row>
    <row r="18" spans="2:14" x14ac:dyDescent="0.25">
      <c r="C18" s="2414"/>
      <c r="D18" s="570"/>
      <c r="E18" s="2416"/>
      <c r="F18" s="2416"/>
      <c r="H18" s="2405"/>
      <c r="I18" s="2406"/>
      <c r="J18" s="2406"/>
      <c r="K18" s="2406"/>
      <c r="L18" s="2406"/>
      <c r="M18" s="2406"/>
      <c r="N18" s="2407"/>
    </row>
    <row r="19" spans="2:14" x14ac:dyDescent="0.25">
      <c r="C19" s="2414"/>
      <c r="D19" s="570"/>
      <c r="E19" s="2416"/>
      <c r="F19" s="2416"/>
      <c r="H19" s="2405"/>
      <c r="I19" s="2406"/>
      <c r="J19" s="2406"/>
      <c r="K19" s="2406"/>
      <c r="L19" s="2406"/>
      <c r="M19" s="2406"/>
      <c r="N19" s="2407"/>
    </row>
    <row r="20" spans="2:14" x14ac:dyDescent="0.25">
      <c r="C20" s="2414"/>
      <c r="D20" s="570"/>
      <c r="E20" s="2416"/>
      <c r="F20" s="2416"/>
      <c r="H20" s="2405"/>
      <c r="I20" s="2406"/>
      <c r="J20" s="2406"/>
      <c r="K20" s="2406"/>
      <c r="L20" s="2406"/>
      <c r="M20" s="2406"/>
      <c r="N20" s="2407"/>
    </row>
    <row r="21" spans="2:14" ht="16.5" customHeight="1" x14ac:dyDescent="0.25">
      <c r="C21" s="2414"/>
      <c r="D21" s="570"/>
      <c r="E21" s="2416"/>
      <c r="F21" s="2416"/>
      <c r="H21" s="2405"/>
      <c r="I21" s="2406"/>
      <c r="J21" s="2406"/>
      <c r="K21" s="2406"/>
      <c r="L21" s="2406"/>
      <c r="M21" s="2406"/>
      <c r="N21" s="2407"/>
    </row>
    <row r="22" spans="2:14" ht="13.5" customHeight="1" x14ac:dyDescent="0.25">
      <c r="C22" s="2414"/>
      <c r="D22" s="570" t="s">
        <v>306</v>
      </c>
      <c r="E22" s="2416"/>
      <c r="F22" s="2416"/>
      <c r="H22" s="2418" t="s">
        <v>1353</v>
      </c>
      <c r="I22" s="2419"/>
      <c r="J22" s="2419"/>
      <c r="K22" s="2419"/>
      <c r="L22" s="2419"/>
      <c r="M22" s="2419"/>
      <c r="N22" s="2420"/>
    </row>
    <row r="23" spans="2:14" ht="15.75" customHeight="1" x14ac:dyDescent="0.25">
      <c r="C23" s="2414"/>
      <c r="D23" s="570" t="s">
        <v>306</v>
      </c>
      <c r="E23" s="2416"/>
      <c r="F23" s="2416"/>
      <c r="H23" s="2421"/>
      <c r="I23" s="2422"/>
      <c r="J23" s="2422"/>
      <c r="K23" s="2422"/>
      <c r="L23" s="2422"/>
      <c r="M23" s="2422"/>
      <c r="N23" s="2423"/>
    </row>
    <row r="24" spans="2:14" ht="15.75" thickBot="1" x14ac:dyDescent="0.3">
      <c r="C24" s="2127"/>
      <c r="D24" s="570" t="s">
        <v>306</v>
      </c>
      <c r="E24" s="2417"/>
      <c r="F24" s="2417"/>
      <c r="H24" s="2421"/>
      <c r="I24" s="2422"/>
      <c r="J24" s="2422"/>
      <c r="K24" s="2422"/>
      <c r="L24" s="2422"/>
      <c r="M24" s="2422"/>
      <c r="N24" s="2423"/>
    </row>
    <row r="25" spans="2:14" s="572" customFormat="1" ht="16.5" thickTop="1" thickBot="1" x14ac:dyDescent="0.3">
      <c r="B25" s="984">
        <v>22</v>
      </c>
      <c r="C25" s="52">
        <v>2007</v>
      </c>
      <c r="D25" s="570" t="s">
        <v>306</v>
      </c>
      <c r="E25" s="1009" t="s">
        <v>996</v>
      </c>
      <c r="F25" s="571" t="s">
        <v>1008</v>
      </c>
      <c r="H25" s="2424"/>
      <c r="I25" s="2425"/>
      <c r="J25" s="2425"/>
      <c r="K25" s="2425"/>
      <c r="L25" s="2425"/>
      <c r="M25" s="2425"/>
      <c r="N25" s="2426"/>
    </row>
    <row r="26" spans="2:14" s="572" customFormat="1" ht="18" customHeight="1" thickBot="1" x14ac:dyDescent="0.3">
      <c r="B26" s="985">
        <v>23</v>
      </c>
      <c r="C26" s="52">
        <v>2008</v>
      </c>
      <c r="D26" s="570" t="s">
        <v>306</v>
      </c>
      <c r="E26" s="573"/>
      <c r="F26" s="574"/>
      <c r="H26" s="2408" t="s">
        <v>1336</v>
      </c>
      <c r="I26" s="2409"/>
      <c r="J26" s="2409"/>
      <c r="K26" s="2409"/>
      <c r="L26" s="2409"/>
      <c r="M26" s="2409"/>
      <c r="N26" s="2410"/>
    </row>
    <row r="27" spans="2:14" s="572" customFormat="1" ht="15.75" thickBot="1" x14ac:dyDescent="0.3">
      <c r="B27" s="985">
        <v>24</v>
      </c>
      <c r="C27" s="52">
        <v>2009</v>
      </c>
      <c r="D27" s="570" t="s">
        <v>306</v>
      </c>
      <c r="E27" s="573"/>
      <c r="F27" s="574"/>
      <c r="H27" s="2411"/>
      <c r="I27" s="2412"/>
      <c r="J27" s="2412"/>
      <c r="K27" s="2412"/>
      <c r="L27" s="2412"/>
      <c r="M27" s="2412"/>
      <c r="N27" s="2413"/>
    </row>
    <row r="28" spans="2:14" s="572" customFormat="1" ht="15.75" thickBot="1" x14ac:dyDescent="0.3">
      <c r="B28" s="985">
        <v>25</v>
      </c>
      <c r="C28" s="52">
        <v>2010</v>
      </c>
      <c r="D28" s="570" t="s">
        <v>306</v>
      </c>
      <c r="E28" s="573"/>
      <c r="F28" s="574"/>
      <c r="H28" s="575"/>
      <c r="I28" s="575"/>
      <c r="J28" s="575"/>
      <c r="K28" s="575"/>
      <c r="L28" s="575"/>
      <c r="M28" s="575"/>
      <c r="N28" s="575"/>
    </row>
    <row r="29" spans="2:14" s="572" customFormat="1" ht="15.75" thickBot="1" x14ac:dyDescent="0.3">
      <c r="B29" s="985">
        <v>26</v>
      </c>
      <c r="C29" s="982">
        <v>2011</v>
      </c>
      <c r="D29" s="570" t="s">
        <v>306</v>
      </c>
      <c r="E29" s="573"/>
      <c r="F29" s="574"/>
      <c r="H29" s="576"/>
      <c r="I29" s="576"/>
      <c r="J29" s="576"/>
      <c r="K29" s="576"/>
      <c r="L29" s="576"/>
      <c r="M29" s="576"/>
      <c r="N29" s="576"/>
    </row>
    <row r="30" spans="2:14" s="572" customFormat="1" ht="15.75" thickBot="1" x14ac:dyDescent="0.3">
      <c r="B30" s="986">
        <v>27</v>
      </c>
      <c r="C30" s="983">
        <v>2012</v>
      </c>
      <c r="D30" s="570" t="s">
        <v>306</v>
      </c>
      <c r="E30" s="2398"/>
      <c r="F30" s="2399"/>
      <c r="H30" s="576"/>
      <c r="I30" s="576"/>
      <c r="J30" s="576"/>
      <c r="K30" s="576"/>
      <c r="L30" s="576"/>
      <c r="M30" s="576"/>
      <c r="N30" s="576"/>
    </row>
    <row r="31" spans="2:14" s="572" customFormat="1" ht="15.75" thickTop="1" x14ac:dyDescent="0.25">
      <c r="B31" s="577"/>
      <c r="C31" s="492"/>
      <c r="D31" s="578"/>
      <c r="E31" s="493"/>
      <c r="F31" s="493"/>
      <c r="H31" s="576"/>
      <c r="I31" s="576"/>
      <c r="J31" s="576"/>
      <c r="K31" s="576"/>
      <c r="L31" s="576"/>
      <c r="M31" s="576"/>
      <c r="N31" s="576"/>
    </row>
    <row r="32" spans="2:14" s="572" customFormat="1" x14ac:dyDescent="0.25">
      <c r="B32" s="577"/>
      <c r="C32" s="492"/>
      <c r="D32" s="578"/>
      <c r="E32" s="493"/>
      <c r="F32" s="493"/>
      <c r="H32" s="576"/>
      <c r="I32" s="576"/>
      <c r="J32" s="576"/>
      <c r="K32" s="576"/>
      <c r="L32" s="576"/>
      <c r="M32" s="576"/>
      <c r="N32" s="576"/>
    </row>
  </sheetData>
  <sheetProtection algorithmName="SHA-512" hashValue="UGT4owpqb1ZoL0uawC70ZKRBD4cRvrMAxZoR+f7NaNOniJhcqtgmtt90LSzjL20baqUJMtmIWrR0gPfkSL9Hug==" saltValue="3npp/D5oXfAjquXPnwSQ+Q==" spinCount="100000" sheet="1" objects="1" scenarios="1"/>
  <customSheetViews>
    <customSheetView guid="{6425AD40-BB5F-4DDC-B7E5-93EC90B05160}" showGridLines="0">
      <selection activeCell="K35" sqref="K3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K35" sqref="K35"/>
      <pageMargins left="7.874015748031496E-2" right="7.874015748031496E-2" top="0.15748031496062992" bottom="0.31496062992125984" header="0.31496062992125984" footer="0.15748031496062992"/>
      <pageSetup paperSize="9" orientation="landscape" r:id="rId3"/>
    </customSheetView>
  </customSheetViews>
  <mergeCells count="10">
    <mergeCell ref="C17:C24"/>
    <mergeCell ref="E17:E24"/>
    <mergeCell ref="F17:F24"/>
    <mergeCell ref="H22:N25"/>
    <mergeCell ref="L10:N10"/>
    <mergeCell ref="E30:F30"/>
    <mergeCell ref="E14:F14"/>
    <mergeCell ref="H14:N14"/>
    <mergeCell ref="H15:N21"/>
    <mergeCell ref="H26:N27"/>
  </mergeCells>
  <hyperlinks>
    <hyperlink ref="L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B1:P83"/>
  <sheetViews>
    <sheetView showGridLines="0" zoomScaleNormal="100" zoomScaleSheetLayoutView="100" workbookViewId="0"/>
  </sheetViews>
  <sheetFormatPr baseColWidth="10" defaultColWidth="9.140625" defaultRowHeight="15" x14ac:dyDescent="0.25"/>
  <cols>
    <col min="1" max="1" width="2.85546875" style="111" customWidth="1"/>
    <col min="2" max="2" width="9.5703125" style="111" customWidth="1"/>
    <col min="3" max="4" width="10.7109375" style="111" customWidth="1"/>
    <col min="5" max="5" width="12.140625" style="111" customWidth="1"/>
    <col min="6" max="6" width="19.85546875" style="111" customWidth="1"/>
    <col min="7" max="7" width="11.28515625" style="111" customWidth="1"/>
    <col min="8" max="12" width="10.7109375" style="111" customWidth="1"/>
    <col min="13" max="13" width="11.5703125" style="111" customWidth="1"/>
    <col min="14" max="14" width="9.140625" style="111" customWidth="1"/>
    <col min="15" max="15" width="9.140625" style="111"/>
    <col min="16" max="16" width="10.140625" style="111" bestFit="1" customWidth="1"/>
    <col min="17" max="16384" width="9.140625" style="111"/>
  </cols>
  <sheetData>
    <row r="1" spans="2:13" ht="14.25" customHeight="1" x14ac:dyDescent="0.25">
      <c r="B1" s="388"/>
    </row>
    <row r="2" spans="2:13" ht="15" customHeight="1" x14ac:dyDescent="0.3">
      <c r="B2" s="5"/>
      <c r="C2" s="579"/>
      <c r="D2" s="579"/>
      <c r="E2" s="579"/>
      <c r="F2" s="579"/>
      <c r="G2" s="579"/>
      <c r="H2" s="546"/>
      <c r="I2" s="546"/>
      <c r="J2" s="546"/>
      <c r="K2" s="546"/>
    </row>
    <row r="3" spans="2:13" ht="15" customHeight="1" x14ac:dyDescent="0.25">
      <c r="B3" s="85" t="s">
        <v>1576</v>
      </c>
      <c r="C3" s="562"/>
      <c r="D3" s="85"/>
      <c r="E3" s="562"/>
      <c r="F3" s="85"/>
      <c r="G3" s="85"/>
      <c r="H3" s="85"/>
      <c r="I3" s="562"/>
      <c r="J3" s="562"/>
      <c r="K3" s="562"/>
    </row>
    <row r="4" spans="2:13" ht="18" x14ac:dyDescent="0.25">
      <c r="B4" s="885" t="s">
        <v>826</v>
      </c>
      <c r="C4" s="562"/>
      <c r="D4" s="85"/>
      <c r="E4" s="85"/>
      <c r="F4" s="562"/>
      <c r="G4" s="562"/>
      <c r="H4" s="562"/>
      <c r="I4" s="562"/>
      <c r="J4" s="562"/>
      <c r="K4" s="207"/>
    </row>
    <row r="5" spans="2:13" ht="15.75" x14ac:dyDescent="0.25">
      <c r="B5" s="540"/>
      <c r="C5" s="562"/>
      <c r="D5" s="540"/>
      <c r="E5" s="540"/>
      <c r="F5" s="562"/>
      <c r="G5" s="562"/>
      <c r="H5" s="562"/>
      <c r="I5" s="562"/>
      <c r="J5" s="562"/>
      <c r="K5" s="207"/>
    </row>
    <row r="6" spans="2:13" ht="15" customHeight="1" x14ac:dyDescent="0.25">
      <c r="B6" s="562"/>
      <c r="C6" s="562"/>
      <c r="D6" s="540"/>
      <c r="E6" s="540"/>
      <c r="F6" s="562"/>
      <c r="G6" s="562"/>
      <c r="H6" s="562"/>
      <c r="I6" s="562"/>
      <c r="J6" s="562"/>
      <c r="K6" s="563"/>
      <c r="L6" s="190"/>
      <c r="M6" s="190"/>
    </row>
    <row r="7" spans="2:13" ht="15.75" x14ac:dyDescent="0.25">
      <c r="B7" s="726" t="s">
        <v>1144</v>
      </c>
      <c r="C7" s="581"/>
      <c r="D7" s="580"/>
      <c r="E7" s="580"/>
      <c r="F7" s="581"/>
      <c r="G7" s="581"/>
      <c r="H7" s="564"/>
      <c r="I7" s="564"/>
      <c r="J7" s="564"/>
      <c r="K7" s="566"/>
      <c r="L7" s="190"/>
      <c r="M7" s="190"/>
    </row>
    <row r="8" spans="2:13" ht="15.75" x14ac:dyDescent="0.25">
      <c r="B8" s="723" t="s">
        <v>1337</v>
      </c>
      <c r="C8" s="582"/>
      <c r="D8" s="580"/>
      <c r="E8" s="580"/>
      <c r="F8" s="582"/>
      <c r="G8" s="582"/>
      <c r="H8" s="562"/>
      <c r="I8" s="540"/>
      <c r="J8" s="540"/>
      <c r="K8" s="566" t="str">
        <f>Inhalt!$C$7</f>
        <v>V. OncoBox: G3.1.1 (170209)</v>
      </c>
      <c r="L8" s="190"/>
      <c r="M8" s="190"/>
    </row>
    <row r="9" spans="2:13" ht="15.75" x14ac:dyDescent="0.25">
      <c r="C9" s="562"/>
      <c r="D9" s="562"/>
      <c r="E9" s="562"/>
      <c r="F9" s="562"/>
      <c r="G9" s="562"/>
      <c r="H9" s="562"/>
      <c r="I9" s="540"/>
      <c r="J9" s="540"/>
      <c r="K9" s="566" t="str">
        <f>Inhalt!$C$8</f>
        <v>V. Spezifikation: G3.1.1 (170209)</v>
      </c>
      <c r="L9" s="190"/>
      <c r="M9" s="190"/>
    </row>
    <row r="10" spans="2:13" x14ac:dyDescent="0.25">
      <c r="C10" s="562"/>
      <c r="D10" s="562"/>
      <c r="E10" s="562"/>
      <c r="F10" s="562"/>
      <c r="G10" s="562"/>
      <c r="H10" s="562"/>
      <c r="I10" s="562"/>
      <c r="J10" s="562"/>
      <c r="K10" s="1561" t="s">
        <v>801</v>
      </c>
      <c r="L10" s="1562"/>
      <c r="M10" s="1562"/>
    </row>
    <row r="11" spans="2:13" x14ac:dyDescent="0.25">
      <c r="I11" s="190"/>
      <c r="J11" s="190"/>
      <c r="L11" s="190"/>
      <c r="M11" s="190"/>
    </row>
    <row r="12" spans="2:13" x14ac:dyDescent="0.25">
      <c r="B12" s="449"/>
      <c r="I12" s="190"/>
      <c r="J12" s="190"/>
      <c r="K12" s="190"/>
      <c r="L12" s="190"/>
      <c r="M12" s="190"/>
    </row>
    <row r="13" spans="2:13" ht="15" customHeight="1" x14ac:dyDescent="0.25">
      <c r="B13" s="449"/>
      <c r="I13" s="190"/>
      <c r="J13" s="190"/>
      <c r="K13" s="190"/>
      <c r="L13" s="190"/>
      <c r="M13" s="190"/>
    </row>
    <row r="14" spans="2:13" ht="21.75" customHeight="1" x14ac:dyDescent="0.25">
      <c r="B14" s="583" t="s">
        <v>320</v>
      </c>
      <c r="C14" s="584"/>
      <c r="D14" s="585"/>
      <c r="E14" s="586"/>
      <c r="F14" s="586"/>
      <c r="G14" s="586"/>
      <c r="H14" s="587"/>
      <c r="I14" s="587"/>
      <c r="J14" s="587"/>
      <c r="K14" s="587"/>
      <c r="L14" s="587"/>
      <c r="M14" s="588"/>
    </row>
    <row r="15" spans="2:13" ht="14.25" customHeight="1" x14ac:dyDescent="0.25">
      <c r="B15" s="2455" t="s">
        <v>1128</v>
      </c>
      <c r="C15" s="2455"/>
      <c r="D15" s="2455"/>
      <c r="E15" s="2455"/>
      <c r="F15" s="662" t="s">
        <v>1112</v>
      </c>
      <c r="G15" s="661"/>
      <c r="H15" s="2455" t="s">
        <v>1113</v>
      </c>
      <c r="I15" s="2456"/>
      <c r="J15" s="2456"/>
      <c r="K15" s="2456"/>
      <c r="L15" s="2456"/>
      <c r="M15" s="2456"/>
    </row>
    <row r="16" spans="2:13" ht="67.900000000000006" customHeight="1" x14ac:dyDescent="0.25">
      <c r="B16" s="2457" t="s">
        <v>1338</v>
      </c>
      <c r="C16" s="2457"/>
      <c r="D16" s="2457"/>
      <c r="E16" s="2457"/>
      <c r="F16" s="589" t="s">
        <v>1116</v>
      </c>
      <c r="G16" s="660">
        <v>11</v>
      </c>
      <c r="H16" s="2457" t="s">
        <v>1114</v>
      </c>
      <c r="I16" s="2458"/>
      <c r="J16" s="2458"/>
      <c r="K16" s="2458"/>
      <c r="L16" s="2458"/>
      <c r="M16" s="2458"/>
    </row>
    <row r="17" spans="2:16" ht="37.5" customHeight="1" x14ac:dyDescent="0.25">
      <c r="B17" s="2458" t="s">
        <v>1120</v>
      </c>
      <c r="C17" s="2458"/>
      <c r="D17" s="2458"/>
      <c r="E17" s="2458"/>
      <c r="F17" s="589" t="s">
        <v>1121</v>
      </c>
      <c r="G17" s="660">
        <v>0</v>
      </c>
      <c r="H17" s="2457" t="s">
        <v>1125</v>
      </c>
      <c r="I17" s="2458"/>
      <c r="J17" s="2458"/>
      <c r="K17" s="2458"/>
      <c r="L17" s="2458"/>
      <c r="M17" s="2458"/>
    </row>
    <row r="18" spans="2:16" ht="37.5" customHeight="1" x14ac:dyDescent="0.25">
      <c r="B18" s="2458" t="s">
        <v>1108</v>
      </c>
      <c r="C18" s="2458"/>
      <c r="D18" s="2458"/>
      <c r="E18" s="2458"/>
      <c r="F18" s="590" t="s">
        <v>1123</v>
      </c>
      <c r="G18" s="660">
        <v>0</v>
      </c>
      <c r="H18" s="2457" t="s">
        <v>1122</v>
      </c>
      <c r="I18" s="2457"/>
      <c r="J18" s="2457"/>
      <c r="K18" s="2457"/>
      <c r="L18" s="2457"/>
      <c r="M18" s="2457"/>
    </row>
    <row r="19" spans="2:16" ht="17.25" customHeight="1" x14ac:dyDescent="0.25">
      <c r="B19" s="2458" t="s">
        <v>1115</v>
      </c>
      <c r="C19" s="2458"/>
      <c r="D19" s="2458"/>
      <c r="E19" s="2458"/>
      <c r="F19" s="591" t="s">
        <v>1118</v>
      </c>
      <c r="G19" s="660">
        <v>0</v>
      </c>
      <c r="H19" s="2457" t="s">
        <v>1126</v>
      </c>
      <c r="I19" s="2458"/>
      <c r="J19" s="2458"/>
      <c r="K19" s="2458"/>
      <c r="L19" s="2458"/>
      <c r="M19" s="2458"/>
    </row>
    <row r="20" spans="2:16" ht="36" customHeight="1" x14ac:dyDescent="0.25">
      <c r="B20" s="2457" t="s">
        <v>1119</v>
      </c>
      <c r="C20" s="2457"/>
      <c r="D20" s="2457"/>
      <c r="E20" s="2457"/>
      <c r="F20" s="591" t="s">
        <v>1117</v>
      </c>
      <c r="G20" s="660">
        <v>0</v>
      </c>
      <c r="H20" s="2457"/>
      <c r="I20" s="2458"/>
      <c r="J20" s="2458"/>
      <c r="K20" s="2458"/>
      <c r="L20" s="2458"/>
      <c r="M20" s="2458"/>
    </row>
    <row r="21" spans="2:16" ht="34.5" customHeight="1" x14ac:dyDescent="0.25">
      <c r="B21" s="2457" t="s">
        <v>1520</v>
      </c>
      <c r="C21" s="2458"/>
      <c r="D21" s="2458"/>
      <c r="E21" s="2458"/>
      <c r="F21" s="589" t="s">
        <v>1521</v>
      </c>
      <c r="G21" s="1010">
        <v>0</v>
      </c>
      <c r="H21" s="2458"/>
      <c r="I21" s="2458"/>
      <c r="J21" s="2458"/>
      <c r="K21" s="2458"/>
      <c r="L21" s="2458"/>
      <c r="M21" s="2458"/>
    </row>
    <row r="22" spans="2:16" ht="50.25" customHeight="1" x14ac:dyDescent="0.25">
      <c r="B22" s="2457" t="s">
        <v>1354</v>
      </c>
      <c r="C22" s="2457"/>
      <c r="D22" s="2457"/>
      <c r="E22" s="2457"/>
      <c r="F22" s="1458" t="s">
        <v>3067</v>
      </c>
      <c r="G22" s="1010">
        <v>0</v>
      </c>
      <c r="H22" s="2457" t="s">
        <v>1194</v>
      </c>
      <c r="I22" s="2458"/>
      <c r="J22" s="2458"/>
      <c r="K22" s="2458"/>
      <c r="L22" s="2458"/>
      <c r="M22" s="2458"/>
    </row>
    <row r="23" spans="2:16" ht="43.5" customHeight="1" x14ac:dyDescent="0.25">
      <c r="B23" s="2463" t="s">
        <v>1124</v>
      </c>
      <c r="C23" s="2464"/>
      <c r="D23" s="2464"/>
      <c r="E23" s="2464"/>
      <c r="F23" s="685"/>
      <c r="G23" s="686">
        <f>G16-(SUM(G17:G22))</f>
        <v>11</v>
      </c>
      <c r="H23" s="2464"/>
      <c r="I23" s="2464"/>
      <c r="J23" s="2464"/>
      <c r="K23" s="2464"/>
      <c r="L23" s="2464"/>
      <c r="M23" s="2464"/>
    </row>
    <row r="24" spans="2:16" ht="12" customHeight="1" x14ac:dyDescent="0.25">
      <c r="B24" s="593"/>
      <c r="C24" s="593"/>
      <c r="D24" s="593"/>
      <c r="E24" s="593"/>
      <c r="F24" s="593"/>
      <c r="G24" s="593"/>
      <c r="H24" s="593"/>
      <c r="I24" s="593"/>
      <c r="J24" s="593"/>
      <c r="K24" s="593"/>
      <c r="L24" s="593"/>
      <c r="M24" s="593"/>
    </row>
    <row r="25" spans="2:16" ht="18.75" customHeight="1" x14ac:dyDescent="0.25">
      <c r="B25" s="594" t="s">
        <v>1139</v>
      </c>
      <c r="C25" s="593"/>
      <c r="D25" s="593"/>
      <c r="E25" s="593"/>
      <c r="F25" s="593"/>
      <c r="G25" s="593"/>
      <c r="H25" s="593"/>
      <c r="I25" s="593"/>
      <c r="J25" s="593"/>
      <c r="K25" s="593"/>
      <c r="L25" s="593"/>
      <c r="M25" s="593"/>
    </row>
    <row r="26" spans="2:16" ht="104.25" customHeight="1" x14ac:dyDescent="0.25">
      <c r="B26" s="2449" t="s">
        <v>1135</v>
      </c>
      <c r="C26" s="2450"/>
      <c r="D26" s="2450"/>
      <c r="E26" s="2450"/>
      <c r="F26" s="2451" t="s">
        <v>1522</v>
      </c>
      <c r="G26" s="2452"/>
      <c r="H26" s="2452"/>
      <c r="I26" s="2452"/>
      <c r="J26" s="2452"/>
      <c r="K26" s="2452"/>
      <c r="L26" s="2452"/>
      <c r="M26" s="2452"/>
      <c r="O26" s="720"/>
    </row>
    <row r="27" spans="2:16" ht="36.75" customHeight="1" x14ac:dyDescent="0.25">
      <c r="B27" s="2453" t="s">
        <v>1355</v>
      </c>
      <c r="C27" s="2454"/>
      <c r="D27" s="2454"/>
      <c r="E27" s="2454"/>
      <c r="F27" s="2453" t="s">
        <v>1523</v>
      </c>
      <c r="G27" s="2454"/>
      <c r="H27" s="2454"/>
      <c r="I27" s="2454"/>
      <c r="J27" s="2454"/>
      <c r="K27" s="2454"/>
      <c r="L27" s="2454"/>
      <c r="M27" s="2454"/>
      <c r="O27" s="720"/>
      <c r="P27" s="766"/>
    </row>
    <row r="28" spans="2:16" ht="57.75" customHeight="1" x14ac:dyDescent="0.25">
      <c r="B28" s="2465" t="s">
        <v>1158</v>
      </c>
      <c r="C28" s="2466"/>
      <c r="D28" s="2466"/>
      <c r="E28" s="2466"/>
      <c r="F28" s="2465" t="s">
        <v>1182</v>
      </c>
      <c r="G28" s="2450"/>
      <c r="H28" s="2450"/>
      <c r="I28" s="2450"/>
      <c r="J28" s="2450"/>
      <c r="K28" s="2450"/>
      <c r="L28" s="2450"/>
      <c r="M28" s="2450"/>
      <c r="O28" s="720"/>
    </row>
    <row r="29" spans="2:16" ht="47.25" customHeight="1" x14ac:dyDescent="0.25">
      <c r="B29" s="2461" t="s">
        <v>1356</v>
      </c>
      <c r="C29" s="2462"/>
      <c r="D29" s="2462"/>
      <c r="E29" s="2462"/>
      <c r="F29" s="2461" t="s">
        <v>1357</v>
      </c>
      <c r="G29" s="2462"/>
      <c r="H29" s="2462"/>
      <c r="I29" s="2462"/>
      <c r="J29" s="2462"/>
      <c r="K29" s="2462"/>
      <c r="L29" s="2462"/>
      <c r="M29" s="2462"/>
    </row>
    <row r="30" spans="2:16" ht="27" customHeight="1" x14ac:dyDescent="0.25">
      <c r="B30" s="2459" t="s">
        <v>1136</v>
      </c>
      <c r="C30" s="2460"/>
      <c r="D30" s="2460"/>
      <c r="E30" s="2460"/>
      <c r="F30" s="2459" t="s">
        <v>1240</v>
      </c>
      <c r="G30" s="2450"/>
      <c r="H30" s="2450"/>
      <c r="I30" s="2450"/>
      <c r="J30" s="2450"/>
      <c r="K30" s="2450"/>
      <c r="L30" s="2450"/>
      <c r="M30" s="2450"/>
    </row>
    <row r="31" spans="2:16" s="598" customFormat="1" x14ac:dyDescent="0.25">
      <c r="B31" s="595"/>
      <c r="C31" s="595"/>
      <c r="D31" s="595"/>
      <c r="E31" s="596"/>
      <c r="F31" s="596"/>
      <c r="G31" s="596"/>
      <c r="H31" s="595"/>
      <c r="I31" s="597"/>
      <c r="J31" s="597"/>
      <c r="K31" s="597"/>
      <c r="L31" s="597"/>
      <c r="M31" s="597"/>
    </row>
    <row r="32" spans="2:16" ht="26.25" customHeight="1" x14ac:dyDescent="0.25">
      <c r="B32" s="630"/>
      <c r="C32" s="630"/>
      <c r="D32" s="628"/>
      <c r="E32" s="2427" t="s">
        <v>1083</v>
      </c>
      <c r="F32" s="2428"/>
      <c r="G32" s="2429"/>
      <c r="H32" s="53"/>
      <c r="I32" s="53"/>
      <c r="J32" s="53"/>
      <c r="K32" s="53"/>
      <c r="L32" s="53"/>
      <c r="M32" s="630"/>
    </row>
    <row r="33" spans="2:13" ht="39" customHeight="1" x14ac:dyDescent="0.25">
      <c r="B33" s="2436"/>
      <c r="C33" s="2430" t="s">
        <v>307</v>
      </c>
      <c r="D33" s="2430" t="s">
        <v>308</v>
      </c>
      <c r="E33" s="2439" t="s">
        <v>1220</v>
      </c>
      <c r="F33" s="2439" t="s">
        <v>310</v>
      </c>
      <c r="G33" s="2443" t="s">
        <v>1082</v>
      </c>
      <c r="H33" s="2445" t="s">
        <v>691</v>
      </c>
      <c r="I33" s="2445" t="s">
        <v>788</v>
      </c>
      <c r="J33" s="2445" t="s">
        <v>324</v>
      </c>
      <c r="K33" s="2430" t="s">
        <v>311</v>
      </c>
      <c r="L33" s="2430" t="s">
        <v>312</v>
      </c>
      <c r="M33" s="2433" t="s">
        <v>313</v>
      </c>
    </row>
    <row r="34" spans="2:13" ht="13.5" customHeight="1" x14ac:dyDescent="0.25">
      <c r="B34" s="2437"/>
      <c r="C34" s="2431"/>
      <c r="D34" s="2431"/>
      <c r="E34" s="2440"/>
      <c r="F34" s="2440"/>
      <c r="G34" s="2443"/>
      <c r="H34" s="2443"/>
      <c r="I34" s="2443"/>
      <c r="J34" s="2443"/>
      <c r="K34" s="2431"/>
      <c r="L34" s="2431"/>
      <c r="M34" s="2434"/>
    </row>
    <row r="35" spans="2:13" ht="11.25" customHeight="1" x14ac:dyDescent="0.25">
      <c r="B35" s="2438"/>
      <c r="C35" s="2432"/>
      <c r="D35" s="2432"/>
      <c r="E35" s="2441"/>
      <c r="F35" s="2441"/>
      <c r="G35" s="2444"/>
      <c r="H35" s="2444"/>
      <c r="I35" s="2444"/>
      <c r="J35" s="2444"/>
      <c r="K35" s="2432"/>
      <c r="L35" s="2432"/>
      <c r="M35" s="2435"/>
    </row>
    <row r="36" spans="2:13" ht="15" customHeight="1" x14ac:dyDescent="0.25">
      <c r="B36" s="654">
        <v>1</v>
      </c>
      <c r="C36" s="632">
        <v>39398</v>
      </c>
      <c r="D36" s="639" t="s">
        <v>54</v>
      </c>
      <c r="E36" s="69"/>
      <c r="F36" s="69"/>
      <c r="G36" s="340"/>
      <c r="H36" s="340">
        <v>40913</v>
      </c>
      <c r="I36" s="340">
        <v>41225</v>
      </c>
      <c r="J36" s="340">
        <v>41256</v>
      </c>
      <c r="K36" s="69"/>
      <c r="L36" s="640">
        <v>1826</v>
      </c>
      <c r="M36" s="69">
        <v>1826</v>
      </c>
    </row>
    <row r="37" spans="2:13" ht="14.25" customHeight="1" x14ac:dyDescent="0.25">
      <c r="B37" s="654">
        <v>2</v>
      </c>
      <c r="C37" s="632">
        <v>39398</v>
      </c>
      <c r="D37" s="652" t="s">
        <v>56</v>
      </c>
      <c r="E37" s="68"/>
      <c r="F37" s="68"/>
      <c r="G37" s="69"/>
      <c r="H37" s="340">
        <v>41170</v>
      </c>
      <c r="I37" s="340">
        <v>41225</v>
      </c>
      <c r="J37" s="340"/>
      <c r="K37" s="68"/>
      <c r="L37" s="69">
        <v>1772</v>
      </c>
      <c r="M37" s="69">
        <v>1772</v>
      </c>
    </row>
    <row r="38" spans="2:13" ht="12" customHeight="1" x14ac:dyDescent="0.25">
      <c r="B38" s="654">
        <v>3</v>
      </c>
      <c r="C38" s="632">
        <v>39398</v>
      </c>
      <c r="D38" s="647" t="s">
        <v>24</v>
      </c>
      <c r="E38" s="643">
        <v>40619</v>
      </c>
      <c r="F38" s="68"/>
      <c r="G38" s="69"/>
      <c r="H38" s="340"/>
      <c r="I38" s="340">
        <v>41225</v>
      </c>
      <c r="J38" s="340"/>
      <c r="K38" s="69">
        <v>1221</v>
      </c>
      <c r="L38" s="978"/>
      <c r="M38" s="978">
        <v>1221</v>
      </c>
    </row>
    <row r="39" spans="2:13" ht="15" customHeight="1" x14ac:dyDescent="0.25">
      <c r="B39" s="654">
        <v>4</v>
      </c>
      <c r="C39" s="632">
        <v>39398</v>
      </c>
      <c r="D39" s="647" t="s">
        <v>24</v>
      </c>
      <c r="E39" s="340">
        <v>39540</v>
      </c>
      <c r="F39" s="69"/>
      <c r="G39" s="69"/>
      <c r="H39" s="340"/>
      <c r="I39" s="340">
        <v>41225</v>
      </c>
      <c r="J39" s="340"/>
      <c r="K39" s="69">
        <v>142</v>
      </c>
      <c r="L39" s="69"/>
      <c r="M39" s="69">
        <v>142</v>
      </c>
    </row>
    <row r="40" spans="2:13" ht="13.5" customHeight="1" x14ac:dyDescent="0.25">
      <c r="B40" s="654">
        <v>5</v>
      </c>
      <c r="C40" s="632">
        <v>39398</v>
      </c>
      <c r="D40" s="639" t="s">
        <v>54</v>
      </c>
      <c r="E40" s="651"/>
      <c r="F40" s="68"/>
      <c r="G40" s="644"/>
      <c r="H40" s="340">
        <v>40924</v>
      </c>
      <c r="I40" s="340">
        <v>41225</v>
      </c>
      <c r="J40" s="340">
        <v>41227</v>
      </c>
      <c r="K40" s="68"/>
      <c r="L40" s="640">
        <v>1826</v>
      </c>
      <c r="M40" s="69">
        <v>1826</v>
      </c>
    </row>
    <row r="41" spans="2:13" ht="14.25" customHeight="1" x14ac:dyDescent="0.25">
      <c r="B41" s="654">
        <v>6</v>
      </c>
      <c r="C41" s="632">
        <v>39398</v>
      </c>
      <c r="D41" s="642" t="s">
        <v>24</v>
      </c>
      <c r="E41" s="340">
        <v>39566</v>
      </c>
      <c r="F41" s="340"/>
      <c r="G41" s="340"/>
      <c r="H41" s="69"/>
      <c r="I41" s="340">
        <v>41225</v>
      </c>
      <c r="J41" s="69"/>
      <c r="K41" s="69">
        <v>168</v>
      </c>
      <c r="L41" s="69"/>
      <c r="M41" s="69">
        <v>168</v>
      </c>
    </row>
    <row r="42" spans="2:13" ht="14.25" customHeight="1" x14ac:dyDescent="0.25">
      <c r="B42" s="654">
        <v>7</v>
      </c>
      <c r="C42" s="632">
        <v>39398</v>
      </c>
      <c r="D42" s="642" t="s">
        <v>24</v>
      </c>
      <c r="E42" s="643">
        <v>41219</v>
      </c>
      <c r="F42" s="643"/>
      <c r="G42" s="69"/>
      <c r="H42" s="69"/>
      <c r="I42" s="340">
        <v>41225</v>
      </c>
      <c r="J42" s="69"/>
      <c r="K42" s="69">
        <v>1821</v>
      </c>
      <c r="L42" s="68"/>
      <c r="M42" s="68">
        <v>1821</v>
      </c>
    </row>
    <row r="43" spans="2:13" ht="14.25" customHeight="1" x14ac:dyDescent="0.25">
      <c r="B43" s="654">
        <v>8</v>
      </c>
      <c r="C43" s="632">
        <v>39398</v>
      </c>
      <c r="D43" s="641" t="s">
        <v>56</v>
      </c>
      <c r="E43" s="69"/>
      <c r="F43" s="69"/>
      <c r="G43" s="340"/>
      <c r="H43" s="340">
        <v>41029</v>
      </c>
      <c r="I43" s="340">
        <v>41225</v>
      </c>
      <c r="J43" s="340"/>
      <c r="K43" s="69"/>
      <c r="L43" s="69">
        <v>1631</v>
      </c>
      <c r="M43" s="69">
        <v>1631</v>
      </c>
    </row>
    <row r="44" spans="2:13" ht="14.25" customHeight="1" x14ac:dyDescent="0.25">
      <c r="B44" s="654">
        <v>9</v>
      </c>
      <c r="C44" s="632">
        <v>39398</v>
      </c>
      <c r="D44" s="641" t="s">
        <v>56</v>
      </c>
      <c r="E44" s="645"/>
      <c r="F44" s="645"/>
      <c r="G44" s="645"/>
      <c r="H44" s="340">
        <v>41013</v>
      </c>
      <c r="I44" s="340">
        <v>41225</v>
      </c>
      <c r="J44" s="645"/>
      <c r="K44" s="69"/>
      <c r="L44" s="69">
        <v>1615</v>
      </c>
      <c r="M44" s="69">
        <v>1615</v>
      </c>
    </row>
    <row r="45" spans="2:13" ht="14.25" customHeight="1" x14ac:dyDescent="0.25">
      <c r="B45" s="654">
        <v>10</v>
      </c>
      <c r="C45" s="632">
        <v>39398</v>
      </c>
      <c r="D45" s="641" t="s">
        <v>56</v>
      </c>
      <c r="E45" s="645"/>
      <c r="F45" s="645"/>
      <c r="G45" s="645"/>
      <c r="H45" s="1011">
        <v>39513</v>
      </c>
      <c r="I45" s="340">
        <v>41225</v>
      </c>
      <c r="J45" s="645"/>
      <c r="K45" s="69"/>
      <c r="L45" s="69">
        <v>115</v>
      </c>
      <c r="M45" s="69">
        <v>115</v>
      </c>
    </row>
    <row r="46" spans="2:13" ht="12.75" customHeight="1" x14ac:dyDescent="0.25">
      <c r="B46" s="654">
        <v>11</v>
      </c>
      <c r="C46" s="632">
        <v>39398</v>
      </c>
      <c r="D46" s="647" t="s">
        <v>24</v>
      </c>
      <c r="E46" s="977"/>
      <c r="F46" s="340">
        <v>39812</v>
      </c>
      <c r="G46" s="69"/>
      <c r="H46" s="69"/>
      <c r="I46" s="340">
        <v>41225</v>
      </c>
      <c r="J46" s="69"/>
      <c r="K46" s="69">
        <v>414</v>
      </c>
      <c r="L46" s="978"/>
      <c r="M46" s="978">
        <v>414</v>
      </c>
    </row>
    <row r="47" spans="2:13" ht="12.75" customHeight="1" x14ac:dyDescent="0.25">
      <c r="B47" s="635"/>
      <c r="C47" s="57"/>
      <c r="D47" s="58"/>
      <c r="E47" s="59"/>
      <c r="F47" s="59"/>
      <c r="G47" s="59"/>
      <c r="H47" s="60"/>
      <c r="I47" s="60"/>
      <c r="J47" s="60"/>
      <c r="K47" s="60"/>
      <c r="L47" s="60"/>
      <c r="M47" s="16"/>
    </row>
    <row r="48" spans="2:13" ht="12.75" customHeight="1" x14ac:dyDescent="0.25">
      <c r="B48" s="636"/>
      <c r="C48" s="636"/>
      <c r="D48" s="636"/>
      <c r="E48" s="636"/>
      <c r="F48" s="636"/>
      <c r="G48" s="636"/>
      <c r="H48" s="636"/>
      <c r="I48" s="636"/>
      <c r="J48" s="636"/>
      <c r="K48" s="636"/>
      <c r="L48" s="636"/>
      <c r="M48" s="636"/>
    </row>
    <row r="49" spans="2:13" x14ac:dyDescent="0.25">
      <c r="B49" s="2442" t="s">
        <v>1140</v>
      </c>
      <c r="C49" s="2442"/>
      <c r="D49" s="2442"/>
      <c r="E49" s="2442"/>
      <c r="F49" s="2442"/>
      <c r="G49" s="2442"/>
      <c r="H49" s="2442"/>
      <c r="I49" s="2442"/>
      <c r="J49" s="2442"/>
      <c r="K49" s="2442"/>
      <c r="L49" s="2442"/>
      <c r="M49" s="2442"/>
    </row>
    <row r="50" spans="2:13" ht="15" customHeight="1" x14ac:dyDescent="0.25">
      <c r="B50" s="637" t="s">
        <v>322</v>
      </c>
      <c r="C50" s="637"/>
      <c r="D50" s="637"/>
      <c r="E50" s="637"/>
      <c r="F50" s="637"/>
      <c r="G50" s="637"/>
      <c r="H50" s="637"/>
      <c r="I50" s="637"/>
      <c r="J50" s="637"/>
      <c r="K50" s="637"/>
      <c r="L50" s="637"/>
      <c r="M50" s="637"/>
    </row>
    <row r="51" spans="2:13" ht="12" customHeight="1" x14ac:dyDescent="0.25">
      <c r="B51" s="636"/>
      <c r="C51" s="636"/>
      <c r="D51" s="636"/>
      <c r="E51" s="636"/>
      <c r="F51" s="636"/>
      <c r="G51" s="636"/>
      <c r="H51" s="636"/>
      <c r="I51" s="636"/>
      <c r="J51" s="636"/>
      <c r="K51" s="636"/>
      <c r="L51" s="636"/>
      <c r="M51" s="636"/>
    </row>
    <row r="52" spans="2:13" ht="27.75" customHeight="1" x14ac:dyDescent="0.25">
      <c r="B52" s="630"/>
      <c r="C52" s="630"/>
      <c r="D52" s="628"/>
      <c r="E52" s="2427" t="s">
        <v>1083</v>
      </c>
      <c r="F52" s="2428"/>
      <c r="G52" s="2429"/>
      <c r="H52" s="628"/>
      <c r="I52" s="53"/>
      <c r="J52" s="53"/>
      <c r="K52" s="53"/>
      <c r="L52" s="53"/>
      <c r="M52" s="53"/>
    </row>
    <row r="53" spans="2:13" ht="13.5" customHeight="1" x14ac:dyDescent="0.25">
      <c r="B53" s="2436"/>
      <c r="C53" s="2430" t="s">
        <v>307</v>
      </c>
      <c r="D53" s="2430" t="s">
        <v>308</v>
      </c>
      <c r="E53" s="2439" t="s">
        <v>1220</v>
      </c>
      <c r="F53" s="2439" t="s">
        <v>310</v>
      </c>
      <c r="G53" s="2443" t="s">
        <v>1082</v>
      </c>
      <c r="H53" s="2445" t="s">
        <v>323</v>
      </c>
      <c r="I53" s="2445" t="s">
        <v>788</v>
      </c>
      <c r="J53" s="2445" t="s">
        <v>324</v>
      </c>
      <c r="K53" s="2430" t="s">
        <v>311</v>
      </c>
      <c r="L53" s="2430" t="s">
        <v>312</v>
      </c>
      <c r="M53" s="2433" t="s">
        <v>313</v>
      </c>
    </row>
    <row r="54" spans="2:13" ht="22.5" customHeight="1" x14ac:dyDescent="0.25">
      <c r="B54" s="2437"/>
      <c r="C54" s="2431"/>
      <c r="D54" s="2431"/>
      <c r="E54" s="2440"/>
      <c r="F54" s="2440"/>
      <c r="G54" s="2443"/>
      <c r="H54" s="2443"/>
      <c r="I54" s="2443"/>
      <c r="J54" s="2443"/>
      <c r="K54" s="2431"/>
      <c r="L54" s="2431"/>
      <c r="M54" s="2434"/>
    </row>
    <row r="55" spans="2:13" ht="24" customHeight="1" x14ac:dyDescent="0.25">
      <c r="B55" s="2438"/>
      <c r="C55" s="2432"/>
      <c r="D55" s="2432"/>
      <c r="E55" s="2441"/>
      <c r="F55" s="2441"/>
      <c r="G55" s="2444"/>
      <c r="H55" s="2444"/>
      <c r="I55" s="2444"/>
      <c r="J55" s="2444"/>
      <c r="K55" s="2432"/>
      <c r="L55" s="2432"/>
      <c r="M55" s="2435"/>
    </row>
    <row r="56" spans="2:13" ht="12.95" customHeight="1" x14ac:dyDescent="0.25">
      <c r="B56" s="654">
        <v>10</v>
      </c>
      <c r="C56" s="632">
        <v>39398</v>
      </c>
      <c r="D56" s="641" t="s">
        <v>56</v>
      </c>
      <c r="E56" s="645"/>
      <c r="F56" s="645"/>
      <c r="G56" s="69"/>
      <c r="H56" s="1011">
        <v>39513</v>
      </c>
      <c r="I56" s="340">
        <v>41225</v>
      </c>
      <c r="J56" s="645"/>
      <c r="K56" s="69"/>
      <c r="L56" s="646">
        <v>115</v>
      </c>
      <c r="M56" s="69">
        <v>115</v>
      </c>
    </row>
    <row r="57" spans="2:13" ht="12.95" customHeight="1" x14ac:dyDescent="0.25">
      <c r="B57" s="654">
        <v>4</v>
      </c>
      <c r="C57" s="632">
        <v>39398</v>
      </c>
      <c r="D57" s="647" t="s">
        <v>24</v>
      </c>
      <c r="E57" s="340">
        <v>39540</v>
      </c>
      <c r="F57" s="69"/>
      <c r="G57" s="69"/>
      <c r="H57" s="340"/>
      <c r="I57" s="340">
        <v>41225</v>
      </c>
      <c r="J57" s="340"/>
      <c r="K57" s="791">
        <v>142</v>
      </c>
      <c r="L57" s="69"/>
      <c r="M57" s="69">
        <v>142</v>
      </c>
    </row>
    <row r="58" spans="2:13" ht="12.95" customHeight="1" x14ac:dyDescent="0.25">
      <c r="B58" s="654">
        <v>6</v>
      </c>
      <c r="C58" s="632">
        <v>39398</v>
      </c>
      <c r="D58" s="647" t="s">
        <v>24</v>
      </c>
      <c r="E58" s="340">
        <v>39566</v>
      </c>
      <c r="F58" s="340"/>
      <c r="G58" s="340"/>
      <c r="H58" s="69"/>
      <c r="I58" s="340">
        <v>41225</v>
      </c>
      <c r="J58" s="69"/>
      <c r="K58" s="791">
        <v>168</v>
      </c>
      <c r="L58" s="69"/>
      <c r="M58" s="69">
        <v>168</v>
      </c>
    </row>
    <row r="59" spans="2:13" ht="12.95" customHeight="1" x14ac:dyDescent="0.25">
      <c r="B59" s="654">
        <v>11</v>
      </c>
      <c r="C59" s="632">
        <v>39398</v>
      </c>
      <c r="D59" s="647" t="s">
        <v>24</v>
      </c>
      <c r="E59" s="977"/>
      <c r="F59" s="340">
        <v>39812</v>
      </c>
      <c r="G59" s="69"/>
      <c r="H59" s="69"/>
      <c r="I59" s="340">
        <v>41225</v>
      </c>
      <c r="J59" s="69"/>
      <c r="K59" s="791">
        <v>414</v>
      </c>
      <c r="L59" s="978"/>
      <c r="M59" s="978">
        <v>414</v>
      </c>
    </row>
    <row r="60" spans="2:13" ht="12.95" customHeight="1" x14ac:dyDescent="0.25">
      <c r="B60" s="654">
        <v>3</v>
      </c>
      <c r="C60" s="632">
        <v>39398</v>
      </c>
      <c r="D60" s="647" t="s">
        <v>24</v>
      </c>
      <c r="E60" s="648">
        <v>40619</v>
      </c>
      <c r="F60" s="68"/>
      <c r="G60" s="69"/>
      <c r="H60" s="340"/>
      <c r="I60" s="340">
        <v>41225</v>
      </c>
      <c r="J60" s="340"/>
      <c r="K60" s="791">
        <v>1221</v>
      </c>
      <c r="L60" s="978"/>
      <c r="M60" s="978">
        <v>1221</v>
      </c>
    </row>
    <row r="61" spans="2:13" ht="12.95" customHeight="1" x14ac:dyDescent="0.25">
      <c r="B61" s="654">
        <v>9</v>
      </c>
      <c r="C61" s="632">
        <v>39398</v>
      </c>
      <c r="D61" s="641" t="s">
        <v>56</v>
      </c>
      <c r="E61" s="645"/>
      <c r="F61" s="645"/>
      <c r="G61" s="645"/>
      <c r="H61" s="340">
        <v>41013</v>
      </c>
      <c r="I61" s="340">
        <v>41225</v>
      </c>
      <c r="J61" s="645"/>
      <c r="K61" s="69"/>
      <c r="L61" s="646">
        <v>1615</v>
      </c>
      <c r="M61" s="69">
        <v>1615</v>
      </c>
    </row>
    <row r="62" spans="2:13" ht="12.95" customHeight="1" x14ac:dyDescent="0.25">
      <c r="B62" s="654">
        <v>8</v>
      </c>
      <c r="C62" s="632">
        <v>39398</v>
      </c>
      <c r="D62" s="641" t="s">
        <v>56</v>
      </c>
      <c r="E62" s="69"/>
      <c r="F62" s="69"/>
      <c r="G62" s="340"/>
      <c r="H62" s="340">
        <v>41029</v>
      </c>
      <c r="I62" s="340">
        <v>41225</v>
      </c>
      <c r="J62" s="340"/>
      <c r="K62" s="69"/>
      <c r="L62" s="646">
        <v>1631</v>
      </c>
      <c r="M62" s="69">
        <v>1631</v>
      </c>
    </row>
    <row r="63" spans="2:13" ht="12.95" customHeight="1" x14ac:dyDescent="0.25">
      <c r="B63" s="654">
        <v>2</v>
      </c>
      <c r="C63" s="632">
        <v>39398</v>
      </c>
      <c r="D63" s="641" t="s">
        <v>56</v>
      </c>
      <c r="E63" s="68"/>
      <c r="F63" s="68"/>
      <c r="G63" s="69"/>
      <c r="H63" s="340">
        <v>41170</v>
      </c>
      <c r="I63" s="340">
        <v>41225</v>
      </c>
      <c r="J63" s="340"/>
      <c r="K63" s="68"/>
      <c r="L63" s="646">
        <v>1772</v>
      </c>
      <c r="M63" s="69">
        <v>1772</v>
      </c>
    </row>
    <row r="64" spans="2:13" ht="12.95" customHeight="1" x14ac:dyDescent="0.25">
      <c r="B64" s="654">
        <v>7</v>
      </c>
      <c r="C64" s="632">
        <v>39398</v>
      </c>
      <c r="D64" s="642" t="s">
        <v>24</v>
      </c>
      <c r="E64" s="643">
        <v>41219</v>
      </c>
      <c r="F64" s="643"/>
      <c r="G64" s="69"/>
      <c r="H64" s="69"/>
      <c r="I64" s="340">
        <v>41225</v>
      </c>
      <c r="J64" s="69"/>
      <c r="K64" s="791">
        <v>1821</v>
      </c>
      <c r="L64" s="68"/>
      <c r="M64" s="68">
        <v>1821</v>
      </c>
    </row>
    <row r="65" spans="2:13" ht="12.95" customHeight="1" x14ac:dyDescent="0.25">
      <c r="B65" s="654">
        <v>1</v>
      </c>
      <c r="C65" s="632">
        <v>39398</v>
      </c>
      <c r="D65" s="649" t="s">
        <v>54</v>
      </c>
      <c r="E65" s="69"/>
      <c r="F65" s="69"/>
      <c r="G65" s="340"/>
      <c r="H65" s="340">
        <v>40913</v>
      </c>
      <c r="I65" s="340">
        <v>41225</v>
      </c>
      <c r="J65" s="340">
        <v>41256</v>
      </c>
      <c r="K65" s="69"/>
      <c r="L65" s="646">
        <v>1826</v>
      </c>
      <c r="M65" s="69">
        <v>1826</v>
      </c>
    </row>
    <row r="66" spans="2:13" x14ac:dyDescent="0.25">
      <c r="B66" s="654">
        <v>5</v>
      </c>
      <c r="C66" s="632">
        <v>39398</v>
      </c>
      <c r="D66" s="639" t="s">
        <v>54</v>
      </c>
      <c r="E66" s="68"/>
      <c r="F66" s="68"/>
      <c r="G66" s="644"/>
      <c r="H66" s="340">
        <v>40924</v>
      </c>
      <c r="I66" s="340">
        <v>41225</v>
      </c>
      <c r="J66" s="340">
        <v>41227</v>
      </c>
      <c r="K66" s="68"/>
      <c r="L66" s="646">
        <v>1826</v>
      </c>
      <c r="M66" s="69">
        <v>1826</v>
      </c>
    </row>
    <row r="67" spans="2:13" x14ac:dyDescent="0.25">
      <c r="B67" s="629"/>
      <c r="C67" s="633"/>
      <c r="D67" s="633"/>
      <c r="E67" s="634"/>
      <c r="F67" s="634"/>
      <c r="G67" s="634"/>
      <c r="H67" s="634"/>
      <c r="I67" s="633"/>
      <c r="J67" s="633"/>
      <c r="K67" s="633"/>
      <c r="L67" s="629"/>
      <c r="M67" s="634"/>
    </row>
    <row r="68" spans="2:13" x14ac:dyDescent="0.25">
      <c r="B68" s="2442" t="s">
        <v>1141</v>
      </c>
      <c r="C68" s="2442"/>
      <c r="D68" s="2442"/>
      <c r="E68" s="2442"/>
      <c r="F68" s="2442"/>
      <c r="G68" s="2442"/>
      <c r="H68" s="2442"/>
      <c r="I68" s="2442"/>
      <c r="J68" s="2442"/>
      <c r="K68" s="2442"/>
      <c r="L68" s="2442"/>
      <c r="M68" s="2442"/>
    </row>
    <row r="69" spans="2:13" x14ac:dyDescent="0.25">
      <c r="B69" s="637" t="s">
        <v>1084</v>
      </c>
      <c r="C69" s="638"/>
      <c r="D69" s="638"/>
      <c r="E69" s="638"/>
      <c r="F69" s="638"/>
      <c r="G69" s="638"/>
      <c r="H69" s="638"/>
      <c r="I69" s="638"/>
      <c r="J69" s="638"/>
      <c r="K69" s="638"/>
      <c r="L69" s="638"/>
      <c r="M69" s="638"/>
    </row>
    <row r="70" spans="2:13" ht="3.75" customHeight="1" x14ac:dyDescent="0.25">
      <c r="B70" s="628"/>
      <c r="C70" s="631"/>
      <c r="D70" s="631"/>
      <c r="E70" s="628"/>
      <c r="F70" s="628"/>
      <c r="G70" s="628"/>
      <c r="H70" s="628"/>
      <c r="I70" s="628"/>
      <c r="J70" s="628"/>
      <c r="K70" s="628"/>
      <c r="L70" s="628"/>
      <c r="M70" s="628"/>
    </row>
    <row r="71" spans="2:13" ht="63.75" customHeight="1" x14ac:dyDescent="0.25">
      <c r="B71" s="683" t="s">
        <v>314</v>
      </c>
      <c r="C71" s="683" t="s">
        <v>307</v>
      </c>
      <c r="D71" s="683" t="s">
        <v>308</v>
      </c>
      <c r="E71" s="683" t="s">
        <v>315</v>
      </c>
      <c r="F71" s="683" t="s">
        <v>1109</v>
      </c>
      <c r="G71" s="683" t="s">
        <v>1202</v>
      </c>
      <c r="H71" s="683" t="s">
        <v>317</v>
      </c>
      <c r="I71" s="683" t="s">
        <v>318</v>
      </c>
      <c r="J71" s="683" t="s">
        <v>788</v>
      </c>
      <c r="K71" s="650" t="s">
        <v>319</v>
      </c>
      <c r="L71" s="503"/>
      <c r="M71" s="341"/>
    </row>
    <row r="72" spans="2:13" ht="12.95" customHeight="1" x14ac:dyDescent="0.25">
      <c r="B72" s="654">
        <v>10</v>
      </c>
      <c r="C72" s="340">
        <v>39398</v>
      </c>
      <c r="D72" s="641" t="s">
        <v>56</v>
      </c>
      <c r="E72" s="68">
        <v>1</v>
      </c>
      <c r="F72" s="69">
        <v>115</v>
      </c>
      <c r="G72" s="68">
        <v>0</v>
      </c>
      <c r="H72" s="68">
        <v>11</v>
      </c>
      <c r="I72" s="70">
        <v>1</v>
      </c>
      <c r="J72" s="340">
        <v>41225</v>
      </c>
      <c r="K72" s="70">
        <v>1</v>
      </c>
      <c r="L72" s="655"/>
      <c r="M72" s="653">
        <v>0.31506849315068491</v>
      </c>
    </row>
    <row r="73" spans="2:13" ht="12.95" customHeight="1" x14ac:dyDescent="0.25">
      <c r="B73" s="654">
        <v>4</v>
      </c>
      <c r="C73" s="340">
        <v>39398</v>
      </c>
      <c r="D73" s="642" t="s">
        <v>24</v>
      </c>
      <c r="E73" s="68">
        <v>2</v>
      </c>
      <c r="F73" s="69">
        <v>142</v>
      </c>
      <c r="G73" s="68">
        <v>1</v>
      </c>
      <c r="H73" s="68">
        <v>10</v>
      </c>
      <c r="I73" s="70">
        <v>0.9</v>
      </c>
      <c r="J73" s="340">
        <v>41225</v>
      </c>
      <c r="K73" s="71">
        <v>0.9</v>
      </c>
      <c r="L73" s="2446"/>
      <c r="M73" s="2447"/>
    </row>
    <row r="74" spans="2:13" ht="12.95" customHeight="1" x14ac:dyDescent="0.25">
      <c r="B74" s="654">
        <v>6</v>
      </c>
      <c r="C74" s="340">
        <v>39398</v>
      </c>
      <c r="D74" s="642" t="s">
        <v>24</v>
      </c>
      <c r="E74" s="68">
        <v>3</v>
      </c>
      <c r="F74" s="69">
        <v>168</v>
      </c>
      <c r="G74" s="68">
        <v>1</v>
      </c>
      <c r="H74" s="68">
        <v>9</v>
      </c>
      <c r="I74" s="70">
        <v>0.88888888888888884</v>
      </c>
      <c r="J74" s="340">
        <v>41225</v>
      </c>
      <c r="K74" s="71">
        <v>0.79999999999999993</v>
      </c>
      <c r="L74" s="2448"/>
      <c r="M74" s="2447"/>
    </row>
    <row r="75" spans="2:13" ht="12.95" customHeight="1" x14ac:dyDescent="0.25">
      <c r="B75" s="654">
        <v>11</v>
      </c>
      <c r="C75" s="340">
        <v>39398</v>
      </c>
      <c r="D75" s="642" t="s">
        <v>24</v>
      </c>
      <c r="E75" s="68">
        <v>4</v>
      </c>
      <c r="F75" s="69">
        <v>414</v>
      </c>
      <c r="G75" s="68">
        <v>1</v>
      </c>
      <c r="H75" s="68">
        <v>8</v>
      </c>
      <c r="I75" s="70">
        <v>0.875</v>
      </c>
      <c r="J75" s="340">
        <v>41225</v>
      </c>
      <c r="K75" s="71">
        <v>0.7</v>
      </c>
      <c r="L75" s="2448"/>
      <c r="M75" s="2447"/>
    </row>
    <row r="76" spans="2:13" ht="12.95" customHeight="1" x14ac:dyDescent="0.25">
      <c r="B76" s="654">
        <v>3</v>
      </c>
      <c r="C76" s="340">
        <v>39398</v>
      </c>
      <c r="D76" s="642" t="s">
        <v>24</v>
      </c>
      <c r="E76" s="68">
        <v>5</v>
      </c>
      <c r="F76" s="69">
        <v>1221</v>
      </c>
      <c r="G76" s="68">
        <v>1</v>
      </c>
      <c r="H76" s="68">
        <v>7</v>
      </c>
      <c r="I76" s="70">
        <v>0.8571428571428571</v>
      </c>
      <c r="J76" s="340">
        <v>41225</v>
      </c>
      <c r="K76" s="71">
        <v>0.6</v>
      </c>
      <c r="L76" s="2448"/>
      <c r="M76" s="2447"/>
    </row>
    <row r="77" spans="2:13" ht="12.95" customHeight="1" x14ac:dyDescent="0.25">
      <c r="B77" s="654">
        <v>9</v>
      </c>
      <c r="C77" s="340">
        <v>39398</v>
      </c>
      <c r="D77" s="641" t="s">
        <v>56</v>
      </c>
      <c r="E77" s="68">
        <v>6</v>
      </c>
      <c r="F77" s="69">
        <v>1615</v>
      </c>
      <c r="G77" s="68">
        <v>0</v>
      </c>
      <c r="H77" s="68">
        <v>6</v>
      </c>
      <c r="I77" s="70">
        <v>1</v>
      </c>
      <c r="J77" s="340">
        <v>41225</v>
      </c>
      <c r="K77" s="71">
        <v>0.6</v>
      </c>
      <c r="L77" s="2448"/>
      <c r="M77" s="2447"/>
    </row>
    <row r="78" spans="2:13" ht="12.95" customHeight="1" x14ac:dyDescent="0.25">
      <c r="B78" s="654">
        <v>8</v>
      </c>
      <c r="C78" s="340">
        <v>39398</v>
      </c>
      <c r="D78" s="641" t="s">
        <v>56</v>
      </c>
      <c r="E78" s="68">
        <v>7</v>
      </c>
      <c r="F78" s="69">
        <v>1631</v>
      </c>
      <c r="G78" s="68">
        <v>0</v>
      </c>
      <c r="H78" s="68">
        <v>5</v>
      </c>
      <c r="I78" s="70">
        <v>1</v>
      </c>
      <c r="J78" s="340">
        <v>41225</v>
      </c>
      <c r="K78" s="71">
        <v>0.6</v>
      </c>
      <c r="L78" s="2448"/>
      <c r="M78" s="2447"/>
    </row>
    <row r="79" spans="2:13" ht="12.95" customHeight="1" x14ac:dyDescent="0.25">
      <c r="B79" s="654">
        <v>2</v>
      </c>
      <c r="C79" s="340">
        <v>39398</v>
      </c>
      <c r="D79" s="652" t="s">
        <v>56</v>
      </c>
      <c r="E79" s="68">
        <v>8</v>
      </c>
      <c r="F79" s="69">
        <v>1772</v>
      </c>
      <c r="G79" s="68">
        <v>0</v>
      </c>
      <c r="H79" s="68">
        <v>4</v>
      </c>
      <c r="I79" s="70">
        <v>1</v>
      </c>
      <c r="J79" s="340">
        <v>41225</v>
      </c>
      <c r="K79" s="71">
        <v>0.6</v>
      </c>
      <c r="L79" s="2448"/>
      <c r="M79" s="2447"/>
    </row>
    <row r="80" spans="2:13" ht="12.95" customHeight="1" x14ac:dyDescent="0.25">
      <c r="B80" s="654">
        <v>7</v>
      </c>
      <c r="C80" s="340">
        <v>39398</v>
      </c>
      <c r="D80" s="642" t="s">
        <v>24</v>
      </c>
      <c r="E80" s="68">
        <v>9</v>
      </c>
      <c r="F80" s="69">
        <v>1821</v>
      </c>
      <c r="G80" s="68">
        <v>1</v>
      </c>
      <c r="H80" s="68">
        <v>3</v>
      </c>
      <c r="I80" s="70">
        <v>0.66666666666666663</v>
      </c>
      <c r="J80" s="340">
        <v>41225</v>
      </c>
      <c r="K80" s="71">
        <v>0.39999999999999997</v>
      </c>
      <c r="L80" s="2448"/>
      <c r="M80" s="2447"/>
    </row>
    <row r="81" spans="2:13" ht="12.95" customHeight="1" x14ac:dyDescent="0.25">
      <c r="B81" s="654">
        <v>1</v>
      </c>
      <c r="C81" s="340">
        <v>39398</v>
      </c>
      <c r="D81" s="649" t="s">
        <v>54</v>
      </c>
      <c r="E81" s="68">
        <v>10</v>
      </c>
      <c r="F81" s="69">
        <v>1826</v>
      </c>
      <c r="G81" s="68">
        <v>0</v>
      </c>
      <c r="H81" s="68">
        <v>2</v>
      </c>
      <c r="I81" s="70">
        <v>1</v>
      </c>
      <c r="J81" s="340">
        <v>41225</v>
      </c>
      <c r="K81" s="763">
        <v>0.39999999999999997</v>
      </c>
      <c r="L81" s="2448"/>
      <c r="M81" s="2447"/>
    </row>
    <row r="82" spans="2:13" x14ac:dyDescent="0.25">
      <c r="B82" s="654">
        <v>5</v>
      </c>
      <c r="C82" s="340">
        <v>39398</v>
      </c>
      <c r="D82" s="649" t="s">
        <v>54</v>
      </c>
      <c r="E82" s="68">
        <v>11</v>
      </c>
      <c r="F82" s="69">
        <v>1826</v>
      </c>
      <c r="G82" s="68">
        <v>0</v>
      </c>
      <c r="H82" s="68">
        <v>1</v>
      </c>
      <c r="I82" s="70">
        <v>1</v>
      </c>
      <c r="J82" s="340">
        <v>41225</v>
      </c>
      <c r="K82" s="764">
        <v>0.39999999999999997</v>
      </c>
      <c r="L82" s="2447"/>
      <c r="M82" s="2447"/>
    </row>
    <row r="83" spans="2:13" x14ac:dyDescent="0.25">
      <c r="B83" s="628"/>
      <c r="C83" s="628"/>
      <c r="D83" s="628"/>
      <c r="E83" s="628"/>
      <c r="F83" s="628"/>
      <c r="G83" s="628"/>
      <c r="H83" s="628"/>
      <c r="I83" s="628"/>
      <c r="J83" s="628"/>
      <c r="K83" s="628"/>
      <c r="L83" s="628"/>
      <c r="M83" s="628"/>
    </row>
  </sheetData>
  <sheetProtection password="CA09" sheet="1" objects="1" scenarios="1"/>
  <customSheetViews>
    <customSheetView guid="{6425AD40-BB5F-4DDC-B7E5-93EC90B05160}"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topLeftCell="A4">
      <selection activeCell="A4" sqref="A4"/>
      <rowBreaks count="1" manualBreakCount="1">
        <brk id="24" max="16383" man="1"/>
      </rowBreaks>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topLeftCell="A6">
      <selection activeCell="B26" sqref="B26:E26"/>
      <rowBreaks count="1" manualBreakCount="1">
        <brk id="24" max="16383" man="1"/>
      </rowBreaks>
      <pageMargins left="7.874015748031496E-2" right="7.874015748031496E-2" top="0.15748031496062992" bottom="0.31496062992125984" header="0.31496062992125984" footer="0.15748031496062992"/>
      <pageSetup paperSize="9" orientation="landscape" r:id="rId3"/>
    </customSheetView>
  </customSheetViews>
  <mergeCells count="58">
    <mergeCell ref="B30:E30"/>
    <mergeCell ref="F29:M29"/>
    <mergeCell ref="F30:M30"/>
    <mergeCell ref="B23:E23"/>
    <mergeCell ref="H23:M23"/>
    <mergeCell ref="B28:E28"/>
    <mergeCell ref="F28:M28"/>
    <mergeCell ref="B29:E29"/>
    <mergeCell ref="B20:E20"/>
    <mergeCell ref="H20:M20"/>
    <mergeCell ref="B21:E21"/>
    <mergeCell ref="H21:M21"/>
    <mergeCell ref="B22:E22"/>
    <mergeCell ref="H22:M22"/>
    <mergeCell ref="L73:M82"/>
    <mergeCell ref="K10:M10"/>
    <mergeCell ref="B26:E26"/>
    <mergeCell ref="F26:M26"/>
    <mergeCell ref="B27:E27"/>
    <mergeCell ref="F27:M27"/>
    <mergeCell ref="B15:E15"/>
    <mergeCell ref="H15:M15"/>
    <mergeCell ref="B16:E16"/>
    <mergeCell ref="H16:M16"/>
    <mergeCell ref="B17:E17"/>
    <mergeCell ref="H17:M17"/>
    <mergeCell ref="B18:E18"/>
    <mergeCell ref="H18:M18"/>
    <mergeCell ref="B19:E19"/>
    <mergeCell ref="H19:M19"/>
    <mergeCell ref="B68:M68"/>
    <mergeCell ref="G53:G55"/>
    <mergeCell ref="H53:H55"/>
    <mergeCell ref="I53:I55"/>
    <mergeCell ref="J53:J55"/>
    <mergeCell ref="K53:K55"/>
    <mergeCell ref="L53:L55"/>
    <mergeCell ref="B53:B55"/>
    <mergeCell ref="C53:C55"/>
    <mergeCell ref="D53:D55"/>
    <mergeCell ref="E53:E55"/>
    <mergeCell ref="F53:F55"/>
    <mergeCell ref="E32:G32"/>
    <mergeCell ref="E52:G52"/>
    <mergeCell ref="L33:L35"/>
    <mergeCell ref="M53:M55"/>
    <mergeCell ref="B33:B35"/>
    <mergeCell ref="C33:C35"/>
    <mergeCell ref="D33:D35"/>
    <mergeCell ref="E33:E35"/>
    <mergeCell ref="F33:F35"/>
    <mergeCell ref="B49:M49"/>
    <mergeCell ref="M33:M35"/>
    <mergeCell ref="G33:G35"/>
    <mergeCell ref="H33:H35"/>
    <mergeCell ref="I33:I35"/>
    <mergeCell ref="J33:J35"/>
    <mergeCell ref="K33:K35"/>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rowBreaks count="1" manualBreakCount="1">
    <brk id="24" max="16383" man="1"/>
  </rowBreaks>
  <drawing r:id="rId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3:EE144"/>
  <sheetViews>
    <sheetView showGridLines="0" zoomScaleSheetLayoutView="100" workbookViewId="0">
      <selection activeCell="DA10" sqref="DA10:EA10"/>
    </sheetView>
  </sheetViews>
  <sheetFormatPr baseColWidth="10" defaultColWidth="9.140625" defaultRowHeight="15" x14ac:dyDescent="0.25"/>
  <cols>
    <col min="1" max="1" width="3.85546875" style="720" customWidth="1"/>
    <col min="2" max="2" width="5.85546875" style="720" customWidth="1"/>
    <col min="3" max="135" width="1" style="720" customWidth="1"/>
    <col min="136" max="16384" width="9.140625" style="720"/>
  </cols>
  <sheetData>
    <row r="3" spans="2:132" ht="18" x14ac:dyDescent="0.25">
      <c r="B3" s="85" t="s">
        <v>1576</v>
      </c>
    </row>
    <row r="4" spans="2:132" x14ac:dyDescent="0.25">
      <c r="B4" s="388" t="s">
        <v>826</v>
      </c>
    </row>
    <row r="7" spans="2:132" ht="15.75" x14ac:dyDescent="0.25">
      <c r="B7" s="718" t="s">
        <v>1204</v>
      </c>
      <c r="C7" s="697"/>
      <c r="D7" s="718"/>
      <c r="E7" s="718"/>
      <c r="F7" s="697"/>
      <c r="G7" s="697"/>
      <c r="H7" s="697"/>
      <c r="I7" s="728"/>
      <c r="J7" s="728"/>
      <c r="K7" s="728"/>
      <c r="L7" s="728"/>
      <c r="M7" s="728"/>
      <c r="N7" s="728"/>
      <c r="O7" s="728"/>
      <c r="P7" s="728"/>
      <c r="Q7" s="728"/>
      <c r="R7" s="728"/>
      <c r="S7" s="728"/>
      <c r="T7" s="728"/>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28"/>
      <c r="BQ7" s="728"/>
      <c r="BR7" s="728"/>
      <c r="BS7" s="728"/>
      <c r="BT7" s="728"/>
      <c r="BU7" s="728"/>
      <c r="BV7" s="728"/>
      <c r="BW7" s="728"/>
      <c r="BX7" s="728"/>
      <c r="DA7" s="725"/>
      <c r="DB7" s="190"/>
      <c r="DC7" s="190"/>
    </row>
    <row r="8" spans="2:132" x14ac:dyDescent="0.25">
      <c r="B8" s="883" t="s">
        <v>1339</v>
      </c>
      <c r="C8" s="883"/>
      <c r="D8" s="882"/>
      <c r="E8" s="882"/>
      <c r="F8" s="883"/>
      <c r="G8" s="883"/>
      <c r="H8" s="883"/>
      <c r="I8" s="883"/>
      <c r="J8" s="883"/>
      <c r="K8" s="883"/>
      <c r="L8" s="883"/>
      <c r="M8" s="883"/>
      <c r="N8" s="883"/>
      <c r="O8" s="883"/>
      <c r="P8" s="883"/>
      <c r="Q8" s="883"/>
      <c r="R8" s="883"/>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728"/>
      <c r="BV8" s="728"/>
      <c r="BW8" s="728"/>
      <c r="BX8" s="728"/>
      <c r="DA8" s="725" t="str">
        <f>Inhalt!$C$7</f>
        <v>V. OncoBox: G3.1.1 (170209)</v>
      </c>
      <c r="DB8" s="190"/>
      <c r="DC8" s="190"/>
    </row>
    <row r="9" spans="2:132" x14ac:dyDescent="0.25">
      <c r="DA9" s="725" t="str">
        <f>Inhalt!$C$8</f>
        <v>V. Spezifikation: G3.1.1 (170209)</v>
      </c>
      <c r="DB9" s="190"/>
      <c r="DC9" s="190"/>
    </row>
    <row r="10" spans="2:132" x14ac:dyDescent="0.25">
      <c r="DA10" s="1561" t="s">
        <v>801</v>
      </c>
      <c r="DB10" s="1562"/>
      <c r="DC10" s="1562"/>
      <c r="DD10" s="1562"/>
      <c r="DE10" s="1562"/>
      <c r="DF10" s="1562"/>
      <c r="DG10" s="1562"/>
      <c r="DH10" s="1562"/>
      <c r="DI10" s="1562"/>
      <c r="DJ10" s="1562"/>
      <c r="DK10" s="1562"/>
      <c r="DL10" s="1562"/>
      <c r="DM10" s="1562"/>
      <c r="DN10" s="1562"/>
      <c r="DO10" s="1562"/>
      <c r="DP10" s="1562"/>
      <c r="DQ10" s="1562"/>
      <c r="DR10" s="1562"/>
      <c r="DS10" s="1562"/>
      <c r="DT10" s="1562"/>
      <c r="DU10" s="1562"/>
      <c r="DV10" s="1562"/>
      <c r="DW10" s="1562"/>
      <c r="DX10" s="1562"/>
      <c r="DY10" s="1562"/>
      <c r="DZ10" s="1562"/>
      <c r="EA10" s="1562"/>
      <c r="EB10" s="719"/>
    </row>
    <row r="11" spans="2:132" ht="14.25" customHeight="1" x14ac:dyDescent="0.25">
      <c r="I11" s="388"/>
      <c r="CW11" s="721"/>
      <c r="CX11" s="721"/>
      <c r="CY11" s="721"/>
      <c r="CZ11" s="721"/>
      <c r="DA11" s="721"/>
    </row>
    <row r="12" spans="2:132" ht="15" customHeight="1" x14ac:dyDescent="0.25">
      <c r="B12" s="2497" t="s">
        <v>1074</v>
      </c>
      <c r="C12" s="2497"/>
      <c r="D12" s="2497"/>
      <c r="E12" s="2497"/>
      <c r="F12" s="2497"/>
      <c r="G12" s="2497"/>
      <c r="H12" s="2497"/>
      <c r="I12" s="2497"/>
      <c r="J12" s="2497"/>
      <c r="K12" s="2497"/>
      <c r="L12" s="2497"/>
      <c r="M12" s="2497"/>
      <c r="N12" s="2497"/>
      <c r="O12" s="761"/>
      <c r="P12" s="760"/>
      <c r="Q12" s="725" t="s">
        <v>1102</v>
      </c>
      <c r="R12" s="904"/>
      <c r="S12" s="725"/>
      <c r="T12" s="725"/>
      <c r="U12" s="725"/>
      <c r="V12" s="725"/>
      <c r="W12" s="725"/>
      <c r="X12" s="725"/>
      <c r="Y12" s="880"/>
      <c r="Z12" s="880"/>
      <c r="AA12" s="880"/>
      <c r="AB12" s="880"/>
      <c r="AC12" s="880"/>
      <c r="AD12" s="880"/>
      <c r="AE12" s="880"/>
      <c r="AF12" s="880"/>
      <c r="AG12" s="880"/>
      <c r="AH12" s="880"/>
      <c r="AI12" s="761"/>
      <c r="AJ12" s="761"/>
      <c r="AK12" s="761"/>
      <c r="AL12" s="761"/>
      <c r="AM12" s="761"/>
      <c r="AN12" s="761"/>
      <c r="AO12" s="761"/>
      <c r="AP12" s="761"/>
      <c r="AQ12" s="761"/>
      <c r="AR12" s="761"/>
      <c r="AS12" s="761"/>
      <c r="AT12" s="761"/>
      <c r="AU12" s="761"/>
      <c r="AV12" s="761"/>
      <c r="AW12" s="761"/>
      <c r="AX12" s="761"/>
      <c r="AY12" s="761"/>
      <c r="AZ12" s="761"/>
      <c r="BA12" s="761"/>
      <c r="BB12" s="761"/>
      <c r="BC12" s="761"/>
      <c r="BD12" s="761"/>
      <c r="BE12" s="761"/>
      <c r="BF12" s="761"/>
      <c r="BG12" s="761"/>
      <c r="BH12" s="761"/>
      <c r="BI12" s="761"/>
      <c r="BJ12" s="761"/>
      <c r="BK12" s="761"/>
      <c r="BL12" s="761"/>
      <c r="BM12" s="761"/>
      <c r="BN12" s="761"/>
      <c r="BO12" s="761"/>
      <c r="BP12" s="761"/>
      <c r="BQ12" s="761"/>
      <c r="BR12" s="761"/>
      <c r="BS12" s="761"/>
      <c r="BT12" s="761"/>
      <c r="BU12" s="761"/>
      <c r="BV12" s="761"/>
      <c r="CW12" s="721"/>
      <c r="CX12" s="721"/>
      <c r="CY12" s="721"/>
      <c r="CZ12" s="721"/>
      <c r="DA12" s="721"/>
    </row>
    <row r="13" spans="2:132" x14ac:dyDescent="0.25">
      <c r="B13" s="903" t="s">
        <v>1079</v>
      </c>
      <c r="C13" s="903"/>
      <c r="D13" s="903"/>
      <c r="E13" s="903"/>
      <c r="F13" s="903"/>
      <c r="G13" s="903"/>
      <c r="H13" s="903"/>
      <c r="I13" s="903"/>
      <c r="J13" s="904"/>
      <c r="K13" s="904"/>
      <c r="L13" s="904"/>
      <c r="M13" s="904"/>
      <c r="N13" s="904"/>
      <c r="O13" s="761"/>
      <c r="P13" s="761"/>
      <c r="Q13" s="1012" t="s">
        <v>1358</v>
      </c>
      <c r="R13" s="1012"/>
      <c r="S13" s="1012"/>
      <c r="T13" s="1012"/>
      <c r="U13" s="1012"/>
      <c r="V13" s="1013"/>
      <c r="W13" s="1013"/>
      <c r="X13" s="1012"/>
      <c r="Y13" s="1014"/>
      <c r="Z13" s="1014"/>
      <c r="AA13" s="1014"/>
      <c r="AB13" s="1014"/>
      <c r="AC13" s="1014"/>
      <c r="AD13" s="1014"/>
      <c r="AE13" s="1014"/>
      <c r="AF13" s="1014"/>
      <c r="AG13" s="1015"/>
      <c r="AH13" s="1015"/>
      <c r="AI13" s="1016"/>
      <c r="AJ13" s="1016"/>
      <c r="AK13" s="1016"/>
      <c r="AL13" s="1016"/>
      <c r="AM13" s="1016"/>
      <c r="AN13" s="1016"/>
      <c r="AO13" s="1016"/>
      <c r="AP13" s="1016"/>
      <c r="AQ13" s="1016"/>
      <c r="AR13" s="1016"/>
      <c r="AS13" s="1016"/>
      <c r="AT13" s="1016"/>
      <c r="AU13" s="1016"/>
      <c r="AV13" s="1016"/>
      <c r="AW13" s="1016"/>
      <c r="AX13" s="1016"/>
      <c r="AY13" s="1016"/>
      <c r="AZ13" s="1016"/>
      <c r="BA13" s="1016"/>
      <c r="BB13" s="1016"/>
      <c r="BC13" s="1016"/>
      <c r="BD13" s="1016"/>
      <c r="BE13" s="1016"/>
      <c r="BF13" s="1016"/>
      <c r="BG13" s="1016"/>
      <c r="BH13" s="1016"/>
      <c r="BI13" s="1016"/>
      <c r="BJ13" s="1016"/>
      <c r="BK13" s="1016"/>
      <c r="BL13" s="1016"/>
      <c r="BM13" s="1016"/>
      <c r="BN13" s="761"/>
      <c r="BO13" s="761"/>
      <c r="BP13" s="761"/>
      <c r="BQ13" s="761"/>
      <c r="BR13" s="761"/>
      <c r="BS13" s="761"/>
      <c r="BT13" s="761"/>
      <c r="BU13" s="761"/>
      <c r="BV13" s="761"/>
      <c r="CW13" s="721"/>
      <c r="CX13" s="721"/>
      <c r="CY13" s="721"/>
      <c r="CZ13" s="721"/>
      <c r="DA13" s="721"/>
    </row>
    <row r="14" spans="2:132" x14ac:dyDescent="0.25">
      <c r="B14" s="903" t="s">
        <v>1075</v>
      </c>
      <c r="C14" s="903"/>
      <c r="D14" s="903"/>
      <c r="E14" s="903"/>
      <c r="F14" s="903"/>
      <c r="G14" s="903"/>
      <c r="H14" s="903"/>
      <c r="I14" s="903"/>
      <c r="J14" s="904"/>
      <c r="K14" s="904"/>
      <c r="L14" s="904"/>
      <c r="M14" s="904"/>
      <c r="N14" s="904"/>
      <c r="O14" s="761"/>
      <c r="P14" s="761"/>
      <c r="Q14" s="904" t="s">
        <v>1076</v>
      </c>
      <c r="R14" s="904"/>
      <c r="S14" s="904"/>
      <c r="T14" s="904"/>
      <c r="U14" s="904"/>
      <c r="V14" s="877"/>
      <c r="W14" s="877"/>
      <c r="X14" s="904"/>
      <c r="Y14" s="881"/>
      <c r="Z14" s="881"/>
      <c r="AA14" s="881"/>
      <c r="AB14" s="881"/>
      <c r="AC14" s="881"/>
      <c r="AD14" s="881"/>
      <c r="AE14" s="881"/>
      <c r="AF14" s="881"/>
      <c r="AG14" s="880"/>
      <c r="AH14" s="880"/>
      <c r="AI14" s="761"/>
      <c r="AJ14" s="761"/>
      <c r="AK14" s="761"/>
      <c r="AL14" s="761"/>
      <c r="AM14" s="761"/>
      <c r="AN14" s="761"/>
      <c r="AO14" s="761"/>
      <c r="AP14" s="761"/>
      <c r="AQ14" s="761"/>
      <c r="AR14" s="761"/>
      <c r="AS14" s="761"/>
      <c r="AT14" s="761"/>
      <c r="AU14" s="761"/>
      <c r="AV14" s="761"/>
      <c r="AW14" s="761"/>
      <c r="AX14" s="761"/>
      <c r="AY14" s="761"/>
      <c r="AZ14" s="761"/>
      <c r="BA14" s="761"/>
      <c r="BB14" s="761"/>
      <c r="BC14" s="761"/>
      <c r="BD14" s="761"/>
      <c r="BE14" s="761"/>
      <c r="BF14" s="761"/>
      <c r="BG14" s="761"/>
      <c r="BH14" s="761"/>
      <c r="BI14" s="761"/>
      <c r="BJ14" s="761"/>
      <c r="BK14" s="761"/>
      <c r="BL14" s="761"/>
      <c r="BM14" s="761"/>
      <c r="BN14" s="761"/>
      <c r="BO14" s="761"/>
      <c r="BP14" s="761"/>
      <c r="BQ14" s="761"/>
      <c r="BR14" s="761"/>
      <c r="BS14" s="761"/>
      <c r="BT14" s="761"/>
      <c r="BU14" s="761"/>
      <c r="BV14" s="761"/>
      <c r="CW14" s="721"/>
      <c r="CX14" s="721"/>
      <c r="CY14" s="721"/>
      <c r="CZ14" s="721"/>
      <c r="DA14" s="721"/>
    </row>
    <row r="15" spans="2:132" x14ac:dyDescent="0.25">
      <c r="B15" s="810" t="s">
        <v>1077</v>
      </c>
      <c r="C15" s="903"/>
      <c r="D15" s="903"/>
      <c r="E15" s="903"/>
      <c r="F15" s="903"/>
      <c r="G15" s="903"/>
      <c r="H15" s="903"/>
      <c r="I15" s="903"/>
      <c r="J15" s="904"/>
      <c r="K15" s="904"/>
      <c r="L15" s="904"/>
      <c r="M15" s="904"/>
      <c r="N15" s="904"/>
      <c r="O15" s="761"/>
      <c r="P15" s="761"/>
      <c r="Q15" s="904" t="s">
        <v>1078</v>
      </c>
      <c r="R15" s="904"/>
      <c r="S15" s="904"/>
      <c r="T15" s="904"/>
      <c r="U15" s="904"/>
      <c r="V15" s="877"/>
      <c r="W15" s="877"/>
      <c r="X15" s="904"/>
      <c r="Y15" s="881"/>
      <c r="Z15" s="881"/>
      <c r="AA15" s="881"/>
      <c r="AB15" s="881"/>
      <c r="AC15" s="881"/>
      <c r="AD15" s="881"/>
      <c r="AE15" s="881"/>
      <c r="AF15" s="881"/>
      <c r="AG15" s="880"/>
      <c r="AH15" s="880"/>
      <c r="AI15" s="761"/>
      <c r="AJ15" s="761"/>
      <c r="AK15" s="761"/>
      <c r="AL15" s="761"/>
      <c r="AM15" s="761"/>
      <c r="AN15" s="761"/>
      <c r="AO15" s="761"/>
      <c r="AP15" s="761"/>
      <c r="AQ15" s="761"/>
      <c r="AR15" s="761"/>
      <c r="AS15" s="761"/>
      <c r="AT15" s="761"/>
      <c r="AU15" s="761"/>
      <c r="AV15" s="761"/>
      <c r="AW15" s="761"/>
      <c r="AX15" s="761"/>
      <c r="AY15" s="761"/>
      <c r="AZ15" s="761"/>
      <c r="BA15" s="761"/>
      <c r="BB15" s="761"/>
      <c r="BC15" s="761"/>
      <c r="BD15" s="761"/>
      <c r="BE15" s="761"/>
      <c r="BF15" s="761"/>
      <c r="BG15" s="761"/>
      <c r="BH15" s="761"/>
      <c r="BI15" s="761"/>
      <c r="BJ15" s="761"/>
      <c r="BK15" s="761"/>
      <c r="BL15" s="761"/>
      <c r="BM15" s="761"/>
      <c r="BN15" s="761"/>
      <c r="BO15" s="761"/>
      <c r="BP15" s="761"/>
      <c r="BQ15" s="761"/>
      <c r="BR15" s="761"/>
      <c r="BS15" s="761"/>
      <c r="BT15" s="761"/>
      <c r="BU15" s="761"/>
      <c r="BV15" s="761"/>
      <c r="CW15" s="721"/>
      <c r="CX15" s="721"/>
      <c r="CY15" s="721"/>
      <c r="CZ15" s="721"/>
      <c r="DA15" s="721"/>
    </row>
    <row r="16" spans="2:132" x14ac:dyDescent="0.25">
      <c r="C16" s="730"/>
      <c r="D16" s="730"/>
      <c r="E16" s="730"/>
      <c r="F16" s="730"/>
      <c r="G16" s="730"/>
      <c r="H16" s="730"/>
      <c r="I16" s="729"/>
      <c r="V16" s="190"/>
      <c r="W16" s="190"/>
      <c r="Y16" s="190"/>
      <c r="Z16" s="190"/>
      <c r="AA16" s="190"/>
      <c r="AB16" s="190"/>
      <c r="AC16" s="190"/>
      <c r="AD16" s="190"/>
      <c r="AE16" s="190"/>
      <c r="AF16" s="190"/>
      <c r="CW16" s="721"/>
      <c r="CX16" s="721"/>
      <c r="CY16" s="721"/>
      <c r="CZ16" s="721"/>
      <c r="DA16" s="721"/>
    </row>
    <row r="17" spans="1:135" ht="3" customHeight="1" x14ac:dyDescent="0.25">
      <c r="J17" s="731"/>
      <c r="V17" s="190"/>
      <c r="W17" s="190"/>
      <c r="Y17" s="190"/>
      <c r="Z17" s="190"/>
      <c r="AA17" s="190"/>
      <c r="AB17" s="190"/>
      <c r="AC17" s="190"/>
      <c r="AD17" s="190"/>
      <c r="AE17" s="190"/>
      <c r="AF17" s="190"/>
      <c r="CW17" s="721"/>
      <c r="CX17" s="721"/>
      <c r="CY17" s="721"/>
      <c r="CZ17" s="721"/>
      <c r="DA17" s="721"/>
    </row>
    <row r="18" spans="1:135" ht="3" customHeight="1" x14ac:dyDescent="0.25">
      <c r="A18" s="2470" t="s">
        <v>1098</v>
      </c>
      <c r="B18" s="2467">
        <v>100</v>
      </c>
      <c r="C18" s="702"/>
      <c r="D18" s="703"/>
      <c r="E18" s="703"/>
      <c r="F18" s="703"/>
      <c r="G18" s="703"/>
      <c r="H18" s="703"/>
      <c r="I18" s="704"/>
      <c r="J18" s="705"/>
      <c r="K18" s="705"/>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2"/>
      <c r="BX18" s="732"/>
      <c r="BY18" s="732"/>
      <c r="BZ18" s="732"/>
      <c r="CA18" s="732"/>
      <c r="CB18" s="732"/>
      <c r="CC18" s="732"/>
      <c r="CD18" s="732"/>
      <c r="CE18" s="732"/>
      <c r="CF18" s="732"/>
      <c r="CG18" s="732"/>
      <c r="CH18" s="732"/>
      <c r="CI18" s="732"/>
      <c r="CJ18" s="732"/>
      <c r="CK18" s="732"/>
      <c r="CL18" s="732"/>
      <c r="CM18" s="732"/>
      <c r="CN18" s="732"/>
      <c r="CO18" s="732"/>
      <c r="CP18" s="732"/>
      <c r="CQ18" s="732"/>
      <c r="CR18" s="732"/>
      <c r="CS18" s="732"/>
      <c r="CT18" s="732"/>
      <c r="CU18" s="732"/>
      <c r="CV18" s="732"/>
      <c r="CW18" s="732"/>
      <c r="CX18" s="732"/>
      <c r="CY18" s="732"/>
      <c r="CZ18" s="732"/>
      <c r="DA18" s="732"/>
      <c r="DB18" s="732"/>
      <c r="DC18" s="732"/>
      <c r="DD18" s="732"/>
      <c r="DE18" s="732"/>
      <c r="DF18" s="732"/>
      <c r="DG18" s="732"/>
      <c r="DH18" s="732"/>
      <c r="DI18" s="732"/>
      <c r="DJ18" s="732"/>
      <c r="DK18" s="732"/>
      <c r="DL18" s="732"/>
      <c r="DM18" s="732"/>
      <c r="DN18" s="732"/>
      <c r="DO18" s="732"/>
      <c r="DP18" s="732"/>
      <c r="DQ18" s="732"/>
      <c r="DR18" s="732"/>
      <c r="DS18" s="721"/>
      <c r="DT18" s="721"/>
      <c r="DU18" s="721"/>
      <c r="DV18" s="721"/>
      <c r="DW18" s="721"/>
      <c r="DX18" s="721"/>
      <c r="DY18" s="721"/>
      <c r="DZ18" s="721"/>
      <c r="EA18" s="721"/>
      <c r="EB18" s="721"/>
      <c r="EC18" s="721"/>
      <c r="ED18" s="721"/>
      <c r="EE18" s="721"/>
    </row>
    <row r="19" spans="1:135" ht="3" customHeight="1" x14ac:dyDescent="0.25">
      <c r="A19" s="2470"/>
      <c r="B19" s="2468"/>
      <c r="C19" s="733"/>
      <c r="D19" s="734"/>
      <c r="E19" s="734"/>
      <c r="F19" s="734"/>
      <c r="G19" s="734"/>
      <c r="H19" s="734"/>
      <c r="I19" s="732"/>
      <c r="J19" s="732"/>
      <c r="K19" s="735"/>
      <c r="L19" s="732"/>
      <c r="M19" s="73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21"/>
      <c r="DT19" s="721"/>
      <c r="DU19" s="721"/>
      <c r="DV19" s="721"/>
      <c r="DW19" s="721"/>
      <c r="DX19" s="721"/>
      <c r="DY19" s="721"/>
      <c r="DZ19" s="721"/>
      <c r="EA19" s="721"/>
      <c r="EB19" s="721"/>
      <c r="EC19" s="721"/>
      <c r="ED19" s="721"/>
      <c r="EE19" s="721"/>
    </row>
    <row r="20" spans="1:135" ht="3" customHeight="1" x14ac:dyDescent="0.25">
      <c r="A20" s="2470"/>
      <c r="B20" s="2468"/>
      <c r="C20" s="733"/>
      <c r="D20" s="734"/>
      <c r="E20" s="734"/>
      <c r="F20" s="734"/>
      <c r="G20" s="734"/>
      <c r="H20" s="734"/>
      <c r="I20" s="732"/>
      <c r="J20" s="732"/>
      <c r="K20" s="735"/>
      <c r="L20" s="732"/>
      <c r="M20" s="73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21"/>
      <c r="DT20" s="721"/>
      <c r="DU20" s="721"/>
      <c r="DV20" s="721"/>
      <c r="DW20" s="721"/>
      <c r="DX20" s="721"/>
      <c r="DY20" s="721"/>
      <c r="DZ20" s="721"/>
      <c r="EA20" s="721"/>
      <c r="EB20" s="721"/>
      <c r="EC20" s="721"/>
      <c r="ED20" s="721"/>
      <c r="EE20" s="721"/>
    </row>
    <row r="21" spans="1:135" ht="3" customHeight="1" x14ac:dyDescent="0.25">
      <c r="A21" s="2470"/>
      <c r="B21" s="2468"/>
      <c r="C21" s="733"/>
      <c r="D21" s="734"/>
      <c r="E21" s="734"/>
      <c r="F21" s="734"/>
      <c r="G21" s="734"/>
      <c r="H21" s="734"/>
      <c r="I21" s="732"/>
      <c r="J21" s="732"/>
      <c r="K21" s="735"/>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21"/>
      <c r="DM21" s="721"/>
      <c r="DN21" s="732"/>
      <c r="DO21" s="732"/>
      <c r="DP21" s="732"/>
      <c r="DQ21" s="732"/>
      <c r="DR21" s="732"/>
      <c r="DS21" s="721"/>
      <c r="DT21" s="721"/>
      <c r="DU21" s="721"/>
      <c r="DV21" s="721"/>
      <c r="DW21" s="721"/>
      <c r="DX21" s="721"/>
      <c r="DY21" s="721"/>
      <c r="DZ21" s="721"/>
      <c r="EA21" s="721"/>
      <c r="EB21" s="721"/>
      <c r="EC21" s="721"/>
      <c r="ED21" s="721"/>
      <c r="EE21" s="721"/>
    </row>
    <row r="22" spans="1:135" ht="3" customHeight="1" x14ac:dyDescent="0.25">
      <c r="A22" s="2470"/>
      <c r="B22" s="2469"/>
      <c r="C22" s="733"/>
      <c r="D22" s="734"/>
      <c r="E22" s="734"/>
      <c r="F22" s="734"/>
      <c r="G22" s="734"/>
      <c r="H22" s="734"/>
      <c r="I22" s="732"/>
      <c r="J22" s="732"/>
      <c r="K22" s="735"/>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21"/>
      <c r="DM22" s="721"/>
      <c r="DN22" s="732"/>
      <c r="DO22" s="732"/>
      <c r="DP22" s="732"/>
      <c r="DQ22" s="732"/>
      <c r="DR22" s="732"/>
      <c r="DS22" s="721"/>
      <c r="DT22" s="721"/>
      <c r="DU22" s="721"/>
      <c r="DV22" s="721"/>
      <c r="DW22" s="721"/>
      <c r="DX22" s="721"/>
      <c r="DY22" s="721"/>
      <c r="DZ22" s="721"/>
      <c r="EA22" s="721"/>
      <c r="EB22" s="721"/>
      <c r="EC22" s="721"/>
      <c r="ED22" s="721"/>
      <c r="EE22" s="721"/>
    </row>
    <row r="23" spans="1:135" ht="3" customHeight="1" x14ac:dyDescent="0.25">
      <c r="A23" s="2470"/>
      <c r="B23" s="2467">
        <v>95</v>
      </c>
      <c r="C23" s="733"/>
      <c r="D23" s="734"/>
      <c r="E23" s="734"/>
      <c r="F23" s="734"/>
      <c r="G23" s="734"/>
      <c r="H23" s="734"/>
      <c r="I23" s="732"/>
      <c r="J23" s="732"/>
      <c r="K23" s="735"/>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21"/>
      <c r="DT23" s="721"/>
      <c r="DU23" s="721"/>
      <c r="DV23" s="721"/>
      <c r="DW23" s="721"/>
      <c r="DX23" s="721"/>
      <c r="DY23" s="721"/>
      <c r="DZ23" s="721"/>
      <c r="EA23" s="721"/>
      <c r="EB23" s="721"/>
      <c r="EC23" s="721"/>
      <c r="ED23" s="721"/>
      <c r="EE23" s="721"/>
    </row>
    <row r="24" spans="1:135" ht="3" customHeight="1" x14ac:dyDescent="0.25">
      <c r="A24" s="2470"/>
      <c r="B24" s="2468"/>
      <c r="C24" s="733"/>
      <c r="D24" s="734"/>
      <c r="E24" s="734"/>
      <c r="F24" s="734"/>
      <c r="G24" s="734"/>
      <c r="H24" s="734"/>
      <c r="I24" s="732"/>
      <c r="J24" s="732"/>
      <c r="K24" s="735"/>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21"/>
      <c r="DT24" s="721"/>
      <c r="DU24" s="721"/>
      <c r="DV24" s="721"/>
      <c r="DW24" s="721"/>
      <c r="DX24" s="721"/>
      <c r="DY24" s="721"/>
      <c r="DZ24" s="721"/>
      <c r="EA24" s="721"/>
      <c r="EB24" s="721"/>
      <c r="EC24" s="721"/>
      <c r="ED24" s="721"/>
      <c r="EE24" s="721"/>
    </row>
    <row r="25" spans="1:135" ht="3" customHeight="1" x14ac:dyDescent="0.25">
      <c r="A25" s="2470"/>
      <c r="B25" s="2468"/>
      <c r="C25" s="733"/>
      <c r="D25" s="734"/>
      <c r="E25" s="734"/>
      <c r="F25" s="734"/>
      <c r="G25" s="734"/>
      <c r="H25" s="734"/>
      <c r="I25" s="732"/>
      <c r="J25" s="732"/>
      <c r="K25" s="735"/>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21"/>
      <c r="DT25" s="721"/>
      <c r="DU25" s="721"/>
      <c r="DV25" s="721"/>
      <c r="DW25" s="721"/>
      <c r="DX25" s="721"/>
      <c r="DY25" s="721"/>
      <c r="DZ25" s="721"/>
      <c r="EA25" s="721"/>
      <c r="EB25" s="721"/>
      <c r="EC25" s="721"/>
      <c r="ED25" s="721"/>
      <c r="EE25" s="721"/>
    </row>
    <row r="26" spans="1:135" ht="3" customHeight="1" x14ac:dyDescent="0.25">
      <c r="A26" s="2470"/>
      <c r="B26" s="2468"/>
      <c r="C26" s="733"/>
      <c r="D26" s="734"/>
      <c r="E26" s="734"/>
      <c r="F26" s="734"/>
      <c r="G26" s="734"/>
      <c r="H26" s="734"/>
      <c r="I26" s="732"/>
      <c r="J26" s="732"/>
      <c r="K26" s="735"/>
      <c r="L26" s="732"/>
      <c r="M26" s="73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c r="CH26" s="732"/>
      <c r="CI26" s="732"/>
      <c r="CJ26" s="732"/>
      <c r="CK26" s="732"/>
      <c r="CL26" s="732"/>
      <c r="CM26" s="732"/>
      <c r="CN26" s="732"/>
      <c r="CO26" s="732"/>
      <c r="CP26" s="732"/>
      <c r="CQ26" s="732"/>
      <c r="CR26" s="732"/>
      <c r="CS26" s="732"/>
      <c r="CT26" s="732"/>
      <c r="CU26" s="732"/>
      <c r="CV26" s="732"/>
      <c r="CW26" s="732"/>
      <c r="CX26" s="732"/>
      <c r="CY26" s="732"/>
      <c r="CZ26" s="732"/>
      <c r="DA26" s="732"/>
      <c r="DB26" s="732"/>
      <c r="DC26" s="732"/>
      <c r="DD26" s="732"/>
      <c r="DE26" s="732"/>
      <c r="DF26" s="732"/>
      <c r="DG26" s="732"/>
      <c r="DH26" s="732"/>
      <c r="DI26" s="732"/>
      <c r="DJ26" s="732"/>
      <c r="DK26" s="732"/>
      <c r="DL26" s="732"/>
      <c r="DM26" s="732"/>
      <c r="DN26" s="732"/>
      <c r="DO26" s="732"/>
      <c r="DP26" s="732"/>
      <c r="DQ26" s="732"/>
      <c r="DR26" s="732"/>
      <c r="DS26" s="721"/>
      <c r="DT26" s="721"/>
      <c r="DU26" s="721"/>
      <c r="DV26" s="721"/>
      <c r="DW26" s="721"/>
      <c r="DX26" s="721"/>
      <c r="DY26" s="721"/>
      <c r="DZ26" s="721"/>
      <c r="EA26" s="721"/>
      <c r="EB26" s="721"/>
      <c r="EC26" s="721"/>
      <c r="ED26" s="721"/>
      <c r="EE26" s="721"/>
    </row>
    <row r="27" spans="1:135" ht="3" customHeight="1" x14ac:dyDescent="0.25">
      <c r="A27" s="2470"/>
      <c r="B27" s="2469"/>
      <c r="C27" s="733"/>
      <c r="D27" s="734"/>
      <c r="E27" s="734"/>
      <c r="F27" s="734"/>
      <c r="G27" s="734"/>
      <c r="H27" s="734"/>
      <c r="I27" s="732"/>
      <c r="J27" s="732"/>
      <c r="K27" s="735"/>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2"/>
      <c r="DM27" s="732"/>
      <c r="DN27" s="732"/>
      <c r="DO27" s="732"/>
      <c r="DP27" s="732"/>
      <c r="DQ27" s="732"/>
      <c r="DR27" s="732"/>
      <c r="DS27" s="721"/>
      <c r="DT27" s="721"/>
      <c r="DU27" s="721"/>
      <c r="DV27" s="721"/>
      <c r="DW27" s="721"/>
      <c r="DX27" s="721"/>
      <c r="DY27" s="721"/>
      <c r="DZ27" s="721"/>
      <c r="EA27" s="721"/>
      <c r="EB27" s="721"/>
      <c r="EC27" s="721"/>
      <c r="ED27" s="721"/>
      <c r="EE27" s="721"/>
    </row>
    <row r="28" spans="1:135" ht="3" customHeight="1" x14ac:dyDescent="0.25">
      <c r="A28" s="2470"/>
      <c r="B28" s="2467">
        <v>90</v>
      </c>
      <c r="C28" s="733"/>
      <c r="D28" s="734"/>
      <c r="E28" s="734"/>
      <c r="F28" s="734"/>
      <c r="G28" s="734"/>
      <c r="H28" s="734"/>
      <c r="I28" s="732"/>
      <c r="J28" s="732"/>
      <c r="K28" s="732"/>
      <c r="L28" s="704"/>
      <c r="M28" s="705"/>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2"/>
      <c r="DM28" s="732"/>
      <c r="DN28" s="732"/>
      <c r="DO28" s="732"/>
      <c r="DP28" s="732"/>
      <c r="DQ28" s="732"/>
      <c r="DR28" s="732"/>
      <c r="DS28" s="721"/>
      <c r="DT28" s="721"/>
      <c r="DU28" s="721"/>
      <c r="DV28" s="721"/>
      <c r="DW28" s="721"/>
      <c r="DX28" s="721"/>
      <c r="DY28" s="721"/>
      <c r="DZ28" s="721"/>
      <c r="EA28" s="721"/>
      <c r="EB28" s="721"/>
      <c r="EC28" s="721"/>
      <c r="ED28" s="721"/>
      <c r="EE28" s="721"/>
    </row>
    <row r="29" spans="1:135" ht="3" customHeight="1" x14ac:dyDescent="0.25">
      <c r="A29" s="2470"/>
      <c r="B29" s="2468"/>
      <c r="C29" s="733"/>
      <c r="D29" s="734"/>
      <c r="E29" s="734"/>
      <c r="F29" s="734"/>
      <c r="G29" s="734"/>
      <c r="H29" s="734"/>
      <c r="I29" s="732"/>
      <c r="J29" s="732"/>
      <c r="K29" s="732"/>
      <c r="L29" s="732"/>
      <c r="M29" s="735"/>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21"/>
      <c r="DT29" s="721"/>
      <c r="DU29" s="721"/>
      <c r="DV29" s="721"/>
      <c r="DW29" s="721"/>
      <c r="DX29" s="721"/>
      <c r="DY29" s="721"/>
      <c r="DZ29" s="721"/>
      <c r="EA29" s="721"/>
      <c r="EB29" s="721"/>
      <c r="EC29" s="721"/>
      <c r="ED29" s="721"/>
      <c r="EE29" s="721"/>
    </row>
    <row r="30" spans="1:135" ht="3" customHeight="1" x14ac:dyDescent="0.25">
      <c r="A30" s="2470"/>
      <c r="B30" s="2468"/>
      <c r="C30" s="733"/>
      <c r="D30" s="734"/>
      <c r="E30" s="734"/>
      <c r="F30" s="734"/>
      <c r="G30" s="734"/>
      <c r="H30" s="734"/>
      <c r="I30" s="732"/>
      <c r="J30" s="732"/>
      <c r="K30" s="732"/>
      <c r="L30" s="732"/>
      <c r="M30" s="735"/>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c r="CB30" s="732"/>
      <c r="CC30" s="732"/>
      <c r="CD30" s="732"/>
      <c r="CE30" s="732"/>
      <c r="CF30" s="732"/>
      <c r="CG30" s="732"/>
      <c r="CH30" s="732"/>
      <c r="CI30" s="732"/>
      <c r="CJ30" s="732"/>
      <c r="CK30" s="732"/>
      <c r="CL30" s="732"/>
      <c r="CM30" s="732"/>
      <c r="CN30" s="732"/>
      <c r="CO30" s="732"/>
      <c r="CP30" s="732"/>
      <c r="CQ30" s="732"/>
      <c r="CR30" s="732"/>
      <c r="CS30" s="732"/>
      <c r="CT30" s="732"/>
      <c r="CU30" s="732"/>
      <c r="CV30" s="732"/>
      <c r="CW30" s="732"/>
      <c r="CX30" s="732"/>
      <c r="CY30" s="732"/>
      <c r="CZ30" s="732"/>
      <c r="DA30" s="732"/>
      <c r="DB30" s="732"/>
      <c r="DC30" s="732"/>
      <c r="DD30" s="732"/>
      <c r="DE30" s="732"/>
      <c r="DF30" s="732"/>
      <c r="DG30" s="732"/>
      <c r="DH30" s="732"/>
      <c r="DI30" s="732"/>
      <c r="DJ30" s="732"/>
      <c r="DK30" s="732"/>
      <c r="DL30" s="732"/>
      <c r="DM30" s="732"/>
      <c r="DN30" s="732"/>
      <c r="DO30" s="732"/>
      <c r="DP30" s="732"/>
      <c r="DQ30" s="732"/>
      <c r="DR30" s="732"/>
      <c r="DS30" s="721"/>
      <c r="DT30" s="721"/>
      <c r="DU30" s="721"/>
      <c r="DV30" s="721"/>
      <c r="DW30" s="721"/>
      <c r="DX30" s="721"/>
      <c r="DY30" s="721"/>
      <c r="DZ30" s="721"/>
      <c r="EA30" s="721"/>
      <c r="EB30" s="721"/>
      <c r="EC30" s="721"/>
      <c r="ED30" s="721"/>
      <c r="EE30" s="721"/>
    </row>
    <row r="31" spans="1:135" ht="3" customHeight="1" x14ac:dyDescent="0.25">
      <c r="A31" s="2470"/>
      <c r="B31" s="2468"/>
      <c r="C31" s="733"/>
      <c r="D31" s="734"/>
      <c r="E31" s="734"/>
      <c r="F31" s="734"/>
      <c r="G31" s="734"/>
      <c r="H31" s="734"/>
      <c r="I31" s="732"/>
      <c r="J31" s="732"/>
      <c r="K31" s="732"/>
      <c r="L31" s="732"/>
      <c r="M31" s="735"/>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c r="CH31" s="732"/>
      <c r="CI31" s="732"/>
      <c r="CJ31" s="732"/>
      <c r="CK31" s="732"/>
      <c r="CL31" s="732"/>
      <c r="CM31" s="732"/>
      <c r="CN31" s="732"/>
      <c r="CO31" s="732"/>
      <c r="CP31" s="732"/>
      <c r="CQ31" s="732"/>
      <c r="CR31" s="732"/>
      <c r="CS31" s="732"/>
      <c r="CT31" s="732"/>
      <c r="CU31" s="732"/>
      <c r="CV31" s="732"/>
      <c r="CW31" s="732"/>
      <c r="CX31" s="732"/>
      <c r="CY31" s="732"/>
      <c r="CZ31" s="732"/>
      <c r="DA31" s="732"/>
      <c r="DB31" s="732"/>
      <c r="DC31" s="732"/>
      <c r="DD31" s="732"/>
      <c r="DE31" s="732"/>
      <c r="DF31" s="732"/>
      <c r="DG31" s="732"/>
      <c r="DH31" s="732"/>
      <c r="DI31" s="732"/>
      <c r="DJ31" s="732"/>
      <c r="DK31" s="732"/>
      <c r="DL31" s="732"/>
      <c r="DM31" s="732"/>
      <c r="DN31" s="732"/>
      <c r="DO31" s="732"/>
      <c r="DP31" s="732"/>
      <c r="DQ31" s="732"/>
      <c r="DR31" s="732"/>
      <c r="DS31" s="721"/>
      <c r="DT31" s="721"/>
      <c r="DU31" s="721"/>
      <c r="DV31" s="721"/>
      <c r="DW31" s="721"/>
      <c r="DX31" s="721"/>
      <c r="DY31" s="721"/>
      <c r="DZ31" s="721"/>
      <c r="EA31" s="721"/>
      <c r="EB31" s="721"/>
      <c r="EC31" s="721"/>
      <c r="ED31" s="721"/>
      <c r="EE31" s="721"/>
    </row>
    <row r="32" spans="1:135" ht="3" customHeight="1" x14ac:dyDescent="0.25">
      <c r="A32" s="2470"/>
      <c r="B32" s="2469"/>
      <c r="C32" s="733"/>
      <c r="D32" s="734"/>
      <c r="E32" s="734"/>
      <c r="F32" s="734"/>
      <c r="G32" s="734"/>
      <c r="H32" s="734"/>
      <c r="I32" s="732"/>
      <c r="J32" s="732"/>
      <c r="K32" s="732"/>
      <c r="L32" s="732"/>
      <c r="M32" s="735"/>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21"/>
      <c r="DT32" s="721"/>
      <c r="DU32" s="721"/>
      <c r="DV32" s="721"/>
      <c r="DW32" s="721"/>
      <c r="DX32" s="721"/>
      <c r="DY32" s="721"/>
      <c r="DZ32" s="721"/>
      <c r="EA32" s="721"/>
      <c r="EB32" s="721"/>
      <c r="EC32" s="721"/>
      <c r="ED32" s="721"/>
      <c r="EE32" s="721"/>
    </row>
    <row r="33" spans="1:135" ht="3" customHeight="1" x14ac:dyDescent="0.25">
      <c r="A33" s="2470"/>
      <c r="B33" s="2467">
        <v>85</v>
      </c>
      <c r="C33" s="733"/>
      <c r="D33" s="734"/>
      <c r="E33" s="734"/>
      <c r="F33" s="734"/>
      <c r="G33" s="734"/>
      <c r="H33" s="734"/>
      <c r="I33" s="732"/>
      <c r="J33" s="732"/>
      <c r="K33" s="732"/>
      <c r="L33" s="732"/>
      <c r="M33" s="735"/>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2"/>
      <c r="DM33" s="732"/>
      <c r="DN33" s="732"/>
      <c r="DO33" s="732"/>
      <c r="DP33" s="732"/>
      <c r="DQ33" s="732"/>
      <c r="DR33" s="732"/>
      <c r="DS33" s="721"/>
      <c r="DT33" s="721"/>
      <c r="DU33" s="721"/>
      <c r="DV33" s="721"/>
      <c r="DW33" s="721"/>
      <c r="DX33" s="721"/>
      <c r="DY33" s="721"/>
      <c r="DZ33" s="721"/>
      <c r="EA33" s="721"/>
      <c r="EB33" s="721"/>
      <c r="EC33" s="721"/>
      <c r="ED33" s="721"/>
      <c r="EE33" s="721"/>
    </row>
    <row r="34" spans="1:135" ht="3" customHeight="1" x14ac:dyDescent="0.25">
      <c r="A34" s="2470"/>
      <c r="B34" s="2468"/>
      <c r="C34" s="733"/>
      <c r="D34" s="734"/>
      <c r="E34" s="734"/>
      <c r="F34" s="734"/>
      <c r="G34" s="734"/>
      <c r="H34" s="734"/>
      <c r="I34" s="732"/>
      <c r="J34" s="732"/>
      <c r="K34" s="732"/>
      <c r="L34" s="732"/>
      <c r="M34" s="735"/>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c r="CB34" s="732"/>
      <c r="CC34" s="732"/>
      <c r="CD34" s="732"/>
      <c r="CE34" s="732"/>
      <c r="CF34" s="732"/>
      <c r="CG34" s="732"/>
      <c r="CH34" s="732"/>
      <c r="CI34" s="732"/>
      <c r="CJ34" s="732"/>
      <c r="CK34" s="732"/>
      <c r="CL34" s="732"/>
      <c r="CM34" s="732"/>
      <c r="CN34" s="732"/>
      <c r="CO34" s="732"/>
      <c r="CP34" s="732"/>
      <c r="CQ34" s="732"/>
      <c r="CR34" s="732"/>
      <c r="CS34" s="732"/>
      <c r="CT34" s="732"/>
      <c r="CU34" s="732"/>
      <c r="CV34" s="732"/>
      <c r="CW34" s="732"/>
      <c r="CX34" s="732"/>
      <c r="CY34" s="732"/>
      <c r="CZ34" s="732"/>
      <c r="DA34" s="732"/>
      <c r="DB34" s="732"/>
      <c r="DC34" s="732"/>
      <c r="DD34" s="732"/>
      <c r="DE34" s="732"/>
      <c r="DF34" s="732"/>
      <c r="DG34" s="732"/>
      <c r="DH34" s="732"/>
      <c r="DI34" s="732"/>
      <c r="DJ34" s="732"/>
      <c r="DK34" s="732"/>
      <c r="DL34" s="732"/>
      <c r="DM34" s="732"/>
      <c r="DN34" s="732"/>
      <c r="DO34" s="732"/>
      <c r="DP34" s="732"/>
      <c r="DQ34" s="732"/>
      <c r="DR34" s="732"/>
      <c r="DS34" s="721"/>
      <c r="DT34" s="721"/>
      <c r="DU34" s="721"/>
      <c r="DV34" s="721"/>
      <c r="DW34" s="721"/>
      <c r="DX34" s="721"/>
      <c r="DY34" s="721"/>
      <c r="DZ34" s="721"/>
      <c r="EA34" s="721"/>
      <c r="EB34" s="721"/>
      <c r="EC34" s="721"/>
      <c r="ED34" s="721"/>
      <c r="EE34" s="721"/>
    </row>
    <row r="35" spans="1:135" ht="3" customHeight="1" x14ac:dyDescent="0.25">
      <c r="A35" s="2470"/>
      <c r="B35" s="2468"/>
      <c r="C35" s="733"/>
      <c r="D35" s="734"/>
      <c r="E35" s="734"/>
      <c r="F35" s="734"/>
      <c r="G35" s="734"/>
      <c r="H35" s="734"/>
      <c r="I35" s="732"/>
      <c r="J35" s="732"/>
      <c r="K35" s="732"/>
      <c r="L35" s="732"/>
      <c r="M35" s="735"/>
      <c r="N35" s="732"/>
      <c r="O35" s="732"/>
      <c r="P35" s="732"/>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c r="CB35" s="732"/>
      <c r="CC35" s="732"/>
      <c r="CD35" s="732"/>
      <c r="CE35" s="732"/>
      <c r="CF35" s="732"/>
      <c r="CG35" s="732"/>
      <c r="CH35" s="732"/>
      <c r="CI35" s="732"/>
      <c r="CJ35" s="732"/>
      <c r="CK35" s="732"/>
      <c r="CL35" s="732"/>
      <c r="CM35" s="732"/>
      <c r="CN35" s="732"/>
      <c r="CO35" s="732"/>
      <c r="CP35" s="732"/>
      <c r="CQ35" s="732"/>
      <c r="CR35" s="732"/>
      <c r="CS35" s="732"/>
      <c r="CT35" s="732"/>
      <c r="CU35" s="732"/>
      <c r="CV35" s="732"/>
      <c r="CW35" s="732"/>
      <c r="CX35" s="732"/>
      <c r="CY35" s="732"/>
      <c r="CZ35" s="732"/>
      <c r="DA35" s="732"/>
      <c r="DB35" s="732"/>
      <c r="DC35" s="732"/>
      <c r="DD35" s="732"/>
      <c r="DE35" s="732"/>
      <c r="DF35" s="732"/>
      <c r="DG35" s="732"/>
      <c r="DH35" s="732"/>
      <c r="DI35" s="732"/>
      <c r="DJ35" s="732"/>
      <c r="DK35" s="732"/>
      <c r="DL35" s="732"/>
      <c r="DM35" s="732"/>
      <c r="DN35" s="732"/>
      <c r="DO35" s="732"/>
      <c r="DP35" s="732"/>
      <c r="DQ35" s="732"/>
      <c r="DR35" s="732"/>
      <c r="DS35" s="721"/>
      <c r="DT35" s="721"/>
      <c r="DU35" s="721"/>
      <c r="DV35" s="721"/>
      <c r="DW35" s="721"/>
      <c r="DX35" s="721"/>
      <c r="DY35" s="721"/>
      <c r="DZ35" s="721"/>
      <c r="EA35" s="721"/>
      <c r="EB35" s="721"/>
      <c r="EC35" s="721"/>
      <c r="ED35" s="721"/>
      <c r="EE35" s="721"/>
    </row>
    <row r="36" spans="1:135" ht="3" customHeight="1" x14ac:dyDescent="0.25">
      <c r="A36" s="2470"/>
      <c r="B36" s="2468"/>
      <c r="C36" s="733"/>
      <c r="D36" s="734"/>
      <c r="E36" s="734"/>
      <c r="F36" s="734"/>
      <c r="G36" s="734"/>
      <c r="H36" s="734"/>
      <c r="I36" s="732"/>
      <c r="J36" s="732"/>
      <c r="K36" s="732"/>
      <c r="L36" s="732"/>
      <c r="M36" s="735"/>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c r="CB36" s="732"/>
      <c r="CC36" s="732"/>
      <c r="CD36" s="732"/>
      <c r="CE36" s="732"/>
      <c r="CF36" s="732"/>
      <c r="CG36" s="732"/>
      <c r="CH36" s="732"/>
      <c r="CI36" s="732"/>
      <c r="CJ36" s="732"/>
      <c r="CK36" s="732"/>
      <c r="CL36" s="732"/>
      <c r="CM36" s="732"/>
      <c r="CN36" s="732"/>
      <c r="CO36" s="732"/>
      <c r="CP36" s="732"/>
      <c r="CQ36" s="732"/>
      <c r="CR36" s="732"/>
      <c r="CS36" s="732"/>
      <c r="CT36" s="732"/>
      <c r="CU36" s="732"/>
      <c r="CV36" s="732"/>
      <c r="CW36" s="732"/>
      <c r="CX36" s="732"/>
      <c r="CY36" s="732"/>
      <c r="CZ36" s="732"/>
      <c r="DA36" s="732"/>
      <c r="DB36" s="732"/>
      <c r="DC36" s="732"/>
      <c r="DD36" s="732"/>
      <c r="DE36" s="732"/>
      <c r="DF36" s="732"/>
      <c r="DG36" s="732"/>
      <c r="DH36" s="732"/>
      <c r="DI36" s="732"/>
      <c r="DJ36" s="732"/>
      <c r="DK36" s="732"/>
      <c r="DL36" s="732"/>
      <c r="DM36" s="732"/>
      <c r="DN36" s="732"/>
      <c r="DO36" s="732"/>
      <c r="DP36" s="732"/>
      <c r="DQ36" s="732"/>
      <c r="DR36" s="732"/>
      <c r="DS36" s="721"/>
      <c r="DT36" s="721"/>
      <c r="DU36" s="721"/>
      <c r="DV36" s="721"/>
      <c r="DW36" s="721"/>
      <c r="DX36" s="721"/>
      <c r="DY36" s="721"/>
      <c r="DZ36" s="721"/>
      <c r="EA36" s="721"/>
      <c r="EB36" s="721"/>
      <c r="EC36" s="721"/>
      <c r="ED36" s="721"/>
      <c r="EE36" s="721"/>
    </row>
    <row r="37" spans="1:135" ht="3" customHeight="1" x14ac:dyDescent="0.25">
      <c r="A37" s="2470"/>
      <c r="B37" s="2469"/>
      <c r="C37" s="733"/>
      <c r="D37" s="734"/>
      <c r="E37" s="734"/>
      <c r="F37" s="734"/>
      <c r="G37" s="734"/>
      <c r="H37" s="734"/>
      <c r="I37" s="732"/>
      <c r="J37" s="732"/>
      <c r="K37" s="732"/>
      <c r="L37" s="732"/>
      <c r="M37" s="735"/>
      <c r="N37" s="736"/>
      <c r="O37" s="736"/>
      <c r="P37" s="736"/>
      <c r="Q37" s="736"/>
      <c r="R37" s="736"/>
      <c r="S37" s="736"/>
      <c r="T37" s="736"/>
      <c r="U37" s="736"/>
      <c r="V37" s="736"/>
      <c r="W37" s="736"/>
      <c r="X37" s="736"/>
      <c r="Y37" s="736"/>
      <c r="Z37" s="736"/>
      <c r="AA37" s="736"/>
      <c r="AB37" s="736"/>
      <c r="AC37" s="736"/>
      <c r="AD37" s="736"/>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c r="CB37" s="732"/>
      <c r="CC37" s="732"/>
      <c r="CD37" s="732"/>
      <c r="CE37" s="732"/>
      <c r="CF37" s="732"/>
      <c r="CG37" s="732"/>
      <c r="CH37" s="732"/>
      <c r="CI37" s="732"/>
      <c r="CJ37" s="732"/>
      <c r="CK37" s="732"/>
      <c r="CL37" s="732"/>
      <c r="CM37" s="732"/>
      <c r="CN37" s="732"/>
      <c r="CO37" s="732"/>
      <c r="CP37" s="732"/>
      <c r="CQ37" s="732"/>
      <c r="CR37" s="732"/>
      <c r="CS37" s="732"/>
      <c r="CT37" s="732"/>
      <c r="CU37" s="732"/>
      <c r="CV37" s="732"/>
      <c r="CW37" s="732"/>
      <c r="CX37" s="732"/>
      <c r="CY37" s="732"/>
      <c r="CZ37" s="732"/>
      <c r="DA37" s="732"/>
      <c r="DB37" s="732"/>
      <c r="DC37" s="732"/>
      <c r="DD37" s="732"/>
      <c r="DE37" s="732"/>
      <c r="DF37" s="732"/>
      <c r="DG37" s="732"/>
      <c r="DH37" s="732"/>
      <c r="DI37" s="732"/>
      <c r="DJ37" s="732"/>
      <c r="DK37" s="732"/>
      <c r="DL37" s="732"/>
      <c r="DM37" s="732"/>
      <c r="DN37" s="732"/>
      <c r="DO37" s="732"/>
      <c r="DP37" s="732"/>
      <c r="DQ37" s="732"/>
      <c r="DR37" s="732"/>
      <c r="DS37" s="721"/>
      <c r="DT37" s="721"/>
      <c r="DU37" s="721"/>
      <c r="DV37" s="721"/>
      <c r="DW37" s="721"/>
      <c r="DX37" s="721"/>
      <c r="DY37" s="721"/>
      <c r="DZ37" s="721"/>
      <c r="EA37" s="721"/>
      <c r="EB37" s="721"/>
      <c r="EC37" s="721"/>
      <c r="ED37" s="721"/>
      <c r="EE37" s="721"/>
    </row>
    <row r="38" spans="1:135" ht="3" customHeight="1" x14ac:dyDescent="0.25">
      <c r="A38" s="2470"/>
      <c r="B38" s="2467">
        <v>80</v>
      </c>
      <c r="C38" s="733"/>
      <c r="D38" s="734"/>
      <c r="E38" s="734"/>
      <c r="F38" s="734"/>
      <c r="G38" s="734"/>
      <c r="H38" s="734"/>
      <c r="I38" s="732"/>
      <c r="J38" s="732"/>
      <c r="K38" s="732"/>
      <c r="L38" s="732"/>
      <c r="M38" s="732"/>
      <c r="N38" s="704"/>
      <c r="O38" s="704"/>
      <c r="P38" s="704"/>
      <c r="Q38" s="704"/>
      <c r="R38" s="704"/>
      <c r="S38" s="704"/>
      <c r="T38" s="704"/>
      <c r="U38" s="704"/>
      <c r="V38" s="704"/>
      <c r="W38" s="704"/>
      <c r="X38" s="704"/>
      <c r="Y38" s="704"/>
      <c r="Z38" s="704"/>
      <c r="AA38" s="704"/>
      <c r="AB38" s="704"/>
      <c r="AC38" s="704"/>
      <c r="AD38" s="705"/>
      <c r="AE38" s="737"/>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2"/>
      <c r="CH38" s="732"/>
      <c r="CI38" s="732"/>
      <c r="CJ38" s="732"/>
      <c r="CK38" s="732"/>
      <c r="CL38" s="732"/>
      <c r="CM38" s="732"/>
      <c r="CN38" s="732"/>
      <c r="CO38" s="732"/>
      <c r="CP38" s="732"/>
      <c r="CQ38" s="732"/>
      <c r="CR38" s="732"/>
      <c r="CS38" s="732"/>
      <c r="CT38" s="732"/>
      <c r="CU38" s="732"/>
      <c r="CV38" s="732"/>
      <c r="CW38" s="732"/>
      <c r="CX38" s="732"/>
      <c r="CY38" s="732"/>
      <c r="CZ38" s="732"/>
      <c r="DA38" s="732"/>
      <c r="DB38" s="732"/>
      <c r="DC38" s="732"/>
      <c r="DD38" s="732"/>
      <c r="DE38" s="732"/>
      <c r="DF38" s="732"/>
      <c r="DG38" s="732"/>
      <c r="DH38" s="732"/>
      <c r="DI38" s="732"/>
      <c r="DJ38" s="732"/>
      <c r="DK38" s="732"/>
      <c r="DL38" s="732"/>
      <c r="DM38" s="732"/>
      <c r="DN38" s="732"/>
      <c r="DO38" s="732"/>
      <c r="DP38" s="732"/>
      <c r="DQ38" s="732"/>
      <c r="DR38" s="732"/>
      <c r="DS38" s="721"/>
      <c r="DT38" s="721"/>
      <c r="DU38" s="721"/>
      <c r="DV38" s="721"/>
      <c r="DW38" s="721"/>
      <c r="DX38" s="721"/>
      <c r="DY38" s="721"/>
      <c r="DZ38" s="721"/>
      <c r="EA38" s="721"/>
      <c r="EB38" s="721"/>
      <c r="EC38" s="721"/>
      <c r="ED38" s="721"/>
      <c r="EE38" s="721"/>
    </row>
    <row r="39" spans="1:135" ht="3" customHeight="1" x14ac:dyDescent="0.25">
      <c r="A39" s="2470"/>
      <c r="B39" s="2468"/>
      <c r="C39" s="733"/>
      <c r="D39" s="734"/>
      <c r="E39" s="734"/>
      <c r="F39" s="734"/>
      <c r="G39" s="734"/>
      <c r="H39" s="734"/>
      <c r="I39" s="732"/>
      <c r="J39" s="732"/>
      <c r="K39" s="732"/>
      <c r="L39" s="732"/>
      <c r="M39" s="732"/>
      <c r="N39" s="732"/>
      <c r="O39" s="732"/>
      <c r="P39" s="732"/>
      <c r="Q39" s="732"/>
      <c r="R39" s="732"/>
      <c r="S39" s="732"/>
      <c r="T39" s="732"/>
      <c r="U39" s="732"/>
      <c r="V39" s="732"/>
      <c r="W39" s="732"/>
      <c r="X39" s="732"/>
      <c r="Y39" s="732"/>
      <c r="Z39" s="732"/>
      <c r="AA39" s="732"/>
      <c r="AB39" s="732"/>
      <c r="AC39" s="732"/>
      <c r="AD39" s="735"/>
      <c r="AE39" s="737"/>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c r="CB39" s="732"/>
      <c r="CC39" s="732"/>
      <c r="CD39" s="732"/>
      <c r="CE39" s="732"/>
      <c r="CF39" s="732"/>
      <c r="CG39" s="732"/>
      <c r="CH39" s="732"/>
      <c r="CI39" s="732"/>
      <c r="CJ39" s="732"/>
      <c r="CK39" s="732"/>
      <c r="CL39" s="732"/>
      <c r="CM39" s="732"/>
      <c r="CN39" s="732"/>
      <c r="CO39" s="732"/>
      <c r="CP39" s="732"/>
      <c r="CQ39" s="732"/>
      <c r="CR39" s="732"/>
      <c r="CS39" s="732"/>
      <c r="CT39" s="732"/>
      <c r="CU39" s="732"/>
      <c r="CV39" s="732"/>
      <c r="CW39" s="732"/>
      <c r="CX39" s="732"/>
      <c r="CY39" s="732"/>
      <c r="CZ39" s="732"/>
      <c r="DA39" s="732"/>
      <c r="DB39" s="732"/>
      <c r="DC39" s="732"/>
      <c r="DD39" s="732"/>
      <c r="DE39" s="732"/>
      <c r="DF39" s="732"/>
      <c r="DG39" s="732"/>
      <c r="DH39" s="732"/>
      <c r="DI39" s="732"/>
      <c r="DJ39" s="732"/>
      <c r="DK39" s="732"/>
      <c r="DL39" s="732"/>
      <c r="DM39" s="732"/>
      <c r="DN39" s="732"/>
      <c r="DO39" s="732"/>
      <c r="DP39" s="732"/>
      <c r="DQ39" s="732"/>
      <c r="DR39" s="732"/>
      <c r="DS39" s="721"/>
      <c r="DT39" s="721"/>
      <c r="DU39" s="721"/>
      <c r="DV39" s="721"/>
      <c r="DW39" s="721"/>
      <c r="DX39" s="721"/>
      <c r="DY39" s="721"/>
      <c r="DZ39" s="721"/>
      <c r="EA39" s="721"/>
      <c r="EB39" s="721"/>
      <c r="EC39" s="721"/>
      <c r="ED39" s="721"/>
      <c r="EE39" s="721"/>
    </row>
    <row r="40" spans="1:135" ht="3" customHeight="1" x14ac:dyDescent="0.25">
      <c r="A40" s="2470"/>
      <c r="B40" s="2468"/>
      <c r="C40" s="733"/>
      <c r="D40" s="734"/>
      <c r="E40" s="734"/>
      <c r="F40" s="734"/>
      <c r="G40" s="734"/>
      <c r="H40" s="734"/>
      <c r="I40" s="732"/>
      <c r="J40" s="732"/>
      <c r="K40" s="732"/>
      <c r="L40" s="732"/>
      <c r="M40" s="732"/>
      <c r="N40" s="732"/>
      <c r="O40" s="732"/>
      <c r="P40" s="732"/>
      <c r="Q40" s="732"/>
      <c r="R40" s="732"/>
      <c r="S40" s="732"/>
      <c r="T40" s="732"/>
      <c r="U40" s="732"/>
      <c r="V40" s="732"/>
      <c r="W40" s="732"/>
      <c r="X40" s="732"/>
      <c r="Y40" s="732"/>
      <c r="Z40" s="732"/>
      <c r="AA40" s="732"/>
      <c r="AB40" s="732"/>
      <c r="AC40" s="732"/>
      <c r="AD40" s="735"/>
      <c r="AE40" s="737"/>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c r="CB40" s="732"/>
      <c r="CC40" s="732"/>
      <c r="CD40" s="732"/>
      <c r="CE40" s="732"/>
      <c r="CF40" s="732"/>
      <c r="CG40" s="732"/>
      <c r="CH40" s="732"/>
      <c r="CI40" s="732"/>
      <c r="CJ40" s="732"/>
      <c r="CK40" s="732"/>
      <c r="CL40" s="732"/>
      <c r="CM40" s="732"/>
      <c r="CN40" s="732"/>
      <c r="CO40" s="732"/>
      <c r="CP40" s="732"/>
      <c r="CQ40" s="732"/>
      <c r="CR40" s="732"/>
      <c r="CS40" s="732"/>
      <c r="CT40" s="732"/>
      <c r="CU40" s="732"/>
      <c r="CV40" s="732"/>
      <c r="CW40" s="732"/>
      <c r="CX40" s="732"/>
      <c r="CY40" s="732"/>
      <c r="CZ40" s="732"/>
      <c r="DA40" s="732"/>
      <c r="DB40" s="732"/>
      <c r="DC40" s="732"/>
      <c r="DD40" s="732"/>
      <c r="DE40" s="732"/>
      <c r="DF40" s="732"/>
      <c r="DG40" s="732"/>
      <c r="DH40" s="732"/>
      <c r="DI40" s="732"/>
      <c r="DJ40" s="732"/>
      <c r="DK40" s="732"/>
      <c r="DL40" s="732"/>
      <c r="DM40" s="732"/>
      <c r="DN40" s="732"/>
      <c r="DO40" s="732"/>
      <c r="DP40" s="732"/>
      <c r="DQ40" s="732"/>
      <c r="DR40" s="732"/>
      <c r="DS40" s="721"/>
      <c r="DT40" s="721"/>
      <c r="DU40" s="721"/>
      <c r="DV40" s="721"/>
      <c r="DW40" s="721"/>
      <c r="DX40" s="721"/>
      <c r="DY40" s="721"/>
      <c r="DZ40" s="721"/>
      <c r="EA40" s="721"/>
      <c r="EB40" s="721"/>
      <c r="EC40" s="721"/>
      <c r="ED40" s="721"/>
      <c r="EE40" s="721"/>
    </row>
    <row r="41" spans="1:135" ht="3" customHeight="1" x14ac:dyDescent="0.25">
      <c r="A41" s="2470"/>
      <c r="B41" s="2468"/>
      <c r="C41" s="733"/>
      <c r="D41" s="734"/>
      <c r="E41" s="734"/>
      <c r="F41" s="734"/>
      <c r="G41" s="734"/>
      <c r="H41" s="734"/>
      <c r="I41" s="732"/>
      <c r="J41" s="732"/>
      <c r="K41" s="732"/>
      <c r="L41" s="732"/>
      <c r="M41" s="732"/>
      <c r="N41" s="732"/>
      <c r="O41" s="732"/>
      <c r="P41" s="732"/>
      <c r="Q41" s="732"/>
      <c r="R41" s="732"/>
      <c r="S41" s="732"/>
      <c r="T41" s="732"/>
      <c r="U41" s="732"/>
      <c r="V41" s="732"/>
      <c r="W41" s="732"/>
      <c r="X41" s="732"/>
      <c r="Y41" s="732"/>
      <c r="Z41" s="732"/>
      <c r="AA41" s="732"/>
      <c r="AB41" s="732"/>
      <c r="AC41" s="732"/>
      <c r="AD41" s="735"/>
      <c r="AE41" s="737"/>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2"/>
      <c r="DL41" s="732"/>
      <c r="DM41" s="732"/>
      <c r="DN41" s="732"/>
      <c r="DO41" s="732"/>
      <c r="DP41" s="732"/>
      <c r="DQ41" s="732"/>
      <c r="DR41" s="732"/>
      <c r="DS41" s="721"/>
      <c r="DT41" s="721"/>
      <c r="DU41" s="721"/>
      <c r="DV41" s="721"/>
      <c r="DW41" s="721"/>
      <c r="DX41" s="721"/>
      <c r="DY41" s="721"/>
      <c r="DZ41" s="721"/>
      <c r="EA41" s="721"/>
      <c r="EB41" s="721"/>
      <c r="EC41" s="721"/>
      <c r="ED41" s="721"/>
      <c r="EE41" s="721"/>
    </row>
    <row r="42" spans="1:135" ht="3" customHeight="1" x14ac:dyDescent="0.25">
      <c r="A42" s="2470"/>
      <c r="B42" s="2469"/>
      <c r="C42" s="733"/>
      <c r="D42" s="734"/>
      <c r="E42" s="734"/>
      <c r="F42" s="734"/>
      <c r="G42" s="734"/>
      <c r="H42" s="734"/>
      <c r="I42" s="732"/>
      <c r="J42" s="732"/>
      <c r="K42" s="732"/>
      <c r="L42" s="732"/>
      <c r="M42" s="732"/>
      <c r="N42" s="732"/>
      <c r="O42" s="732"/>
      <c r="P42" s="732"/>
      <c r="Q42" s="732"/>
      <c r="R42" s="732"/>
      <c r="S42" s="732"/>
      <c r="T42" s="732"/>
      <c r="U42" s="732"/>
      <c r="V42" s="732"/>
      <c r="W42" s="732"/>
      <c r="X42" s="732"/>
      <c r="Y42" s="732"/>
      <c r="Z42" s="732"/>
      <c r="AA42" s="732"/>
      <c r="AB42" s="732"/>
      <c r="AC42" s="732"/>
      <c r="AD42" s="735"/>
      <c r="AE42" s="737"/>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c r="CB42" s="732"/>
      <c r="CC42" s="732"/>
      <c r="CD42" s="732"/>
      <c r="CE42" s="732"/>
      <c r="CF42" s="732"/>
      <c r="CG42" s="732"/>
      <c r="CH42" s="732"/>
      <c r="CI42" s="732"/>
      <c r="CJ42" s="732"/>
      <c r="CK42" s="732"/>
      <c r="CL42" s="732"/>
      <c r="CM42" s="732"/>
      <c r="CN42" s="732"/>
      <c r="CO42" s="732"/>
      <c r="CP42" s="732"/>
      <c r="CQ42" s="732"/>
      <c r="CR42" s="732"/>
      <c r="CS42" s="732"/>
      <c r="CT42" s="732"/>
      <c r="CU42" s="732"/>
      <c r="CV42" s="732"/>
      <c r="CW42" s="732"/>
      <c r="CX42" s="732"/>
      <c r="CY42" s="732"/>
      <c r="CZ42" s="732"/>
      <c r="DA42" s="732"/>
      <c r="DB42" s="732"/>
      <c r="DC42" s="732"/>
      <c r="DD42" s="732"/>
      <c r="DE42" s="732"/>
      <c r="DF42" s="732"/>
      <c r="DG42" s="732"/>
      <c r="DH42" s="732"/>
      <c r="DI42" s="732"/>
      <c r="DJ42" s="732"/>
      <c r="DK42" s="732"/>
      <c r="DL42" s="732"/>
      <c r="DM42" s="732"/>
      <c r="DN42" s="732"/>
      <c r="DO42" s="732"/>
      <c r="DP42" s="732"/>
      <c r="DQ42" s="732"/>
      <c r="DR42" s="732"/>
      <c r="DS42" s="721"/>
      <c r="DT42" s="721"/>
      <c r="DU42" s="721"/>
      <c r="DV42" s="721"/>
      <c r="DW42" s="721"/>
      <c r="DX42" s="721"/>
      <c r="DY42" s="721"/>
      <c r="DZ42" s="721"/>
      <c r="EA42" s="721"/>
      <c r="EB42" s="721"/>
      <c r="EC42" s="721"/>
      <c r="ED42" s="721"/>
      <c r="EE42" s="721"/>
    </row>
    <row r="43" spans="1:135" ht="3" customHeight="1" x14ac:dyDescent="0.25">
      <c r="A43" s="2470"/>
      <c r="B43" s="2467">
        <v>75</v>
      </c>
      <c r="C43" s="733"/>
      <c r="D43" s="734"/>
      <c r="E43" s="734"/>
      <c r="F43" s="734"/>
      <c r="G43" s="734"/>
      <c r="H43" s="734"/>
      <c r="I43" s="732"/>
      <c r="J43" s="732"/>
      <c r="K43" s="732"/>
      <c r="L43" s="732"/>
      <c r="M43" s="732"/>
      <c r="N43" s="732"/>
      <c r="O43" s="732"/>
      <c r="P43" s="732"/>
      <c r="Q43" s="732"/>
      <c r="R43" s="732"/>
      <c r="S43" s="732"/>
      <c r="T43" s="732"/>
      <c r="U43" s="732"/>
      <c r="V43" s="732"/>
      <c r="W43" s="732"/>
      <c r="X43" s="732"/>
      <c r="Y43" s="732"/>
      <c r="Z43" s="732"/>
      <c r="AA43" s="732"/>
      <c r="AB43" s="732"/>
      <c r="AC43" s="732"/>
      <c r="AD43" s="735"/>
      <c r="AE43" s="737"/>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c r="CB43" s="732"/>
      <c r="CC43" s="732"/>
      <c r="CD43" s="732"/>
      <c r="CE43" s="732"/>
      <c r="CF43" s="732"/>
      <c r="CG43" s="732"/>
      <c r="CH43" s="732"/>
      <c r="CI43" s="732"/>
      <c r="CJ43" s="732"/>
      <c r="CK43" s="732"/>
      <c r="CL43" s="732"/>
      <c r="CM43" s="732"/>
      <c r="CN43" s="732"/>
      <c r="CO43" s="732"/>
      <c r="CP43" s="732"/>
      <c r="CQ43" s="732"/>
      <c r="CR43" s="732"/>
      <c r="CS43" s="732"/>
      <c r="CT43" s="732"/>
      <c r="CU43" s="732"/>
      <c r="CV43" s="732"/>
      <c r="CW43" s="732"/>
      <c r="CX43" s="732"/>
      <c r="CY43" s="732"/>
      <c r="CZ43" s="732"/>
      <c r="DA43" s="732"/>
      <c r="DB43" s="732"/>
      <c r="DC43" s="732"/>
      <c r="DD43" s="732"/>
      <c r="DE43" s="732"/>
      <c r="DF43" s="732"/>
      <c r="DG43" s="732"/>
      <c r="DH43" s="732"/>
      <c r="DI43" s="732"/>
      <c r="DJ43" s="732"/>
      <c r="DK43" s="732"/>
      <c r="DL43" s="732"/>
      <c r="DM43" s="732"/>
      <c r="DN43" s="732"/>
      <c r="DO43" s="732"/>
      <c r="DP43" s="732"/>
      <c r="DQ43" s="732"/>
      <c r="DR43" s="732"/>
      <c r="DS43" s="721"/>
      <c r="DT43" s="721"/>
      <c r="DU43" s="721"/>
      <c r="DV43" s="721"/>
      <c r="DW43" s="721"/>
      <c r="DX43" s="721"/>
      <c r="DY43" s="721"/>
      <c r="DZ43" s="721"/>
      <c r="EA43" s="721"/>
      <c r="EB43" s="721"/>
      <c r="EC43" s="721"/>
      <c r="ED43" s="721"/>
      <c r="EE43" s="721"/>
    </row>
    <row r="44" spans="1:135" ht="3" customHeight="1" x14ac:dyDescent="0.25">
      <c r="A44" s="2470"/>
      <c r="B44" s="2468"/>
      <c r="C44" s="733"/>
      <c r="D44" s="734"/>
      <c r="E44" s="734"/>
      <c r="F44" s="734"/>
      <c r="G44" s="734"/>
      <c r="H44" s="734"/>
      <c r="I44" s="732"/>
      <c r="J44" s="732"/>
      <c r="K44" s="732"/>
      <c r="L44" s="732"/>
      <c r="M44" s="732"/>
      <c r="N44" s="732"/>
      <c r="O44" s="732"/>
      <c r="P44" s="732"/>
      <c r="Q44" s="732"/>
      <c r="R44" s="732"/>
      <c r="S44" s="732"/>
      <c r="T44" s="732"/>
      <c r="U44" s="732"/>
      <c r="V44" s="732"/>
      <c r="W44" s="732"/>
      <c r="X44" s="732"/>
      <c r="Y44" s="732"/>
      <c r="Z44" s="732"/>
      <c r="AA44" s="732"/>
      <c r="AB44" s="732"/>
      <c r="AC44" s="732"/>
      <c r="AD44" s="735"/>
      <c r="AE44" s="737"/>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c r="CB44" s="732"/>
      <c r="CC44" s="732"/>
      <c r="CD44" s="732"/>
      <c r="CE44" s="732"/>
      <c r="CF44" s="732"/>
      <c r="CG44" s="732"/>
      <c r="CH44" s="732"/>
      <c r="CI44" s="732"/>
      <c r="CJ44" s="732"/>
      <c r="CK44" s="732"/>
      <c r="CL44" s="732"/>
      <c r="CM44" s="732"/>
      <c r="CN44" s="732"/>
      <c r="CO44" s="732"/>
      <c r="CP44" s="732"/>
      <c r="CQ44" s="732"/>
      <c r="CR44" s="732"/>
      <c r="CS44" s="732"/>
      <c r="CT44" s="732"/>
      <c r="CU44" s="732"/>
      <c r="CV44" s="732"/>
      <c r="CW44" s="732"/>
      <c r="CX44" s="732"/>
      <c r="CY44" s="732"/>
      <c r="CZ44" s="732"/>
      <c r="DA44" s="732"/>
      <c r="DB44" s="732"/>
      <c r="DC44" s="732"/>
      <c r="DD44" s="732"/>
      <c r="DE44" s="732"/>
      <c r="DF44" s="732"/>
      <c r="DG44" s="732"/>
      <c r="DH44" s="732"/>
      <c r="DI44" s="732"/>
      <c r="DJ44" s="732"/>
      <c r="DK44" s="732"/>
      <c r="DL44" s="732"/>
      <c r="DM44" s="732"/>
      <c r="DN44" s="732"/>
      <c r="DO44" s="732"/>
      <c r="DP44" s="732"/>
      <c r="DQ44" s="732"/>
      <c r="DR44" s="732"/>
      <c r="DS44" s="721"/>
      <c r="DT44" s="721"/>
      <c r="DU44" s="721"/>
      <c r="DV44" s="721"/>
      <c r="DW44" s="721"/>
      <c r="DX44" s="721"/>
      <c r="DY44" s="721"/>
      <c r="DZ44" s="721"/>
      <c r="EA44" s="721"/>
      <c r="EB44" s="721"/>
      <c r="EC44" s="721"/>
      <c r="ED44" s="721"/>
      <c r="EE44" s="721"/>
    </row>
    <row r="45" spans="1:135" ht="3" customHeight="1" x14ac:dyDescent="0.25">
      <c r="A45" s="2470"/>
      <c r="B45" s="2468"/>
      <c r="C45" s="733"/>
      <c r="D45" s="734"/>
      <c r="E45" s="734"/>
      <c r="F45" s="734"/>
      <c r="G45" s="734"/>
      <c r="H45" s="734"/>
      <c r="I45" s="732"/>
      <c r="J45" s="732"/>
      <c r="K45" s="732"/>
      <c r="L45" s="732"/>
      <c r="M45" s="732"/>
      <c r="N45" s="732"/>
      <c r="O45" s="732"/>
      <c r="P45" s="732"/>
      <c r="Q45" s="732"/>
      <c r="R45" s="732"/>
      <c r="S45" s="732"/>
      <c r="T45" s="732"/>
      <c r="U45" s="732"/>
      <c r="V45" s="732"/>
      <c r="W45" s="732"/>
      <c r="X45" s="732"/>
      <c r="Y45" s="732"/>
      <c r="Z45" s="732"/>
      <c r="AA45" s="732"/>
      <c r="AB45" s="732"/>
      <c r="AC45" s="732"/>
      <c r="AD45" s="735"/>
      <c r="AE45" s="737"/>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c r="CH45" s="732"/>
      <c r="CI45" s="732"/>
      <c r="CJ45" s="732"/>
      <c r="CK45" s="732"/>
      <c r="CL45" s="732"/>
      <c r="CM45" s="732"/>
      <c r="CN45" s="732"/>
      <c r="CO45" s="732"/>
      <c r="CP45" s="732"/>
      <c r="CQ45" s="732"/>
      <c r="CR45" s="732"/>
      <c r="CS45" s="732"/>
      <c r="CT45" s="732"/>
      <c r="CU45" s="732"/>
      <c r="CV45" s="732"/>
      <c r="CW45" s="732"/>
      <c r="CX45" s="732"/>
      <c r="CY45" s="732"/>
      <c r="CZ45" s="732"/>
      <c r="DA45" s="732"/>
      <c r="DB45" s="732"/>
      <c r="DC45" s="732"/>
      <c r="DD45" s="732"/>
      <c r="DE45" s="732"/>
      <c r="DF45" s="732"/>
      <c r="DG45" s="732"/>
      <c r="DH45" s="732"/>
      <c r="DI45" s="732"/>
      <c r="DJ45" s="732"/>
      <c r="DK45" s="732"/>
      <c r="DL45" s="732"/>
      <c r="DM45" s="732"/>
      <c r="DN45" s="732"/>
      <c r="DO45" s="732"/>
      <c r="DP45" s="732"/>
      <c r="DQ45" s="732"/>
      <c r="DR45" s="732"/>
      <c r="DS45" s="721"/>
      <c r="DT45" s="721"/>
      <c r="DU45" s="721"/>
      <c r="DV45" s="721"/>
      <c r="DW45" s="721"/>
      <c r="DX45" s="721"/>
      <c r="DY45" s="721"/>
      <c r="DZ45" s="721"/>
      <c r="EA45" s="721"/>
      <c r="EB45" s="721"/>
      <c r="EC45" s="721"/>
      <c r="ED45" s="721"/>
      <c r="EE45" s="721"/>
    </row>
    <row r="46" spans="1:135" ht="3" customHeight="1" x14ac:dyDescent="0.25">
      <c r="A46" s="2470"/>
      <c r="B46" s="2468"/>
      <c r="C46" s="733"/>
      <c r="D46" s="734"/>
      <c r="E46" s="734"/>
      <c r="F46" s="734"/>
      <c r="G46" s="734"/>
      <c r="H46" s="734"/>
      <c r="I46" s="732"/>
      <c r="J46" s="732"/>
      <c r="K46" s="732"/>
      <c r="L46" s="732"/>
      <c r="M46" s="732"/>
      <c r="N46" s="732"/>
      <c r="O46" s="732"/>
      <c r="P46" s="732"/>
      <c r="Q46" s="732"/>
      <c r="R46" s="732"/>
      <c r="S46" s="732"/>
      <c r="T46" s="732"/>
      <c r="U46" s="732"/>
      <c r="V46" s="732"/>
      <c r="W46" s="732"/>
      <c r="X46" s="732"/>
      <c r="Y46" s="732"/>
      <c r="Z46" s="732"/>
      <c r="AA46" s="732"/>
      <c r="AB46" s="732"/>
      <c r="AC46" s="732"/>
      <c r="AD46" s="735"/>
      <c r="AE46" s="737"/>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c r="CB46" s="732"/>
      <c r="CC46" s="732"/>
      <c r="CD46" s="732"/>
      <c r="CE46" s="732"/>
      <c r="CF46" s="732"/>
      <c r="CG46" s="732"/>
      <c r="CH46" s="732"/>
      <c r="CI46" s="732"/>
      <c r="CJ46" s="732"/>
      <c r="CK46" s="732"/>
      <c r="CL46" s="732"/>
      <c r="CM46" s="732"/>
      <c r="CN46" s="732"/>
      <c r="CO46" s="732"/>
      <c r="CP46" s="732"/>
      <c r="CQ46" s="732"/>
      <c r="CR46" s="732"/>
      <c r="CS46" s="732"/>
      <c r="CT46" s="732"/>
      <c r="CU46" s="732"/>
      <c r="CV46" s="732"/>
      <c r="CW46" s="732"/>
      <c r="CX46" s="732"/>
      <c r="CY46" s="732"/>
      <c r="CZ46" s="732"/>
      <c r="DA46" s="732"/>
      <c r="DB46" s="732"/>
      <c r="DC46" s="732"/>
      <c r="DD46" s="732"/>
      <c r="DE46" s="732"/>
      <c r="DF46" s="732"/>
      <c r="DG46" s="732"/>
      <c r="DH46" s="732"/>
      <c r="DI46" s="732"/>
      <c r="DJ46" s="732"/>
      <c r="DK46" s="732"/>
      <c r="DL46" s="732"/>
      <c r="DM46" s="732"/>
      <c r="DN46" s="732"/>
      <c r="DO46" s="732"/>
      <c r="DP46" s="732"/>
      <c r="DQ46" s="732"/>
      <c r="DR46" s="732"/>
      <c r="DS46" s="721"/>
      <c r="DT46" s="721"/>
      <c r="DU46" s="721"/>
      <c r="DV46" s="721"/>
      <c r="DW46" s="721"/>
      <c r="DX46" s="721"/>
      <c r="DY46" s="721"/>
      <c r="DZ46" s="721"/>
      <c r="EA46" s="721"/>
      <c r="EB46" s="721"/>
      <c r="EC46" s="721"/>
      <c r="ED46" s="721"/>
      <c r="EE46" s="721"/>
    </row>
    <row r="47" spans="1:135" ht="3" customHeight="1" x14ac:dyDescent="0.25">
      <c r="A47" s="2470"/>
      <c r="B47" s="2469"/>
      <c r="C47" s="733"/>
      <c r="D47" s="734"/>
      <c r="E47" s="734"/>
      <c r="F47" s="734"/>
      <c r="G47" s="734"/>
      <c r="H47" s="734"/>
      <c r="I47" s="732"/>
      <c r="J47" s="732"/>
      <c r="K47" s="732"/>
      <c r="L47" s="732"/>
      <c r="M47" s="732"/>
      <c r="N47" s="732"/>
      <c r="O47" s="732"/>
      <c r="P47" s="732"/>
      <c r="Q47" s="732"/>
      <c r="R47" s="732"/>
      <c r="S47" s="732"/>
      <c r="T47" s="732"/>
      <c r="U47" s="732"/>
      <c r="V47" s="732"/>
      <c r="W47" s="732"/>
      <c r="X47" s="732"/>
      <c r="Y47" s="732"/>
      <c r="Z47" s="732"/>
      <c r="AA47" s="732"/>
      <c r="AB47" s="732"/>
      <c r="AC47" s="732"/>
      <c r="AD47" s="735"/>
      <c r="AE47" s="738"/>
      <c r="AF47" s="736"/>
      <c r="AG47" s="736"/>
      <c r="AH47" s="736"/>
      <c r="AI47" s="736"/>
      <c r="AJ47" s="736"/>
      <c r="AK47" s="736"/>
      <c r="AL47" s="736"/>
      <c r="AM47" s="736"/>
      <c r="AN47" s="736"/>
      <c r="AO47" s="736"/>
      <c r="AP47" s="736"/>
      <c r="AQ47" s="736"/>
      <c r="AR47" s="736"/>
      <c r="AS47" s="736"/>
      <c r="AT47" s="736"/>
      <c r="AU47" s="736"/>
      <c r="AV47" s="736"/>
      <c r="AW47" s="736"/>
      <c r="AX47" s="736"/>
      <c r="AY47" s="736"/>
      <c r="AZ47" s="736"/>
      <c r="BA47" s="736"/>
      <c r="BB47" s="736"/>
      <c r="BC47" s="736"/>
      <c r="BD47" s="736"/>
      <c r="BE47" s="736"/>
      <c r="BF47" s="736"/>
      <c r="BG47" s="736"/>
      <c r="BH47" s="736"/>
      <c r="BI47" s="736"/>
      <c r="BJ47" s="736"/>
      <c r="BK47" s="736"/>
      <c r="BL47" s="736"/>
      <c r="BM47" s="736"/>
      <c r="BN47" s="736"/>
      <c r="BO47" s="736"/>
      <c r="BP47" s="736"/>
      <c r="BQ47" s="736"/>
      <c r="BR47" s="736"/>
      <c r="BS47" s="736"/>
      <c r="BT47" s="736"/>
      <c r="BU47" s="736"/>
      <c r="BV47" s="736"/>
      <c r="BW47" s="736"/>
      <c r="BX47" s="736"/>
      <c r="BY47" s="736"/>
      <c r="BZ47" s="736"/>
      <c r="CA47" s="736"/>
      <c r="CB47" s="736"/>
      <c r="CC47" s="736"/>
      <c r="CD47" s="736"/>
      <c r="CE47" s="736"/>
      <c r="CF47" s="732"/>
      <c r="CG47" s="732"/>
      <c r="CH47" s="732"/>
      <c r="CI47" s="732"/>
      <c r="CJ47" s="732"/>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2"/>
      <c r="DO47" s="732"/>
      <c r="DP47" s="732"/>
      <c r="DQ47" s="732"/>
      <c r="DR47" s="732"/>
      <c r="DS47" s="721"/>
      <c r="DT47" s="721"/>
      <c r="DU47" s="721"/>
      <c r="DV47" s="721"/>
      <c r="DW47" s="721"/>
      <c r="DX47" s="721"/>
      <c r="DY47" s="721"/>
      <c r="DZ47" s="721"/>
      <c r="EA47" s="721"/>
      <c r="EB47" s="721"/>
      <c r="EC47" s="721"/>
      <c r="ED47" s="721"/>
      <c r="EE47" s="721"/>
    </row>
    <row r="48" spans="1:135" ht="3" customHeight="1" x14ac:dyDescent="0.25">
      <c r="A48" s="2470"/>
      <c r="B48" s="2467">
        <v>70</v>
      </c>
      <c r="C48" s="733"/>
      <c r="D48" s="734"/>
      <c r="E48" s="734"/>
      <c r="F48" s="734"/>
      <c r="G48" s="734"/>
      <c r="H48" s="734"/>
      <c r="I48" s="732"/>
      <c r="J48" s="732"/>
      <c r="K48" s="732"/>
      <c r="L48" s="732"/>
      <c r="M48" s="732"/>
      <c r="N48" s="732"/>
      <c r="O48" s="732"/>
      <c r="P48" s="732"/>
      <c r="Q48" s="732"/>
      <c r="R48" s="732"/>
      <c r="S48" s="732"/>
      <c r="T48" s="732"/>
      <c r="U48" s="732"/>
      <c r="V48" s="732"/>
      <c r="W48" s="732"/>
      <c r="X48" s="732"/>
      <c r="Y48" s="732"/>
      <c r="Z48" s="732"/>
      <c r="AA48" s="732"/>
      <c r="AB48" s="732"/>
      <c r="AC48" s="732"/>
      <c r="AD48" s="732"/>
      <c r="AE48" s="704"/>
      <c r="AF48" s="704"/>
      <c r="AG48" s="704"/>
      <c r="AH48" s="704"/>
      <c r="AI48" s="704"/>
      <c r="AJ48" s="704"/>
      <c r="AK48" s="704"/>
      <c r="AL48" s="704"/>
      <c r="AM48" s="704"/>
      <c r="AN48" s="704"/>
      <c r="AO48" s="704"/>
      <c r="AP48" s="704"/>
      <c r="AQ48" s="704"/>
      <c r="AR48" s="704"/>
      <c r="AS48" s="704"/>
      <c r="AT48" s="704"/>
      <c r="AU48" s="704"/>
      <c r="AV48" s="704"/>
      <c r="AW48" s="704"/>
      <c r="AX48" s="704"/>
      <c r="AY48" s="704"/>
      <c r="AZ48" s="704"/>
      <c r="BA48" s="704"/>
      <c r="BB48" s="704"/>
      <c r="BC48" s="704"/>
      <c r="BD48" s="704"/>
      <c r="BE48" s="704"/>
      <c r="BF48" s="704"/>
      <c r="BG48" s="704"/>
      <c r="BH48" s="704"/>
      <c r="BI48" s="704"/>
      <c r="BJ48" s="704"/>
      <c r="BK48" s="704"/>
      <c r="BL48" s="704"/>
      <c r="BM48" s="704"/>
      <c r="BN48" s="704"/>
      <c r="BO48" s="704"/>
      <c r="BP48" s="704"/>
      <c r="BQ48" s="704"/>
      <c r="BR48" s="704"/>
      <c r="BS48" s="704"/>
      <c r="BT48" s="704"/>
      <c r="BU48" s="704"/>
      <c r="BV48" s="704"/>
      <c r="BW48" s="704"/>
      <c r="BX48" s="704"/>
      <c r="BY48" s="704"/>
      <c r="BZ48" s="704"/>
      <c r="CA48" s="704"/>
      <c r="CB48" s="704"/>
      <c r="CC48" s="704"/>
      <c r="CD48" s="704"/>
      <c r="CE48" s="704"/>
      <c r="CF48" s="737"/>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c r="DK48" s="732"/>
      <c r="DL48" s="732"/>
      <c r="DM48" s="732"/>
      <c r="DN48" s="732"/>
      <c r="DO48" s="732"/>
      <c r="DP48" s="732"/>
      <c r="DQ48" s="732"/>
      <c r="DR48" s="732"/>
      <c r="DS48" s="721"/>
      <c r="DT48" s="721"/>
      <c r="DU48" s="721"/>
      <c r="DV48" s="721"/>
      <c r="DW48" s="721"/>
      <c r="DX48" s="721"/>
      <c r="DY48" s="721"/>
      <c r="DZ48" s="721"/>
      <c r="EA48" s="721"/>
      <c r="EB48" s="721"/>
      <c r="EC48" s="721"/>
      <c r="ED48" s="721"/>
      <c r="EE48" s="721"/>
    </row>
    <row r="49" spans="1:135" ht="3" customHeight="1" x14ac:dyDescent="0.25">
      <c r="A49" s="2470"/>
      <c r="B49" s="2468"/>
      <c r="C49" s="733"/>
      <c r="D49" s="734"/>
      <c r="E49" s="734"/>
      <c r="F49" s="734"/>
      <c r="G49" s="734"/>
      <c r="H49" s="734"/>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7"/>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c r="DK49" s="732"/>
      <c r="DL49" s="732"/>
      <c r="DM49" s="732"/>
      <c r="DN49" s="732"/>
      <c r="DO49" s="732"/>
      <c r="DP49" s="732"/>
      <c r="DQ49" s="732"/>
      <c r="DR49" s="732"/>
      <c r="DS49" s="721"/>
      <c r="DT49" s="721"/>
      <c r="DU49" s="721"/>
      <c r="DV49" s="721"/>
      <c r="DW49" s="721"/>
      <c r="DX49" s="721"/>
      <c r="DY49" s="721"/>
      <c r="DZ49" s="721"/>
      <c r="EA49" s="721"/>
      <c r="EB49" s="721"/>
      <c r="EC49" s="721"/>
      <c r="ED49" s="721"/>
      <c r="EE49" s="721"/>
    </row>
    <row r="50" spans="1:135" ht="3" customHeight="1" x14ac:dyDescent="0.25">
      <c r="A50" s="2470"/>
      <c r="B50" s="2468"/>
      <c r="C50" s="733"/>
      <c r="D50" s="734"/>
      <c r="E50" s="734"/>
      <c r="F50" s="734"/>
      <c r="G50" s="734"/>
      <c r="H50" s="734"/>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7"/>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c r="DK50" s="732"/>
      <c r="DL50" s="732"/>
      <c r="DM50" s="732"/>
      <c r="DN50" s="732"/>
      <c r="DO50" s="732"/>
      <c r="DP50" s="732"/>
      <c r="DQ50" s="732"/>
      <c r="DR50" s="732"/>
      <c r="DS50" s="721"/>
      <c r="DT50" s="721"/>
      <c r="DU50" s="721"/>
      <c r="DV50" s="721"/>
      <c r="DW50" s="721"/>
      <c r="DX50" s="721"/>
      <c r="DY50" s="721"/>
      <c r="DZ50" s="721"/>
      <c r="EA50" s="721"/>
      <c r="EB50" s="721"/>
      <c r="EC50" s="721"/>
      <c r="ED50" s="721"/>
      <c r="EE50" s="721"/>
    </row>
    <row r="51" spans="1:135" ht="3" customHeight="1" x14ac:dyDescent="0.25">
      <c r="A51" s="2470"/>
      <c r="B51" s="2468"/>
      <c r="C51" s="733"/>
      <c r="D51" s="734"/>
      <c r="E51" s="734"/>
      <c r="F51" s="734"/>
      <c r="G51" s="734"/>
      <c r="H51" s="734"/>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7"/>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c r="DK51" s="732"/>
      <c r="DL51" s="732"/>
      <c r="DM51" s="732"/>
      <c r="DN51" s="732"/>
      <c r="DO51" s="732"/>
      <c r="DP51" s="732"/>
      <c r="DQ51" s="732"/>
      <c r="DR51" s="732"/>
      <c r="DS51" s="721"/>
      <c r="DT51" s="721"/>
      <c r="DU51" s="721"/>
      <c r="DV51" s="721"/>
      <c r="DW51" s="721"/>
      <c r="DX51" s="721"/>
      <c r="DY51" s="721"/>
      <c r="DZ51" s="721"/>
      <c r="EA51" s="721"/>
      <c r="EB51" s="721"/>
      <c r="EC51" s="721"/>
      <c r="ED51" s="721"/>
      <c r="EE51" s="721"/>
    </row>
    <row r="52" spans="1:135" ht="3" customHeight="1" x14ac:dyDescent="0.25">
      <c r="A52" s="2470"/>
      <c r="B52" s="2469"/>
      <c r="C52" s="733"/>
      <c r="D52" s="734"/>
      <c r="E52" s="734"/>
      <c r="F52" s="734"/>
      <c r="G52" s="734"/>
      <c r="H52" s="734"/>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7"/>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c r="DK52" s="732"/>
      <c r="DL52" s="732"/>
      <c r="DM52" s="732"/>
      <c r="DN52" s="732"/>
      <c r="DO52" s="732"/>
      <c r="DP52" s="732"/>
      <c r="DQ52" s="732"/>
      <c r="DR52" s="732"/>
      <c r="DS52" s="721"/>
      <c r="DT52" s="721"/>
      <c r="DU52" s="721"/>
      <c r="DV52" s="721"/>
      <c r="DW52" s="721"/>
      <c r="DX52" s="721"/>
      <c r="DY52" s="721"/>
      <c r="DZ52" s="721"/>
      <c r="EA52" s="721"/>
      <c r="EB52" s="721"/>
      <c r="EC52" s="721"/>
      <c r="ED52" s="721"/>
      <c r="EE52" s="721"/>
    </row>
    <row r="53" spans="1:135" ht="3" customHeight="1" x14ac:dyDescent="0.25">
      <c r="A53" s="2470"/>
      <c r="B53" s="2467">
        <v>65</v>
      </c>
      <c r="C53" s="733"/>
      <c r="D53" s="734"/>
      <c r="E53" s="734"/>
      <c r="F53" s="734"/>
      <c r="G53" s="734"/>
      <c r="H53" s="734"/>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7"/>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c r="DK53" s="732"/>
      <c r="DL53" s="732"/>
      <c r="DM53" s="732"/>
      <c r="DN53" s="732"/>
      <c r="DO53" s="732"/>
      <c r="DP53" s="732"/>
      <c r="DQ53" s="732"/>
      <c r="DR53" s="732"/>
      <c r="DS53" s="721"/>
      <c r="DT53" s="721"/>
      <c r="DU53" s="721"/>
      <c r="DV53" s="721"/>
      <c r="DW53" s="721"/>
      <c r="DX53" s="721"/>
      <c r="DY53" s="721"/>
      <c r="DZ53" s="721"/>
      <c r="EA53" s="721"/>
      <c r="EB53" s="721"/>
      <c r="EC53" s="721"/>
      <c r="ED53" s="721"/>
      <c r="EE53" s="721"/>
    </row>
    <row r="54" spans="1:135" ht="3" customHeight="1" x14ac:dyDescent="0.25">
      <c r="A54" s="2470"/>
      <c r="B54" s="2468"/>
      <c r="C54" s="733"/>
      <c r="D54" s="734"/>
      <c r="E54" s="734"/>
      <c r="F54" s="734"/>
      <c r="G54" s="734"/>
      <c r="H54" s="734"/>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7"/>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c r="DK54" s="732"/>
      <c r="DL54" s="732"/>
      <c r="DM54" s="732"/>
      <c r="DN54" s="732"/>
      <c r="DO54" s="732"/>
      <c r="DP54" s="732"/>
      <c r="DQ54" s="732"/>
      <c r="DR54" s="732"/>
      <c r="DS54" s="721"/>
      <c r="DT54" s="721"/>
      <c r="DU54" s="721"/>
      <c r="DV54" s="721"/>
      <c r="DW54" s="721"/>
      <c r="DX54" s="721"/>
      <c r="DY54" s="721"/>
      <c r="DZ54" s="721"/>
      <c r="EA54" s="721"/>
      <c r="EB54" s="721"/>
      <c r="EC54" s="721"/>
      <c r="ED54" s="721"/>
      <c r="EE54" s="721"/>
    </row>
    <row r="55" spans="1:135" ht="3" customHeight="1" x14ac:dyDescent="0.25">
      <c r="A55" s="2470"/>
      <c r="B55" s="2468"/>
      <c r="C55" s="733"/>
      <c r="D55" s="734"/>
      <c r="E55" s="734"/>
      <c r="F55" s="734"/>
      <c r="G55" s="734"/>
      <c r="H55" s="734"/>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7"/>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c r="DK55" s="732"/>
      <c r="DL55" s="732"/>
      <c r="DM55" s="732"/>
      <c r="DN55" s="732"/>
      <c r="DO55" s="732"/>
      <c r="DP55" s="732"/>
      <c r="DQ55" s="732"/>
      <c r="DR55" s="732"/>
      <c r="DS55" s="721"/>
      <c r="DT55" s="721"/>
      <c r="DU55" s="721"/>
      <c r="DV55" s="721"/>
      <c r="DW55" s="721"/>
      <c r="DX55" s="721"/>
      <c r="DY55" s="721"/>
      <c r="DZ55" s="721"/>
      <c r="EA55" s="721"/>
      <c r="EB55" s="721"/>
      <c r="EC55" s="721"/>
      <c r="ED55" s="721"/>
      <c r="EE55" s="721"/>
    </row>
    <row r="56" spans="1:135" ht="3" customHeight="1" x14ac:dyDescent="0.25">
      <c r="A56" s="2470"/>
      <c r="B56" s="2468"/>
      <c r="C56" s="733"/>
      <c r="D56" s="734"/>
      <c r="E56" s="734"/>
      <c r="F56" s="734"/>
      <c r="G56" s="734"/>
      <c r="H56" s="734"/>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7"/>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c r="DK56" s="732"/>
      <c r="DL56" s="732"/>
      <c r="DM56" s="732"/>
      <c r="DN56" s="732"/>
      <c r="DO56" s="732"/>
      <c r="DP56" s="732"/>
      <c r="DQ56" s="732"/>
      <c r="DR56" s="732"/>
      <c r="DS56" s="721"/>
      <c r="DT56" s="721"/>
      <c r="DU56" s="721"/>
      <c r="DV56" s="721"/>
      <c r="DW56" s="721"/>
      <c r="DX56" s="721"/>
      <c r="DY56" s="721"/>
      <c r="DZ56" s="721"/>
      <c r="EA56" s="721"/>
      <c r="EB56" s="721"/>
      <c r="EC56" s="721"/>
      <c r="ED56" s="721"/>
      <c r="EE56" s="721"/>
    </row>
    <row r="57" spans="1:135" ht="3" customHeight="1" x14ac:dyDescent="0.25">
      <c r="A57" s="2470"/>
      <c r="B57" s="2469"/>
      <c r="C57" s="733"/>
      <c r="D57" s="734"/>
      <c r="E57" s="734"/>
      <c r="F57" s="734"/>
      <c r="G57" s="734"/>
      <c r="H57" s="734"/>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8"/>
      <c r="CG57" s="736"/>
      <c r="CH57" s="736"/>
      <c r="CI57" s="736"/>
      <c r="CJ57" s="736"/>
      <c r="CK57" s="736"/>
      <c r="CL57" s="736"/>
      <c r="CM57" s="736"/>
      <c r="CN57" s="736"/>
      <c r="CO57" s="736"/>
      <c r="CP57" s="736"/>
      <c r="CQ57" s="736"/>
      <c r="CR57" s="736"/>
      <c r="CS57" s="736"/>
      <c r="CT57" s="736"/>
      <c r="CU57" s="736"/>
      <c r="CV57" s="736"/>
      <c r="CW57" s="736"/>
      <c r="CX57" s="736"/>
      <c r="CY57" s="736"/>
      <c r="CZ57" s="736"/>
      <c r="DA57" s="736"/>
      <c r="DB57" s="736"/>
      <c r="DC57" s="736"/>
      <c r="DD57" s="736"/>
      <c r="DE57" s="736"/>
      <c r="DF57" s="736"/>
      <c r="DG57" s="739"/>
      <c r="DH57" s="736"/>
      <c r="DI57" s="736"/>
      <c r="DJ57" s="736"/>
      <c r="DK57" s="736"/>
      <c r="DL57" s="736"/>
      <c r="DM57" s="736"/>
      <c r="DN57" s="736"/>
      <c r="DO57" s="736"/>
      <c r="DP57" s="740"/>
      <c r="DQ57" s="738"/>
      <c r="DR57" s="736"/>
      <c r="DS57" s="721"/>
    </row>
    <row r="58" spans="1:135" ht="3" customHeight="1" x14ac:dyDescent="0.25">
      <c r="A58" s="2470"/>
      <c r="B58" s="2467">
        <v>60</v>
      </c>
      <c r="C58" s="733"/>
      <c r="D58" s="734"/>
      <c r="E58" s="734"/>
      <c r="F58" s="734"/>
      <c r="G58" s="734"/>
      <c r="H58" s="734"/>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6"/>
      <c r="DH58" s="704"/>
      <c r="DI58" s="704"/>
      <c r="DJ58" s="704"/>
      <c r="DK58" s="704"/>
      <c r="DL58" s="704"/>
      <c r="DM58" s="704"/>
      <c r="DN58" s="704"/>
      <c r="DO58" s="704"/>
      <c r="DP58" s="705"/>
      <c r="DQ58" s="707"/>
      <c r="DR58" s="705"/>
      <c r="DS58" s="741"/>
      <c r="DT58" s="721"/>
      <c r="DU58" s="721"/>
    </row>
    <row r="59" spans="1:135" ht="3" customHeight="1" x14ac:dyDescent="0.25">
      <c r="A59" s="2470"/>
      <c r="B59" s="2468"/>
      <c r="C59" s="733"/>
      <c r="D59" s="734"/>
      <c r="E59" s="734"/>
      <c r="F59" s="734"/>
      <c r="G59" s="734"/>
      <c r="H59" s="734"/>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c r="DQ59" s="732"/>
      <c r="DR59" s="735"/>
      <c r="DS59" s="741"/>
      <c r="DT59" s="721"/>
      <c r="DU59" s="721"/>
    </row>
    <row r="60" spans="1:135" ht="3" customHeight="1" x14ac:dyDescent="0.25">
      <c r="A60" s="2470"/>
      <c r="B60" s="2468"/>
      <c r="C60" s="733"/>
      <c r="D60" s="734"/>
      <c r="E60" s="734"/>
      <c r="F60" s="734"/>
      <c r="G60" s="734"/>
      <c r="H60" s="734"/>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c r="DK60" s="732"/>
      <c r="DL60" s="732"/>
      <c r="DM60" s="732"/>
      <c r="DN60" s="732"/>
      <c r="DO60" s="732"/>
      <c r="DP60" s="732"/>
      <c r="DQ60" s="732"/>
      <c r="DR60" s="735"/>
      <c r="DS60" s="741"/>
      <c r="DT60" s="721"/>
      <c r="DU60" s="721"/>
    </row>
    <row r="61" spans="1:135" ht="3" customHeight="1" x14ac:dyDescent="0.25">
      <c r="A61" s="2470"/>
      <c r="B61" s="2468"/>
      <c r="C61" s="733"/>
      <c r="D61" s="734"/>
      <c r="E61" s="734"/>
      <c r="F61" s="734"/>
      <c r="G61" s="734"/>
      <c r="H61" s="734"/>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c r="DK61" s="732"/>
      <c r="DL61" s="732"/>
      <c r="DM61" s="732"/>
      <c r="DN61" s="732"/>
      <c r="DO61" s="732"/>
      <c r="DP61" s="732"/>
      <c r="DQ61" s="732"/>
      <c r="DR61" s="735"/>
      <c r="DS61" s="741"/>
      <c r="DT61" s="721"/>
      <c r="DU61" s="721"/>
    </row>
    <row r="62" spans="1:135" ht="3" customHeight="1" x14ac:dyDescent="0.25">
      <c r="A62" s="2470"/>
      <c r="B62" s="2469"/>
      <c r="C62" s="733"/>
      <c r="D62" s="734"/>
      <c r="E62" s="734"/>
      <c r="F62" s="734"/>
      <c r="G62" s="734"/>
      <c r="H62" s="734"/>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c r="DK62" s="732"/>
      <c r="DL62" s="732"/>
      <c r="DM62" s="732"/>
      <c r="DN62" s="732"/>
      <c r="DO62" s="732"/>
      <c r="DP62" s="732"/>
      <c r="DQ62" s="732"/>
      <c r="DR62" s="735"/>
      <c r="DS62" s="741"/>
      <c r="DT62" s="721"/>
      <c r="DU62" s="721"/>
    </row>
    <row r="63" spans="1:135" ht="3" customHeight="1" x14ac:dyDescent="0.25">
      <c r="A63" s="2470"/>
      <c r="B63" s="2467">
        <v>55</v>
      </c>
      <c r="C63" s="733"/>
      <c r="D63" s="734"/>
      <c r="E63" s="734"/>
      <c r="F63" s="734"/>
      <c r="G63" s="734"/>
      <c r="H63" s="734"/>
      <c r="I63" s="732"/>
      <c r="J63" s="732"/>
      <c r="K63" s="732"/>
      <c r="L63" s="732"/>
      <c r="M63" s="732"/>
      <c r="N63" s="732"/>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c r="CH63" s="732"/>
      <c r="CI63" s="732"/>
      <c r="CJ63" s="732"/>
      <c r="CK63" s="732"/>
      <c r="CL63" s="732"/>
      <c r="CM63" s="732"/>
      <c r="CN63" s="732"/>
      <c r="CO63" s="732"/>
      <c r="CP63" s="732"/>
      <c r="CQ63" s="732"/>
      <c r="CR63" s="732"/>
      <c r="CS63" s="732"/>
      <c r="CT63" s="732"/>
      <c r="CU63" s="732"/>
      <c r="CV63" s="732"/>
      <c r="CW63" s="732"/>
      <c r="CX63" s="732"/>
      <c r="CY63" s="732"/>
      <c r="CZ63" s="732"/>
      <c r="DA63" s="732"/>
      <c r="DB63" s="732"/>
      <c r="DC63" s="732"/>
      <c r="DD63" s="732"/>
      <c r="DE63" s="732"/>
      <c r="DF63" s="732"/>
      <c r="DG63" s="732"/>
      <c r="DH63" s="732"/>
      <c r="DI63" s="732"/>
      <c r="DJ63" s="732"/>
      <c r="DK63" s="732"/>
      <c r="DL63" s="732"/>
      <c r="DM63" s="732"/>
      <c r="DN63" s="732"/>
      <c r="DO63" s="732"/>
      <c r="DP63" s="732"/>
      <c r="DQ63" s="732"/>
      <c r="DR63" s="735"/>
      <c r="DS63" s="741"/>
      <c r="DT63" s="721"/>
      <c r="DU63" s="721"/>
    </row>
    <row r="64" spans="1:135" ht="3" customHeight="1" x14ac:dyDescent="0.25">
      <c r="A64" s="2470"/>
      <c r="B64" s="2468"/>
      <c r="C64" s="733"/>
      <c r="D64" s="734"/>
      <c r="E64" s="734"/>
      <c r="F64" s="734"/>
      <c r="G64" s="734"/>
      <c r="H64" s="734"/>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c r="CB64" s="732"/>
      <c r="CC64" s="732"/>
      <c r="CD64" s="732"/>
      <c r="CE64" s="732"/>
      <c r="CF64" s="732"/>
      <c r="CG64" s="732"/>
      <c r="CH64" s="732"/>
      <c r="CI64" s="732"/>
      <c r="CJ64" s="732"/>
      <c r="CK64" s="732"/>
      <c r="CL64" s="732"/>
      <c r="CM64" s="732"/>
      <c r="CN64" s="732"/>
      <c r="CO64" s="732"/>
      <c r="CP64" s="732"/>
      <c r="CQ64" s="732"/>
      <c r="CR64" s="732"/>
      <c r="CS64" s="732"/>
      <c r="CT64" s="732"/>
      <c r="CU64" s="732"/>
      <c r="CV64" s="732"/>
      <c r="CW64" s="732"/>
      <c r="CX64" s="732"/>
      <c r="CY64" s="732"/>
      <c r="CZ64" s="732"/>
      <c r="DA64" s="732"/>
      <c r="DB64" s="732"/>
      <c r="DC64" s="732"/>
      <c r="DD64" s="732"/>
      <c r="DE64" s="732"/>
      <c r="DF64" s="732"/>
      <c r="DG64" s="732"/>
      <c r="DH64" s="732"/>
      <c r="DI64" s="732"/>
      <c r="DJ64" s="732"/>
      <c r="DK64" s="732"/>
      <c r="DL64" s="732"/>
      <c r="DM64" s="732"/>
      <c r="DN64" s="732"/>
      <c r="DO64" s="732"/>
      <c r="DP64" s="732"/>
      <c r="DQ64" s="732"/>
      <c r="DR64" s="735"/>
      <c r="DS64" s="741"/>
      <c r="DT64" s="721"/>
      <c r="DU64" s="721"/>
    </row>
    <row r="65" spans="1:135" ht="3" customHeight="1" x14ac:dyDescent="0.25">
      <c r="A65" s="2470"/>
      <c r="B65" s="2468"/>
      <c r="C65" s="733"/>
      <c r="D65" s="734"/>
      <c r="E65" s="734"/>
      <c r="F65" s="734"/>
      <c r="G65" s="734"/>
      <c r="H65" s="734"/>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32"/>
      <c r="CI65" s="732"/>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c r="DK65" s="732"/>
      <c r="DL65" s="732"/>
      <c r="DM65" s="732"/>
      <c r="DN65" s="732"/>
      <c r="DO65" s="732"/>
      <c r="DP65" s="732"/>
      <c r="DQ65" s="732"/>
      <c r="DR65" s="735"/>
      <c r="DS65" s="741"/>
      <c r="DT65" s="721"/>
      <c r="DU65" s="721"/>
    </row>
    <row r="66" spans="1:135" ht="3" customHeight="1" x14ac:dyDescent="0.25">
      <c r="A66" s="2470"/>
      <c r="B66" s="2468"/>
      <c r="C66" s="733"/>
      <c r="D66" s="734"/>
      <c r="E66" s="734"/>
      <c r="F66" s="734"/>
      <c r="G66" s="734"/>
      <c r="H66" s="734"/>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732"/>
      <c r="CU66" s="732"/>
      <c r="CV66" s="732"/>
      <c r="CW66" s="732"/>
      <c r="CX66" s="732"/>
      <c r="CY66" s="732"/>
      <c r="CZ66" s="732"/>
      <c r="DA66" s="732"/>
      <c r="DB66" s="732"/>
      <c r="DC66" s="732"/>
      <c r="DD66" s="732"/>
      <c r="DE66" s="732"/>
      <c r="DF66" s="732"/>
      <c r="DG66" s="732"/>
      <c r="DH66" s="732"/>
      <c r="DI66" s="732"/>
      <c r="DJ66" s="732"/>
      <c r="DK66" s="732"/>
      <c r="DL66" s="732"/>
      <c r="DM66" s="732"/>
      <c r="DN66" s="732"/>
      <c r="DO66" s="732"/>
      <c r="DP66" s="732"/>
      <c r="DQ66" s="732"/>
      <c r="DR66" s="735"/>
      <c r="DS66" s="741"/>
      <c r="DT66" s="721"/>
      <c r="DU66" s="721"/>
    </row>
    <row r="67" spans="1:135" ht="3" customHeight="1" thickBot="1" x14ac:dyDescent="0.3">
      <c r="A67" s="2470"/>
      <c r="B67" s="2469"/>
      <c r="C67" s="733"/>
      <c r="D67" s="734"/>
      <c r="E67" s="734"/>
      <c r="F67" s="734"/>
      <c r="G67" s="734"/>
      <c r="H67" s="734"/>
      <c r="I67" s="732"/>
      <c r="J67" s="732"/>
      <c r="K67" s="732"/>
      <c r="L67" s="732"/>
      <c r="M67" s="732"/>
      <c r="N67" s="732"/>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2"/>
      <c r="CE67" s="732"/>
      <c r="CF67" s="732"/>
      <c r="CG67" s="732"/>
      <c r="CH67" s="732"/>
      <c r="CI67" s="732"/>
      <c r="CJ67" s="732"/>
      <c r="CK67" s="732"/>
      <c r="CL67" s="732"/>
      <c r="CM67" s="732"/>
      <c r="CN67" s="732"/>
      <c r="CO67" s="732"/>
      <c r="CP67" s="732"/>
      <c r="CQ67" s="732"/>
      <c r="CR67" s="732"/>
      <c r="CS67" s="732"/>
      <c r="CT67" s="732"/>
      <c r="CU67" s="732"/>
      <c r="CV67" s="732"/>
      <c r="CW67" s="732"/>
      <c r="CX67" s="732"/>
      <c r="CY67" s="732"/>
      <c r="CZ67" s="732"/>
      <c r="DA67" s="732"/>
      <c r="DB67" s="732"/>
      <c r="DC67" s="732"/>
      <c r="DD67" s="732"/>
      <c r="DE67" s="732"/>
      <c r="DF67" s="732"/>
      <c r="DG67" s="732"/>
      <c r="DH67" s="732"/>
      <c r="DI67" s="732"/>
      <c r="DJ67" s="732"/>
      <c r="DK67" s="732"/>
      <c r="DL67" s="732"/>
      <c r="DM67" s="732"/>
      <c r="DN67" s="732"/>
      <c r="DO67" s="732"/>
      <c r="DP67" s="732"/>
      <c r="DQ67" s="732"/>
      <c r="DR67" s="735"/>
      <c r="DS67" s="741"/>
      <c r="DT67" s="721"/>
      <c r="DU67" s="721"/>
    </row>
    <row r="68" spans="1:135" ht="3" customHeight="1" thickTop="1" x14ac:dyDescent="0.25">
      <c r="A68" s="2470"/>
      <c r="B68" s="2467">
        <v>50</v>
      </c>
      <c r="C68" s="792"/>
      <c r="D68" s="793"/>
      <c r="E68" s="793"/>
      <c r="F68" s="793"/>
      <c r="G68" s="793"/>
      <c r="H68" s="793"/>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794"/>
      <c r="CC68" s="794"/>
      <c r="CD68" s="794"/>
      <c r="CE68" s="794"/>
      <c r="CF68" s="794"/>
      <c r="CG68" s="794"/>
      <c r="CH68" s="794"/>
      <c r="CI68" s="794"/>
      <c r="CJ68" s="794"/>
      <c r="CK68" s="794"/>
      <c r="CL68" s="794"/>
      <c r="CM68" s="794"/>
      <c r="CN68" s="794"/>
      <c r="CO68" s="794"/>
      <c r="CP68" s="794"/>
      <c r="CQ68" s="794"/>
      <c r="CR68" s="794"/>
      <c r="CS68" s="794"/>
      <c r="CT68" s="794"/>
      <c r="CU68" s="794"/>
      <c r="CV68" s="794"/>
      <c r="CW68" s="794"/>
      <c r="CX68" s="794"/>
      <c r="CY68" s="794"/>
      <c r="CZ68" s="794"/>
      <c r="DA68" s="794"/>
      <c r="DB68" s="794"/>
      <c r="DC68" s="794"/>
      <c r="DD68" s="794"/>
      <c r="DE68" s="794"/>
      <c r="DF68" s="794"/>
      <c r="DG68" s="794"/>
      <c r="DH68" s="794"/>
      <c r="DI68" s="794"/>
      <c r="DJ68" s="794"/>
      <c r="DK68" s="794"/>
      <c r="DL68" s="794"/>
      <c r="DM68" s="794"/>
      <c r="DN68" s="794"/>
      <c r="DO68" s="794"/>
      <c r="DP68" s="794"/>
      <c r="DQ68" s="794"/>
      <c r="DR68" s="795"/>
      <c r="DS68" s="796"/>
      <c r="DT68" s="797"/>
      <c r="DU68" s="797"/>
      <c r="DV68" s="797"/>
      <c r="DW68" s="797"/>
      <c r="DX68" s="797"/>
      <c r="DY68" s="797"/>
      <c r="DZ68" s="797"/>
      <c r="EA68" s="797"/>
      <c r="EB68" s="797"/>
      <c r="EC68" s="797"/>
      <c r="ED68" s="797"/>
      <c r="EE68" s="797"/>
    </row>
    <row r="69" spans="1:135" ht="3" customHeight="1" x14ac:dyDescent="0.25">
      <c r="A69" s="2470"/>
      <c r="B69" s="2468"/>
      <c r="C69" s="783"/>
      <c r="D69" s="784"/>
      <c r="E69" s="784"/>
      <c r="F69" s="784"/>
      <c r="G69" s="784"/>
      <c r="H69" s="784"/>
      <c r="I69" s="798"/>
      <c r="J69" s="798"/>
      <c r="K69" s="798"/>
      <c r="L69" s="798"/>
      <c r="M69" s="798"/>
      <c r="N69" s="798"/>
      <c r="O69" s="798"/>
      <c r="P69" s="798"/>
      <c r="Q69" s="798"/>
      <c r="R69" s="798"/>
      <c r="S69" s="798"/>
      <c r="T69" s="798"/>
      <c r="U69" s="798"/>
      <c r="V69" s="798"/>
      <c r="W69" s="798"/>
      <c r="X69" s="798"/>
      <c r="Y69" s="798"/>
      <c r="Z69" s="798"/>
      <c r="AA69" s="798"/>
      <c r="AB69" s="798"/>
      <c r="AC69" s="798"/>
      <c r="AD69" s="798"/>
      <c r="AE69" s="798"/>
      <c r="AF69" s="798"/>
      <c r="AG69" s="798"/>
      <c r="AH69" s="798"/>
      <c r="AI69" s="798"/>
      <c r="AJ69" s="798"/>
      <c r="AK69" s="798"/>
      <c r="AL69" s="798"/>
      <c r="AM69" s="798"/>
      <c r="AN69" s="798"/>
      <c r="AO69" s="798"/>
      <c r="AP69" s="798"/>
      <c r="AQ69" s="798"/>
      <c r="AR69" s="798"/>
      <c r="AS69" s="798"/>
      <c r="AT69" s="798"/>
      <c r="AU69" s="798"/>
      <c r="AV69" s="798"/>
      <c r="AW69" s="798"/>
      <c r="AX69" s="798"/>
      <c r="AY69" s="798"/>
      <c r="AZ69" s="798"/>
      <c r="BA69" s="798"/>
      <c r="BB69" s="798"/>
      <c r="BC69" s="798"/>
      <c r="BD69" s="798"/>
      <c r="BE69" s="798"/>
      <c r="BF69" s="798"/>
      <c r="BG69" s="798"/>
      <c r="BH69" s="798"/>
      <c r="BI69" s="798"/>
      <c r="BJ69" s="798"/>
      <c r="BK69" s="798"/>
      <c r="BL69" s="798"/>
      <c r="BM69" s="798"/>
      <c r="BN69" s="798"/>
      <c r="BO69" s="798"/>
      <c r="BP69" s="798"/>
      <c r="BQ69" s="798"/>
      <c r="BR69" s="798"/>
      <c r="BS69" s="798"/>
      <c r="BT69" s="798"/>
      <c r="BU69" s="798"/>
      <c r="BV69" s="798"/>
      <c r="BW69" s="798"/>
      <c r="BX69" s="798"/>
      <c r="BY69" s="798"/>
      <c r="BZ69" s="798"/>
      <c r="CA69" s="798"/>
      <c r="CB69" s="798"/>
      <c r="CC69" s="798"/>
      <c r="CD69" s="798"/>
      <c r="CE69" s="798"/>
      <c r="CF69" s="798"/>
      <c r="CG69" s="798"/>
      <c r="CH69" s="798"/>
      <c r="CI69" s="798"/>
      <c r="CJ69" s="798"/>
      <c r="CK69" s="798"/>
      <c r="CL69" s="798"/>
      <c r="CM69" s="798"/>
      <c r="CN69" s="798"/>
      <c r="CO69" s="798"/>
      <c r="CP69" s="798"/>
      <c r="CQ69" s="798"/>
      <c r="CR69" s="798"/>
      <c r="CS69" s="798"/>
      <c r="CT69" s="798"/>
      <c r="CU69" s="798"/>
      <c r="CV69" s="798"/>
      <c r="CW69" s="798"/>
      <c r="CX69" s="798"/>
      <c r="CY69" s="798"/>
      <c r="CZ69" s="798"/>
      <c r="DA69" s="798"/>
      <c r="DB69" s="798"/>
      <c r="DC69" s="798"/>
      <c r="DD69" s="798"/>
      <c r="DE69" s="798"/>
      <c r="DF69" s="798"/>
      <c r="DG69" s="798"/>
      <c r="DH69" s="798"/>
      <c r="DI69" s="798"/>
      <c r="DJ69" s="798"/>
      <c r="DK69" s="798"/>
      <c r="DL69" s="798"/>
      <c r="DM69" s="798"/>
      <c r="DN69" s="798"/>
      <c r="DO69" s="798"/>
      <c r="DP69" s="798"/>
      <c r="DQ69" s="798"/>
      <c r="DR69" s="799"/>
      <c r="DS69" s="800"/>
      <c r="DT69" s="2537"/>
      <c r="DU69" s="2537"/>
      <c r="DV69" s="2537"/>
      <c r="DW69" s="2537"/>
      <c r="DX69" s="2537"/>
      <c r="DY69" s="2537"/>
      <c r="DZ69" s="2537"/>
      <c r="EA69" s="2537"/>
      <c r="EB69" s="541"/>
      <c r="EC69" s="541"/>
      <c r="ED69" s="541"/>
      <c r="EE69" s="541"/>
    </row>
    <row r="70" spans="1:135" ht="3" customHeight="1" x14ac:dyDescent="0.25">
      <c r="A70" s="2470"/>
      <c r="B70" s="2468"/>
      <c r="C70" s="783"/>
      <c r="D70" s="784"/>
      <c r="E70" s="784"/>
      <c r="F70" s="784"/>
      <c r="G70" s="784"/>
      <c r="H70" s="784"/>
      <c r="I70" s="798"/>
      <c r="J70" s="798"/>
      <c r="K70" s="798"/>
      <c r="L70" s="798"/>
      <c r="M70" s="798"/>
      <c r="N70" s="798"/>
      <c r="O70" s="798"/>
      <c r="P70" s="798"/>
      <c r="Q70" s="798"/>
      <c r="R70" s="798"/>
      <c r="S70" s="798"/>
      <c r="T70" s="798"/>
      <c r="U70" s="798"/>
      <c r="V70" s="798"/>
      <c r="W70" s="798"/>
      <c r="X70" s="798"/>
      <c r="Y70" s="798"/>
      <c r="Z70" s="798"/>
      <c r="AA70" s="798"/>
      <c r="AB70" s="798"/>
      <c r="AC70" s="798"/>
      <c r="AD70" s="798"/>
      <c r="AE70" s="798"/>
      <c r="AF70" s="798"/>
      <c r="AG70" s="798"/>
      <c r="AH70" s="798"/>
      <c r="AI70" s="798"/>
      <c r="AJ70" s="798"/>
      <c r="AK70" s="798"/>
      <c r="AL70" s="798"/>
      <c r="AM70" s="798"/>
      <c r="AN70" s="798"/>
      <c r="AO70" s="798"/>
      <c r="AP70" s="798"/>
      <c r="AQ70" s="798"/>
      <c r="AR70" s="798"/>
      <c r="AS70" s="798"/>
      <c r="AT70" s="798"/>
      <c r="AU70" s="798"/>
      <c r="AV70" s="798"/>
      <c r="AW70" s="798"/>
      <c r="AX70" s="798"/>
      <c r="AY70" s="798"/>
      <c r="AZ70" s="798"/>
      <c r="BA70" s="798"/>
      <c r="BB70" s="798"/>
      <c r="BC70" s="798"/>
      <c r="BD70" s="798"/>
      <c r="BE70" s="798"/>
      <c r="BF70" s="798"/>
      <c r="BG70" s="798"/>
      <c r="BH70" s="798"/>
      <c r="BI70" s="798"/>
      <c r="BJ70" s="798"/>
      <c r="BK70" s="798"/>
      <c r="BL70" s="798"/>
      <c r="BM70" s="798"/>
      <c r="BN70" s="798"/>
      <c r="BO70" s="798"/>
      <c r="BP70" s="798"/>
      <c r="BQ70" s="798"/>
      <c r="BR70" s="798"/>
      <c r="BS70" s="798"/>
      <c r="BT70" s="798"/>
      <c r="BU70" s="798"/>
      <c r="BV70" s="798"/>
      <c r="BW70" s="798"/>
      <c r="BX70" s="798"/>
      <c r="BY70" s="798"/>
      <c r="BZ70" s="798"/>
      <c r="CA70" s="798"/>
      <c r="CB70" s="798"/>
      <c r="CC70" s="798"/>
      <c r="CD70" s="798"/>
      <c r="CE70" s="798"/>
      <c r="CF70" s="798"/>
      <c r="CG70" s="798"/>
      <c r="CH70" s="798"/>
      <c r="CI70" s="798"/>
      <c r="CJ70" s="798"/>
      <c r="CK70" s="798"/>
      <c r="CL70" s="798"/>
      <c r="CM70" s="798"/>
      <c r="CN70" s="798"/>
      <c r="CO70" s="798"/>
      <c r="CP70" s="798"/>
      <c r="CQ70" s="798"/>
      <c r="CR70" s="798"/>
      <c r="CS70" s="798"/>
      <c r="CT70" s="798"/>
      <c r="CU70" s="798"/>
      <c r="CV70" s="798"/>
      <c r="CW70" s="798"/>
      <c r="CX70" s="798"/>
      <c r="CY70" s="798"/>
      <c r="CZ70" s="798"/>
      <c r="DA70" s="798"/>
      <c r="DB70" s="798"/>
      <c r="DC70" s="798"/>
      <c r="DD70" s="798"/>
      <c r="DE70" s="798"/>
      <c r="DF70" s="798"/>
      <c r="DG70" s="798"/>
      <c r="DH70" s="798"/>
      <c r="DI70" s="798"/>
      <c r="DJ70" s="798"/>
      <c r="DK70" s="798"/>
      <c r="DL70" s="798"/>
      <c r="DM70" s="798"/>
      <c r="DN70" s="798"/>
      <c r="DO70" s="798"/>
      <c r="DP70" s="798"/>
      <c r="DQ70" s="798"/>
      <c r="DR70" s="799"/>
      <c r="DS70" s="800"/>
      <c r="DT70" s="2537"/>
      <c r="DU70" s="2537"/>
      <c r="DV70" s="2537"/>
      <c r="DW70" s="2537"/>
      <c r="DX70" s="2537"/>
      <c r="DY70" s="2537"/>
      <c r="DZ70" s="2537"/>
      <c r="EA70" s="2537"/>
      <c r="EB70" s="541"/>
      <c r="EC70" s="541"/>
      <c r="ED70" s="541"/>
      <c r="EE70" s="541"/>
    </row>
    <row r="71" spans="1:135" ht="3" customHeight="1" x14ac:dyDescent="0.25">
      <c r="A71" s="2470"/>
      <c r="B71" s="2468"/>
      <c r="C71" s="783"/>
      <c r="D71" s="784"/>
      <c r="E71" s="784"/>
      <c r="F71" s="784"/>
      <c r="G71" s="784"/>
      <c r="H71" s="784"/>
      <c r="I71" s="798"/>
      <c r="J71" s="798"/>
      <c r="K71" s="798"/>
      <c r="L71" s="798"/>
      <c r="M71" s="798"/>
      <c r="N71" s="798"/>
      <c r="O71" s="798"/>
      <c r="P71" s="798"/>
      <c r="Q71" s="798"/>
      <c r="R71" s="798"/>
      <c r="S71" s="798"/>
      <c r="T71" s="798"/>
      <c r="U71" s="798"/>
      <c r="V71" s="798"/>
      <c r="W71" s="798"/>
      <c r="X71" s="798"/>
      <c r="Y71" s="798"/>
      <c r="Z71" s="798"/>
      <c r="AA71" s="798"/>
      <c r="AB71" s="798"/>
      <c r="AC71" s="798"/>
      <c r="AD71" s="798"/>
      <c r="AE71" s="798"/>
      <c r="AF71" s="798"/>
      <c r="AG71" s="798"/>
      <c r="AH71" s="798"/>
      <c r="AI71" s="798"/>
      <c r="AJ71" s="798"/>
      <c r="AK71" s="798"/>
      <c r="AL71" s="798"/>
      <c r="AM71" s="798"/>
      <c r="AN71" s="798"/>
      <c r="AO71" s="798"/>
      <c r="AP71" s="798"/>
      <c r="AQ71" s="798"/>
      <c r="AR71" s="798"/>
      <c r="AS71" s="798"/>
      <c r="AT71" s="798"/>
      <c r="AU71" s="798"/>
      <c r="AV71" s="798"/>
      <c r="AW71" s="798"/>
      <c r="AX71" s="798"/>
      <c r="AY71" s="798"/>
      <c r="AZ71" s="798"/>
      <c r="BA71" s="798"/>
      <c r="BB71" s="798"/>
      <c r="BC71" s="798"/>
      <c r="BD71" s="798"/>
      <c r="BE71" s="798"/>
      <c r="BF71" s="798"/>
      <c r="BG71" s="798"/>
      <c r="BH71" s="798"/>
      <c r="BI71" s="798"/>
      <c r="BJ71" s="798"/>
      <c r="BK71" s="798"/>
      <c r="BL71" s="798"/>
      <c r="BM71" s="798"/>
      <c r="BN71" s="798"/>
      <c r="BO71" s="798"/>
      <c r="BP71" s="798"/>
      <c r="BQ71" s="798"/>
      <c r="BR71" s="798"/>
      <c r="BS71" s="798"/>
      <c r="BT71" s="798"/>
      <c r="BU71" s="798"/>
      <c r="BV71" s="798"/>
      <c r="BW71" s="798"/>
      <c r="BX71" s="798"/>
      <c r="BY71" s="798"/>
      <c r="BZ71" s="798"/>
      <c r="CA71" s="798"/>
      <c r="CB71" s="798"/>
      <c r="CC71" s="798"/>
      <c r="CD71" s="798"/>
      <c r="CE71" s="798"/>
      <c r="CF71" s="798"/>
      <c r="CG71" s="798"/>
      <c r="CH71" s="798"/>
      <c r="CI71" s="798"/>
      <c r="CJ71" s="798"/>
      <c r="CK71" s="798"/>
      <c r="CL71" s="798"/>
      <c r="CM71" s="798"/>
      <c r="CN71" s="798"/>
      <c r="CO71" s="798"/>
      <c r="CP71" s="798"/>
      <c r="CQ71" s="798"/>
      <c r="CR71" s="798"/>
      <c r="CS71" s="798"/>
      <c r="CT71" s="798"/>
      <c r="CU71" s="798"/>
      <c r="CV71" s="798"/>
      <c r="CW71" s="798"/>
      <c r="CX71" s="798"/>
      <c r="CY71" s="798"/>
      <c r="CZ71" s="798"/>
      <c r="DA71" s="798"/>
      <c r="DB71" s="798"/>
      <c r="DC71" s="798"/>
      <c r="DD71" s="798"/>
      <c r="DE71" s="798"/>
      <c r="DF71" s="798"/>
      <c r="DG71" s="798"/>
      <c r="DH71" s="798"/>
      <c r="DI71" s="798"/>
      <c r="DJ71" s="798"/>
      <c r="DK71" s="798"/>
      <c r="DL71" s="798"/>
      <c r="DM71" s="798"/>
      <c r="DN71" s="798"/>
      <c r="DO71" s="798"/>
      <c r="DP71" s="798"/>
      <c r="DQ71" s="798"/>
      <c r="DR71" s="799"/>
      <c r="DS71" s="800"/>
      <c r="DT71" s="2537"/>
      <c r="DU71" s="2537"/>
      <c r="DV71" s="2537"/>
      <c r="DW71" s="2537"/>
      <c r="DX71" s="2537"/>
      <c r="DY71" s="2537"/>
      <c r="DZ71" s="2537"/>
      <c r="EA71" s="2537"/>
      <c r="EB71" s="541"/>
      <c r="EC71" s="541"/>
      <c r="ED71" s="541"/>
      <c r="EE71" s="541"/>
    </row>
    <row r="72" spans="1:135" ht="3" customHeight="1" x14ac:dyDescent="0.25">
      <c r="A72" s="2470"/>
      <c r="B72" s="2469"/>
      <c r="C72" s="783"/>
      <c r="D72" s="784"/>
      <c r="E72" s="784"/>
      <c r="F72" s="784"/>
      <c r="G72" s="784"/>
      <c r="H72" s="784"/>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2"/>
      <c r="CJ72" s="732"/>
      <c r="CK72" s="732"/>
      <c r="CL72" s="732"/>
      <c r="CM72" s="732"/>
      <c r="CN72" s="732"/>
      <c r="CO72" s="732"/>
      <c r="CP72" s="732"/>
      <c r="CQ72" s="732"/>
      <c r="CR72" s="732"/>
      <c r="CS72" s="732"/>
      <c r="CT72" s="732"/>
      <c r="CU72" s="732"/>
      <c r="CV72" s="732"/>
      <c r="CW72" s="732"/>
      <c r="CX72" s="732"/>
      <c r="CY72" s="732"/>
      <c r="CZ72" s="732"/>
      <c r="DA72" s="732"/>
      <c r="DB72" s="732"/>
      <c r="DC72" s="732"/>
      <c r="DD72" s="732"/>
      <c r="DE72" s="732"/>
      <c r="DF72" s="732"/>
      <c r="DG72" s="732"/>
      <c r="DH72" s="732"/>
      <c r="DI72" s="732"/>
      <c r="DJ72" s="732"/>
      <c r="DK72" s="732"/>
      <c r="DL72" s="732"/>
      <c r="DM72" s="732"/>
      <c r="DN72" s="732"/>
      <c r="DO72" s="732"/>
      <c r="DP72" s="732"/>
      <c r="DQ72" s="732"/>
      <c r="DR72" s="735"/>
      <c r="DS72" s="741"/>
      <c r="DT72" s="721"/>
      <c r="DU72" s="721"/>
      <c r="DV72" s="721"/>
      <c r="DW72" s="721"/>
      <c r="DX72" s="721"/>
      <c r="DY72" s="721"/>
      <c r="DZ72" s="721"/>
      <c r="EA72" s="721"/>
      <c r="EB72" s="721"/>
      <c r="EC72" s="721"/>
      <c r="ED72" s="721"/>
      <c r="EE72" s="721"/>
    </row>
    <row r="73" spans="1:135" ht="3" customHeight="1" x14ac:dyDescent="0.25">
      <c r="A73" s="2470"/>
      <c r="B73" s="2467">
        <v>45</v>
      </c>
      <c r="C73" s="733"/>
      <c r="D73" s="734"/>
      <c r="E73" s="734"/>
      <c r="F73" s="734"/>
      <c r="G73" s="734"/>
      <c r="H73" s="734"/>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2"/>
      <c r="CJ73" s="732"/>
      <c r="CK73" s="732"/>
      <c r="CL73" s="732"/>
      <c r="CM73" s="732"/>
      <c r="CN73" s="732"/>
      <c r="CO73" s="732"/>
      <c r="CP73" s="732"/>
      <c r="CQ73" s="732"/>
      <c r="CR73" s="732"/>
      <c r="CS73" s="732"/>
      <c r="CT73" s="732"/>
      <c r="CU73" s="732"/>
      <c r="CV73" s="732"/>
      <c r="CW73" s="732"/>
      <c r="CX73" s="732"/>
      <c r="CY73" s="732"/>
      <c r="CZ73" s="732"/>
      <c r="DA73" s="732"/>
      <c r="DB73" s="732"/>
      <c r="DC73" s="732"/>
      <c r="DD73" s="732"/>
      <c r="DE73" s="732"/>
      <c r="DF73" s="732"/>
      <c r="DG73" s="732"/>
      <c r="DH73" s="732"/>
      <c r="DI73" s="732"/>
      <c r="DJ73" s="732"/>
      <c r="DK73" s="732"/>
      <c r="DL73" s="732"/>
      <c r="DM73" s="732"/>
      <c r="DN73" s="732"/>
      <c r="DO73" s="732"/>
      <c r="DP73" s="732"/>
      <c r="DQ73" s="732"/>
      <c r="DR73" s="735"/>
      <c r="DS73" s="741"/>
      <c r="DT73" s="721"/>
      <c r="DU73" s="721"/>
    </row>
    <row r="74" spans="1:135" ht="3" customHeight="1" x14ac:dyDescent="0.25">
      <c r="A74" s="2470"/>
      <c r="B74" s="2468"/>
      <c r="C74" s="733"/>
      <c r="D74" s="734"/>
      <c r="E74" s="734"/>
      <c r="F74" s="734"/>
      <c r="G74" s="734"/>
      <c r="H74" s="734"/>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32"/>
      <c r="CB74" s="732"/>
      <c r="CC74" s="732"/>
      <c r="CD74" s="732"/>
      <c r="CE74" s="732"/>
      <c r="CF74" s="732"/>
      <c r="CG74" s="732"/>
      <c r="CH74" s="732"/>
      <c r="CI74" s="732"/>
      <c r="CJ74" s="732"/>
      <c r="CK74" s="732"/>
      <c r="CL74" s="732"/>
      <c r="CM74" s="732"/>
      <c r="CN74" s="732"/>
      <c r="CO74" s="732"/>
      <c r="CP74" s="732"/>
      <c r="CQ74" s="732"/>
      <c r="CR74" s="732"/>
      <c r="CS74" s="732"/>
      <c r="CT74" s="732"/>
      <c r="CU74" s="732"/>
      <c r="CV74" s="732"/>
      <c r="CW74" s="732"/>
      <c r="CX74" s="732"/>
      <c r="CY74" s="732"/>
      <c r="CZ74" s="732"/>
      <c r="DA74" s="732"/>
      <c r="DB74" s="732"/>
      <c r="DC74" s="732"/>
      <c r="DD74" s="732"/>
      <c r="DE74" s="732"/>
      <c r="DF74" s="732"/>
      <c r="DG74" s="732"/>
      <c r="DH74" s="732"/>
      <c r="DI74" s="732"/>
      <c r="DJ74" s="732"/>
      <c r="DK74" s="732"/>
      <c r="DL74" s="732"/>
      <c r="DM74" s="732"/>
      <c r="DN74" s="732"/>
      <c r="DO74" s="732"/>
      <c r="DP74" s="732"/>
      <c r="DQ74" s="732"/>
      <c r="DR74" s="735"/>
      <c r="DS74" s="741"/>
      <c r="DT74" s="721"/>
      <c r="DU74" s="721"/>
    </row>
    <row r="75" spans="1:135" ht="3" customHeight="1" x14ac:dyDescent="0.25">
      <c r="A75" s="2470"/>
      <c r="B75" s="2468"/>
      <c r="C75" s="733"/>
      <c r="D75" s="734"/>
      <c r="E75" s="734"/>
      <c r="F75" s="734"/>
      <c r="G75" s="734"/>
      <c r="H75" s="734"/>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c r="CB75" s="732"/>
      <c r="CC75" s="732"/>
      <c r="CD75" s="732"/>
      <c r="CE75" s="732"/>
      <c r="CF75" s="732"/>
      <c r="CG75" s="732"/>
      <c r="CH75" s="732"/>
      <c r="CI75" s="732"/>
      <c r="CJ75" s="732"/>
      <c r="CK75" s="732"/>
      <c r="CL75" s="732"/>
      <c r="CM75" s="732"/>
      <c r="CN75" s="732"/>
      <c r="CO75" s="732"/>
      <c r="CP75" s="732"/>
      <c r="CQ75" s="732"/>
      <c r="CR75" s="732"/>
      <c r="CS75" s="732"/>
      <c r="CT75" s="732"/>
      <c r="CU75" s="732"/>
      <c r="CV75" s="732"/>
      <c r="CW75" s="732"/>
      <c r="CX75" s="732"/>
      <c r="CY75" s="732"/>
      <c r="CZ75" s="732"/>
      <c r="DA75" s="732"/>
      <c r="DB75" s="732"/>
      <c r="DC75" s="732"/>
      <c r="DD75" s="732"/>
      <c r="DE75" s="732"/>
      <c r="DF75" s="732"/>
      <c r="DG75" s="732"/>
      <c r="DH75" s="732"/>
      <c r="DI75" s="732"/>
      <c r="DJ75" s="732"/>
      <c r="DK75" s="732"/>
      <c r="DL75" s="732"/>
      <c r="DM75" s="732"/>
      <c r="DN75" s="732"/>
      <c r="DO75" s="732"/>
      <c r="DP75" s="732"/>
      <c r="DQ75" s="732"/>
      <c r="DR75" s="735"/>
      <c r="DS75" s="741"/>
      <c r="DT75" s="721"/>
      <c r="DU75" s="721"/>
    </row>
    <row r="76" spans="1:135" ht="3" customHeight="1" x14ac:dyDescent="0.25">
      <c r="A76" s="2470"/>
      <c r="B76" s="2468"/>
      <c r="C76" s="733"/>
      <c r="D76" s="734"/>
      <c r="E76" s="734"/>
      <c r="F76" s="734"/>
      <c r="G76" s="734"/>
      <c r="H76" s="734"/>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c r="CB76" s="732"/>
      <c r="CC76" s="732"/>
      <c r="CD76" s="732"/>
      <c r="CE76" s="732"/>
      <c r="CF76" s="732"/>
      <c r="CG76" s="732"/>
      <c r="CH76" s="732"/>
      <c r="CI76" s="732"/>
      <c r="CJ76" s="732"/>
      <c r="CK76" s="732"/>
      <c r="CL76" s="732"/>
      <c r="CM76" s="732"/>
      <c r="CN76" s="732"/>
      <c r="CO76" s="732"/>
      <c r="CP76" s="732"/>
      <c r="CQ76" s="732"/>
      <c r="CR76" s="732"/>
      <c r="CS76" s="732"/>
      <c r="CT76" s="732"/>
      <c r="CU76" s="732"/>
      <c r="CV76" s="732"/>
      <c r="CW76" s="732"/>
      <c r="CX76" s="732"/>
      <c r="CY76" s="732"/>
      <c r="CZ76" s="732"/>
      <c r="DA76" s="732"/>
      <c r="DB76" s="732"/>
      <c r="DC76" s="732"/>
      <c r="DD76" s="732"/>
      <c r="DE76" s="732"/>
      <c r="DF76" s="732"/>
      <c r="DG76" s="732"/>
      <c r="DH76" s="732"/>
      <c r="DI76" s="732"/>
      <c r="DJ76" s="732"/>
      <c r="DK76" s="732"/>
      <c r="DL76" s="732"/>
      <c r="DM76" s="732"/>
      <c r="DN76" s="732"/>
      <c r="DO76" s="732"/>
      <c r="DP76" s="732"/>
      <c r="DQ76" s="732"/>
      <c r="DR76" s="743"/>
      <c r="DS76" s="744"/>
      <c r="DT76" s="721"/>
      <c r="DU76" s="721"/>
    </row>
    <row r="77" spans="1:135" ht="3" customHeight="1" x14ac:dyDescent="0.25">
      <c r="A77" s="2470"/>
      <c r="B77" s="2469"/>
      <c r="C77" s="733"/>
      <c r="D77" s="734"/>
      <c r="E77" s="734"/>
      <c r="F77" s="734"/>
      <c r="G77" s="734"/>
      <c r="H77" s="734"/>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c r="DK77" s="732"/>
      <c r="DL77" s="732"/>
      <c r="DM77" s="732"/>
      <c r="DN77" s="732"/>
      <c r="DO77" s="732"/>
      <c r="DP77" s="732"/>
      <c r="DQ77" s="732"/>
      <c r="DR77" s="743"/>
      <c r="DS77" s="744"/>
      <c r="DT77" s="721"/>
      <c r="DU77" s="721"/>
    </row>
    <row r="78" spans="1:135" ht="3" customHeight="1" x14ac:dyDescent="0.25">
      <c r="A78" s="2470"/>
      <c r="B78" s="2467">
        <v>40</v>
      </c>
      <c r="C78" s="733"/>
      <c r="D78" s="734"/>
      <c r="E78" s="734"/>
      <c r="F78" s="734"/>
      <c r="G78" s="734"/>
      <c r="H78" s="734"/>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732"/>
      <c r="CU78" s="732"/>
      <c r="CV78" s="732"/>
      <c r="CW78" s="732"/>
      <c r="CX78" s="732"/>
      <c r="CY78" s="732"/>
      <c r="CZ78" s="732"/>
      <c r="DA78" s="732"/>
      <c r="DB78" s="732"/>
      <c r="DC78" s="732"/>
      <c r="DD78" s="732"/>
      <c r="DE78" s="732"/>
      <c r="DF78" s="732"/>
      <c r="DG78" s="732"/>
      <c r="DH78" s="732"/>
      <c r="DI78" s="732"/>
      <c r="DJ78" s="732"/>
      <c r="DK78" s="732"/>
      <c r="DL78" s="732"/>
      <c r="DM78" s="732"/>
      <c r="DN78" s="732"/>
      <c r="DO78" s="732"/>
      <c r="DP78" s="732"/>
      <c r="DQ78" s="732"/>
      <c r="DR78" s="743"/>
      <c r="DS78" s="708"/>
      <c r="DT78" s="709"/>
      <c r="DU78" s="709"/>
      <c r="DV78" s="709"/>
      <c r="DW78" s="709"/>
      <c r="DX78" s="709"/>
      <c r="DY78" s="709"/>
      <c r="DZ78" s="709"/>
      <c r="EA78" s="709"/>
      <c r="EB78" s="709"/>
      <c r="EC78" s="709"/>
      <c r="ED78" s="709"/>
      <c r="EE78" s="709"/>
    </row>
    <row r="79" spans="1:135" ht="3" customHeight="1" x14ac:dyDescent="0.25">
      <c r="A79" s="2470"/>
      <c r="B79" s="2468"/>
      <c r="C79" s="733"/>
      <c r="D79" s="734"/>
      <c r="E79" s="734"/>
      <c r="F79" s="734"/>
      <c r="G79" s="734"/>
      <c r="H79" s="734"/>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c r="CB79" s="732"/>
      <c r="CC79" s="732"/>
      <c r="CD79" s="732"/>
      <c r="CE79" s="732"/>
      <c r="CF79" s="732"/>
      <c r="CG79" s="732"/>
      <c r="CH79" s="732"/>
      <c r="CI79" s="732"/>
      <c r="CJ79" s="732"/>
      <c r="CK79" s="732"/>
      <c r="CL79" s="732"/>
      <c r="CM79" s="732"/>
      <c r="CN79" s="732"/>
      <c r="CO79" s="732"/>
      <c r="CP79" s="732"/>
      <c r="CQ79" s="732"/>
      <c r="CR79" s="732"/>
      <c r="CS79" s="732"/>
      <c r="CT79" s="732"/>
      <c r="CU79" s="732"/>
      <c r="CV79" s="732"/>
      <c r="CW79" s="732"/>
      <c r="CX79" s="732"/>
      <c r="CY79" s="732"/>
      <c r="CZ79" s="732"/>
      <c r="DA79" s="732"/>
      <c r="DB79" s="732"/>
      <c r="DC79" s="732"/>
      <c r="DD79" s="732"/>
      <c r="DE79" s="732"/>
      <c r="DF79" s="732"/>
      <c r="DG79" s="732"/>
      <c r="DH79" s="732"/>
      <c r="DI79" s="732"/>
      <c r="DJ79" s="732"/>
      <c r="DK79" s="732"/>
      <c r="DL79" s="732"/>
      <c r="DM79" s="732"/>
      <c r="DN79" s="732"/>
      <c r="DO79" s="732"/>
      <c r="DP79" s="732"/>
      <c r="DQ79" s="732"/>
      <c r="DR79" s="743"/>
      <c r="DS79" s="744"/>
      <c r="DT79" s="721"/>
      <c r="DU79" s="721"/>
      <c r="DV79" s="721"/>
      <c r="DW79" s="721"/>
      <c r="DX79" s="721"/>
      <c r="DY79" s="721"/>
      <c r="DZ79" s="721"/>
      <c r="EA79" s="721"/>
      <c r="EB79" s="721"/>
      <c r="EC79" s="721"/>
      <c r="ED79" s="721"/>
      <c r="EE79" s="721"/>
    </row>
    <row r="80" spans="1:135" ht="3" customHeight="1" x14ac:dyDescent="0.25">
      <c r="A80" s="2470"/>
      <c r="B80" s="2468"/>
      <c r="C80" s="733"/>
      <c r="D80" s="734"/>
      <c r="E80" s="734"/>
      <c r="F80" s="734"/>
      <c r="G80" s="734"/>
      <c r="H80" s="734"/>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2"/>
      <c r="DI80" s="732"/>
      <c r="DJ80" s="732"/>
      <c r="DK80" s="732"/>
      <c r="DL80" s="732"/>
      <c r="DM80" s="732"/>
      <c r="DN80" s="732"/>
      <c r="DO80" s="732"/>
      <c r="DP80" s="732"/>
      <c r="DQ80" s="732"/>
      <c r="DR80" s="732"/>
      <c r="DS80" s="721"/>
      <c r="DT80" s="721"/>
    </row>
    <row r="81" spans="1:127" ht="3" customHeight="1" x14ac:dyDescent="0.25">
      <c r="A81" s="2470"/>
      <c r="B81" s="2468"/>
      <c r="C81" s="733"/>
      <c r="D81" s="734"/>
      <c r="E81" s="734"/>
      <c r="F81" s="734"/>
      <c r="G81" s="734"/>
      <c r="H81" s="734"/>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c r="BZ81" s="732"/>
      <c r="CA81" s="732"/>
      <c r="CB81" s="732"/>
      <c r="CC81" s="732"/>
      <c r="CD81" s="732"/>
      <c r="CE81" s="732"/>
      <c r="CF81" s="732"/>
      <c r="CG81" s="732"/>
      <c r="CH81" s="732"/>
      <c r="CI81" s="732"/>
      <c r="CJ81" s="732"/>
      <c r="CK81" s="732"/>
      <c r="CL81" s="732"/>
      <c r="CM81" s="732"/>
      <c r="CN81" s="732"/>
      <c r="CO81" s="732"/>
      <c r="CP81" s="732"/>
      <c r="CQ81" s="732"/>
      <c r="CR81" s="732"/>
      <c r="CS81" s="732"/>
      <c r="CT81" s="732"/>
      <c r="CU81" s="732"/>
      <c r="CV81" s="732"/>
      <c r="CW81" s="732"/>
      <c r="CX81" s="732"/>
      <c r="CY81" s="732"/>
      <c r="CZ81" s="732"/>
      <c r="DA81" s="732"/>
      <c r="DB81" s="732"/>
      <c r="DC81" s="732"/>
      <c r="DD81" s="732"/>
      <c r="DE81" s="732"/>
      <c r="DF81" s="732"/>
      <c r="DG81" s="732"/>
      <c r="DH81" s="732"/>
      <c r="DI81" s="732"/>
      <c r="DJ81" s="732"/>
      <c r="DK81" s="732"/>
      <c r="DL81" s="732"/>
      <c r="DM81" s="732"/>
      <c r="DN81" s="732"/>
      <c r="DO81" s="732"/>
      <c r="DP81" s="732"/>
      <c r="DQ81" s="732"/>
      <c r="DR81" s="732"/>
      <c r="DS81" s="721"/>
      <c r="DT81" s="721"/>
    </row>
    <row r="82" spans="1:127" ht="3" customHeight="1" x14ac:dyDescent="0.25">
      <c r="A82" s="2470"/>
      <c r="B82" s="2469"/>
      <c r="C82" s="733"/>
      <c r="D82" s="734"/>
      <c r="E82" s="734"/>
      <c r="F82" s="734"/>
      <c r="G82" s="734"/>
      <c r="H82" s="734"/>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732"/>
      <c r="CU82" s="732"/>
      <c r="CV82" s="732"/>
      <c r="CW82" s="732"/>
      <c r="CX82" s="732"/>
      <c r="CY82" s="732"/>
      <c r="CZ82" s="732"/>
      <c r="DA82" s="732"/>
      <c r="DB82" s="732"/>
      <c r="DC82" s="2474" t="s">
        <v>1101</v>
      </c>
      <c r="DD82" s="2474"/>
      <c r="DE82" s="2474"/>
      <c r="DF82" s="2474"/>
      <c r="DG82" s="2474"/>
      <c r="DH82" s="2474"/>
      <c r="DI82" s="2474"/>
      <c r="DJ82" s="2474"/>
      <c r="DK82" s="2474"/>
      <c r="DL82" s="2474"/>
      <c r="DM82" s="2474"/>
      <c r="DN82" s="742"/>
      <c r="DO82" s="742"/>
      <c r="DP82" s="742"/>
      <c r="DQ82" s="742"/>
      <c r="DR82" s="742"/>
      <c r="DS82" s="742"/>
      <c r="DT82" s="742"/>
      <c r="DU82" s="723"/>
      <c r="DV82" s="723"/>
      <c r="DW82" s="723"/>
    </row>
    <row r="83" spans="1:127" ht="3" customHeight="1" x14ac:dyDescent="0.25">
      <c r="A83" s="2470"/>
      <c r="B83" s="2467">
        <v>35</v>
      </c>
      <c r="C83" s="733"/>
      <c r="D83" s="734"/>
      <c r="E83" s="734"/>
      <c r="F83" s="734"/>
      <c r="G83" s="734"/>
      <c r="H83" s="734"/>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45"/>
      <c r="AH83" s="745"/>
      <c r="AI83" s="745"/>
      <c r="AJ83" s="745"/>
      <c r="AK83" s="745"/>
      <c r="AL83" s="745"/>
      <c r="AM83" s="745"/>
      <c r="AN83" s="745"/>
      <c r="AO83" s="745"/>
      <c r="AP83" s="745"/>
      <c r="AQ83" s="745"/>
      <c r="AR83" s="745"/>
      <c r="AS83" s="745"/>
      <c r="AT83" s="745"/>
      <c r="AU83" s="2475" t="s">
        <v>1070</v>
      </c>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c r="CE83" s="2476"/>
      <c r="CF83" s="2477"/>
      <c r="CG83" s="2484">
        <v>4.4000000000000004</v>
      </c>
      <c r="CH83" s="2485"/>
      <c r="CI83" s="2485"/>
      <c r="CJ83" s="2485"/>
      <c r="CK83" s="2485"/>
      <c r="CL83" s="2485"/>
      <c r="CM83" s="2485"/>
      <c r="CN83" s="2485"/>
      <c r="CO83" s="2485"/>
      <c r="CP83" s="2486"/>
      <c r="CQ83" s="745"/>
      <c r="CR83" s="745"/>
      <c r="CS83" s="745"/>
      <c r="CT83" s="745"/>
      <c r="CU83" s="732"/>
      <c r="CV83" s="732"/>
      <c r="CW83" s="732"/>
      <c r="CX83" s="732"/>
      <c r="CY83" s="732"/>
      <c r="CZ83" s="740"/>
      <c r="DA83" s="738"/>
      <c r="DB83" s="745"/>
      <c r="DC83" s="2474"/>
      <c r="DD83" s="2474"/>
      <c r="DE83" s="2474"/>
      <c r="DF83" s="2474"/>
      <c r="DG83" s="2474"/>
      <c r="DH83" s="2474"/>
      <c r="DI83" s="2474"/>
      <c r="DJ83" s="2474"/>
      <c r="DK83" s="2474"/>
      <c r="DL83" s="2474"/>
      <c r="DM83" s="2474"/>
      <c r="DN83" s="723"/>
      <c r="DO83" s="723"/>
      <c r="DP83" s="723"/>
      <c r="DQ83" s="723"/>
      <c r="DR83" s="742"/>
      <c r="DS83" s="742"/>
      <c r="DT83" s="742"/>
      <c r="DU83" s="723"/>
      <c r="DV83" s="723"/>
      <c r="DW83" s="723"/>
    </row>
    <row r="84" spans="1:127" ht="3" customHeight="1" x14ac:dyDescent="0.25">
      <c r="A84" s="2470"/>
      <c r="B84" s="2468"/>
      <c r="C84" s="733"/>
      <c r="D84" s="734"/>
      <c r="E84" s="734"/>
      <c r="F84" s="734"/>
      <c r="G84" s="734"/>
      <c r="H84" s="734"/>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45"/>
      <c r="AH84" s="745"/>
      <c r="AI84" s="745"/>
      <c r="AJ84" s="745"/>
      <c r="AK84" s="745"/>
      <c r="AL84" s="745"/>
      <c r="AM84" s="745"/>
      <c r="AN84" s="745"/>
      <c r="AO84" s="745"/>
      <c r="AP84" s="745"/>
      <c r="AQ84" s="745"/>
      <c r="AR84" s="745"/>
      <c r="AS84" s="745"/>
      <c r="AT84" s="745"/>
      <c r="AU84" s="2478"/>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80"/>
      <c r="CG84" s="2487"/>
      <c r="CH84" s="2488"/>
      <c r="CI84" s="2488"/>
      <c r="CJ84" s="2488"/>
      <c r="CK84" s="2488"/>
      <c r="CL84" s="2488"/>
      <c r="CM84" s="2488"/>
      <c r="CN84" s="2488"/>
      <c r="CO84" s="2488"/>
      <c r="CP84" s="2489"/>
      <c r="CQ84" s="745"/>
      <c r="CR84" s="745"/>
      <c r="CS84" s="745"/>
      <c r="CT84" s="745"/>
      <c r="CU84" s="732"/>
      <c r="CV84" s="732"/>
      <c r="CW84" s="732"/>
      <c r="CX84" s="732"/>
      <c r="CY84" s="732"/>
      <c r="CZ84" s="705"/>
      <c r="DA84" s="707"/>
      <c r="DB84" s="745"/>
      <c r="DC84" s="2474"/>
      <c r="DD84" s="2474"/>
      <c r="DE84" s="2474"/>
      <c r="DF84" s="2474"/>
      <c r="DG84" s="2474"/>
      <c r="DH84" s="2474"/>
      <c r="DI84" s="2474"/>
      <c r="DJ84" s="2474"/>
      <c r="DK84" s="2474"/>
      <c r="DL84" s="2474"/>
      <c r="DM84" s="2474"/>
      <c r="DN84" s="723"/>
      <c r="DO84" s="723"/>
      <c r="DP84" s="723"/>
      <c r="DQ84" s="723"/>
      <c r="DR84" s="742"/>
      <c r="DS84" s="742"/>
      <c r="DT84" s="742"/>
      <c r="DU84" s="723"/>
      <c r="DV84" s="723"/>
      <c r="DW84" s="723"/>
    </row>
    <row r="85" spans="1:127" ht="3" customHeight="1" x14ac:dyDescent="0.25">
      <c r="A85" s="2470"/>
      <c r="B85" s="2468"/>
      <c r="C85" s="733"/>
      <c r="D85" s="734"/>
      <c r="E85" s="734"/>
      <c r="F85" s="734"/>
      <c r="G85" s="734"/>
      <c r="H85" s="734"/>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45"/>
      <c r="AH85" s="745"/>
      <c r="AI85" s="745"/>
      <c r="AJ85" s="745"/>
      <c r="AK85" s="745"/>
      <c r="AL85" s="745"/>
      <c r="AM85" s="745"/>
      <c r="AN85" s="745"/>
      <c r="AO85" s="745"/>
      <c r="AP85" s="745"/>
      <c r="AQ85" s="745"/>
      <c r="AR85" s="745"/>
      <c r="AS85" s="745"/>
      <c r="AT85" s="745"/>
      <c r="AU85" s="2478"/>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80"/>
      <c r="CG85" s="2487"/>
      <c r="CH85" s="2488"/>
      <c r="CI85" s="2488"/>
      <c r="CJ85" s="2488"/>
      <c r="CK85" s="2488"/>
      <c r="CL85" s="2488"/>
      <c r="CM85" s="2488"/>
      <c r="CN85" s="2488"/>
      <c r="CO85" s="2488"/>
      <c r="CP85" s="2489"/>
      <c r="CQ85" s="745"/>
      <c r="CR85" s="745"/>
      <c r="CS85" s="745"/>
      <c r="CT85" s="745"/>
      <c r="CU85" s="732"/>
      <c r="CV85" s="732"/>
      <c r="CW85" s="732"/>
      <c r="CX85" s="732"/>
      <c r="CY85" s="732"/>
      <c r="CZ85" s="732"/>
      <c r="DA85" s="732"/>
      <c r="DB85" s="745"/>
      <c r="DC85" s="2474"/>
      <c r="DD85" s="2474"/>
      <c r="DE85" s="2474"/>
      <c r="DF85" s="2474"/>
      <c r="DG85" s="2474"/>
      <c r="DH85" s="2474"/>
      <c r="DI85" s="2474"/>
      <c r="DJ85" s="2474"/>
      <c r="DK85" s="2474"/>
      <c r="DL85" s="2474"/>
      <c r="DM85" s="2474"/>
      <c r="DN85" s="723"/>
      <c r="DO85" s="723"/>
      <c r="DP85" s="723"/>
      <c r="DQ85" s="723"/>
      <c r="DR85" s="742"/>
      <c r="DS85" s="742"/>
      <c r="DT85" s="742"/>
      <c r="DU85" s="723"/>
      <c r="DV85" s="723"/>
      <c r="DW85" s="723"/>
    </row>
    <row r="86" spans="1:127" ht="3" customHeight="1" x14ac:dyDescent="0.25">
      <c r="A86" s="2470"/>
      <c r="B86" s="2468"/>
      <c r="C86" s="733"/>
      <c r="D86" s="734"/>
      <c r="E86" s="734"/>
      <c r="F86" s="734"/>
      <c r="G86" s="734"/>
      <c r="H86" s="734"/>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45"/>
      <c r="AH86" s="745"/>
      <c r="AI86" s="745"/>
      <c r="AJ86" s="745"/>
      <c r="AK86" s="745"/>
      <c r="AL86" s="745"/>
      <c r="AM86" s="745"/>
      <c r="AN86" s="745"/>
      <c r="AO86" s="745"/>
      <c r="AP86" s="745"/>
      <c r="AQ86" s="745"/>
      <c r="AR86" s="745"/>
      <c r="AS86" s="745"/>
      <c r="AT86" s="745"/>
      <c r="AU86" s="2478"/>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80"/>
      <c r="CG86" s="2487"/>
      <c r="CH86" s="2488"/>
      <c r="CI86" s="2488"/>
      <c r="CJ86" s="2488"/>
      <c r="CK86" s="2488"/>
      <c r="CL86" s="2488"/>
      <c r="CM86" s="2488"/>
      <c r="CN86" s="2488"/>
      <c r="CO86" s="2488"/>
      <c r="CP86" s="2489"/>
      <c r="CQ86" s="745"/>
      <c r="CR86" s="745"/>
      <c r="CS86" s="745"/>
      <c r="CT86" s="745"/>
      <c r="CU86" s="732"/>
      <c r="CV86" s="732"/>
      <c r="CW86" s="732"/>
      <c r="CX86" s="732"/>
      <c r="CY86" s="732"/>
      <c r="CZ86" s="732"/>
      <c r="DA86" s="732"/>
      <c r="DB86" s="745"/>
      <c r="DC86" s="2474" t="s">
        <v>1106</v>
      </c>
      <c r="DD86" s="2474"/>
      <c r="DE86" s="2474"/>
      <c r="DF86" s="2474"/>
      <c r="DG86" s="2474"/>
      <c r="DH86" s="2474"/>
      <c r="DI86" s="2474"/>
      <c r="DJ86" s="2474"/>
      <c r="DK86" s="2474"/>
      <c r="DL86" s="2474"/>
      <c r="DM86" s="2474"/>
      <c r="DN86" s="2474"/>
      <c r="DO86" s="2474"/>
      <c r="DP86" s="2474"/>
      <c r="DQ86" s="2474"/>
      <c r="DR86" s="2474"/>
      <c r="DS86" s="2493"/>
      <c r="DT86" s="2493"/>
      <c r="DU86" s="2493"/>
      <c r="DV86" s="2493"/>
      <c r="DW86" s="2493"/>
    </row>
    <row r="87" spans="1:127" ht="3" customHeight="1" x14ac:dyDescent="0.25">
      <c r="A87" s="2470"/>
      <c r="B87" s="2469"/>
      <c r="C87" s="733"/>
      <c r="D87" s="734"/>
      <c r="E87" s="734"/>
      <c r="F87" s="734"/>
      <c r="G87" s="734"/>
      <c r="H87" s="734"/>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45"/>
      <c r="AH87" s="745"/>
      <c r="AI87" s="745"/>
      <c r="AJ87" s="745"/>
      <c r="AK87" s="745"/>
      <c r="AL87" s="745"/>
      <c r="AM87" s="745"/>
      <c r="AN87" s="745"/>
      <c r="AO87" s="745"/>
      <c r="AP87" s="745"/>
      <c r="AQ87" s="745"/>
      <c r="AR87" s="745"/>
      <c r="AS87" s="745"/>
      <c r="AT87" s="745"/>
      <c r="AU87" s="2481"/>
      <c r="AV87" s="2482"/>
      <c r="AW87" s="2482"/>
      <c r="AX87" s="2482"/>
      <c r="AY87" s="2482"/>
      <c r="AZ87" s="2482"/>
      <c r="BA87" s="2482"/>
      <c r="BB87" s="2482"/>
      <c r="BC87" s="2482"/>
      <c r="BD87" s="2482"/>
      <c r="BE87" s="2482"/>
      <c r="BF87" s="2482"/>
      <c r="BG87" s="2482"/>
      <c r="BH87" s="2482"/>
      <c r="BI87" s="2482"/>
      <c r="BJ87" s="2482"/>
      <c r="BK87" s="2482"/>
      <c r="BL87" s="2482"/>
      <c r="BM87" s="2482"/>
      <c r="BN87" s="2482"/>
      <c r="BO87" s="2482"/>
      <c r="BP87" s="2482"/>
      <c r="BQ87" s="2482"/>
      <c r="BR87" s="2482"/>
      <c r="BS87" s="2482"/>
      <c r="BT87" s="2482"/>
      <c r="BU87" s="2482"/>
      <c r="BV87" s="2482"/>
      <c r="BW87" s="2482"/>
      <c r="BX87" s="2482"/>
      <c r="BY87" s="2482"/>
      <c r="BZ87" s="2482"/>
      <c r="CA87" s="2482"/>
      <c r="CB87" s="2482"/>
      <c r="CC87" s="2482"/>
      <c r="CD87" s="2482"/>
      <c r="CE87" s="2482"/>
      <c r="CF87" s="2483"/>
      <c r="CG87" s="2490"/>
      <c r="CH87" s="2491"/>
      <c r="CI87" s="2491"/>
      <c r="CJ87" s="2491"/>
      <c r="CK87" s="2491"/>
      <c r="CL87" s="2491"/>
      <c r="CM87" s="2491"/>
      <c r="CN87" s="2491"/>
      <c r="CO87" s="2491"/>
      <c r="CP87" s="2492"/>
      <c r="CQ87" s="745"/>
      <c r="CR87" s="745"/>
      <c r="CS87" s="745"/>
      <c r="CT87" s="745"/>
      <c r="CU87" s="732"/>
      <c r="CV87" s="732"/>
      <c r="CW87" s="732"/>
      <c r="CX87" s="732"/>
      <c r="CY87" s="732"/>
      <c r="CZ87" s="743"/>
      <c r="DA87" s="746"/>
      <c r="DB87" s="745"/>
      <c r="DC87" s="2474"/>
      <c r="DD87" s="2474"/>
      <c r="DE87" s="2474"/>
      <c r="DF87" s="2474"/>
      <c r="DG87" s="2474"/>
      <c r="DH87" s="2474"/>
      <c r="DI87" s="2474"/>
      <c r="DJ87" s="2474"/>
      <c r="DK87" s="2474"/>
      <c r="DL87" s="2474"/>
      <c r="DM87" s="2474"/>
      <c r="DN87" s="2474"/>
      <c r="DO87" s="2474"/>
      <c r="DP87" s="2474"/>
      <c r="DQ87" s="2474"/>
      <c r="DR87" s="2474"/>
      <c r="DS87" s="2493"/>
      <c r="DT87" s="2493"/>
      <c r="DU87" s="2493"/>
      <c r="DV87" s="2493"/>
      <c r="DW87" s="2493"/>
    </row>
    <row r="88" spans="1:127" ht="3" customHeight="1" x14ac:dyDescent="0.25">
      <c r="A88" s="2470"/>
      <c r="B88" s="2467">
        <v>30</v>
      </c>
      <c r="C88" s="733"/>
      <c r="D88" s="734"/>
      <c r="E88" s="734"/>
      <c r="F88" s="734"/>
      <c r="G88" s="734"/>
      <c r="H88" s="734"/>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45"/>
      <c r="AH88" s="745"/>
      <c r="AI88" s="745"/>
      <c r="AJ88" s="745"/>
      <c r="AK88" s="745"/>
      <c r="AL88" s="745"/>
      <c r="AM88" s="745"/>
      <c r="AN88" s="745"/>
      <c r="AO88" s="745"/>
      <c r="AP88" s="745"/>
      <c r="AQ88" s="745"/>
      <c r="AR88" s="745"/>
      <c r="AS88" s="745"/>
      <c r="AT88" s="745"/>
      <c r="AU88" s="2475" t="s">
        <v>1072</v>
      </c>
      <c r="AV88" s="2476"/>
      <c r="AW88" s="2476"/>
      <c r="AX88" s="2476"/>
      <c r="AY88" s="2476"/>
      <c r="AZ88" s="2476"/>
      <c r="BA88" s="2476"/>
      <c r="BB88" s="2476"/>
      <c r="BC88" s="2476"/>
      <c r="BD88" s="2476"/>
      <c r="BE88" s="2476"/>
      <c r="BF88" s="2476"/>
      <c r="BG88" s="2476"/>
      <c r="BH88" s="2476"/>
      <c r="BI88" s="2476"/>
      <c r="BJ88" s="2476"/>
      <c r="BK88" s="2476"/>
      <c r="BL88" s="2476"/>
      <c r="BM88" s="2476"/>
      <c r="BN88" s="2476"/>
      <c r="BO88" s="2476"/>
      <c r="BP88" s="2476"/>
      <c r="BQ88" s="2476"/>
      <c r="BR88" s="2476"/>
      <c r="BS88" s="2476"/>
      <c r="BT88" s="2476"/>
      <c r="BU88" s="2476"/>
      <c r="BV88" s="2476"/>
      <c r="BW88" s="2476"/>
      <c r="BX88" s="2476"/>
      <c r="BY88" s="2476"/>
      <c r="BZ88" s="2476"/>
      <c r="CA88" s="2476"/>
      <c r="CB88" s="2476"/>
      <c r="CC88" s="2476"/>
      <c r="CD88" s="2476"/>
      <c r="CE88" s="2476"/>
      <c r="CF88" s="2477"/>
      <c r="CG88" s="2484">
        <v>0.3</v>
      </c>
      <c r="CH88" s="2485"/>
      <c r="CI88" s="2485"/>
      <c r="CJ88" s="2485"/>
      <c r="CK88" s="2485"/>
      <c r="CL88" s="2485"/>
      <c r="CM88" s="2485"/>
      <c r="CN88" s="2485"/>
      <c r="CO88" s="2485"/>
      <c r="CP88" s="2486"/>
      <c r="CQ88" s="745"/>
      <c r="CR88" s="745"/>
      <c r="CS88" s="745"/>
      <c r="CT88" s="745"/>
      <c r="CU88" s="732"/>
      <c r="CV88" s="732"/>
      <c r="CW88" s="732"/>
      <c r="CX88" s="732"/>
      <c r="CY88" s="732"/>
      <c r="CZ88" s="747"/>
      <c r="DA88" s="748"/>
      <c r="DB88" s="745"/>
      <c r="DC88" s="2474"/>
      <c r="DD88" s="2474"/>
      <c r="DE88" s="2474"/>
      <c r="DF88" s="2474"/>
      <c r="DG88" s="2474"/>
      <c r="DH88" s="2474"/>
      <c r="DI88" s="2474"/>
      <c r="DJ88" s="2474"/>
      <c r="DK88" s="2474"/>
      <c r="DL88" s="2474"/>
      <c r="DM88" s="2474"/>
      <c r="DN88" s="2474"/>
      <c r="DO88" s="2474"/>
      <c r="DP88" s="2474"/>
      <c r="DQ88" s="2474"/>
      <c r="DR88" s="2474"/>
      <c r="DS88" s="2493"/>
      <c r="DT88" s="2493"/>
      <c r="DU88" s="2493"/>
      <c r="DV88" s="2493"/>
      <c r="DW88" s="2493"/>
    </row>
    <row r="89" spans="1:127" ht="3" customHeight="1" x14ac:dyDescent="0.25">
      <c r="A89" s="2470"/>
      <c r="B89" s="2468"/>
      <c r="C89" s="733"/>
      <c r="D89" s="734"/>
      <c r="E89" s="734"/>
      <c r="F89" s="734"/>
      <c r="G89" s="734"/>
      <c r="H89" s="734"/>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45"/>
      <c r="AH89" s="745"/>
      <c r="AI89" s="745"/>
      <c r="AJ89" s="745"/>
      <c r="AK89" s="745"/>
      <c r="AL89" s="745"/>
      <c r="AM89" s="745"/>
      <c r="AN89" s="745"/>
      <c r="AO89" s="745"/>
      <c r="AP89" s="745"/>
      <c r="AQ89" s="745"/>
      <c r="AR89" s="745"/>
      <c r="AS89" s="745"/>
      <c r="AT89" s="745"/>
      <c r="AU89" s="2478"/>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80"/>
      <c r="CG89" s="2487"/>
      <c r="CH89" s="2488"/>
      <c r="CI89" s="2488"/>
      <c r="CJ89" s="2488"/>
      <c r="CK89" s="2488"/>
      <c r="CL89" s="2488"/>
      <c r="CM89" s="2488"/>
      <c r="CN89" s="2488"/>
      <c r="CO89" s="2488"/>
      <c r="CP89" s="2489"/>
      <c r="CQ89" s="745"/>
      <c r="CR89" s="745"/>
      <c r="CS89" s="745"/>
      <c r="CT89" s="745"/>
      <c r="CU89" s="732"/>
      <c r="CV89" s="732"/>
      <c r="CW89" s="732"/>
      <c r="CX89" s="732"/>
      <c r="CY89" s="732"/>
      <c r="CZ89" s="710"/>
      <c r="DA89" s="711"/>
      <c r="DB89" s="745"/>
      <c r="DC89" s="2474"/>
      <c r="DD89" s="2474"/>
      <c r="DE89" s="2474"/>
      <c r="DF89" s="2474"/>
      <c r="DG89" s="2474"/>
      <c r="DH89" s="2474"/>
      <c r="DI89" s="2474"/>
      <c r="DJ89" s="2474"/>
      <c r="DK89" s="2474"/>
      <c r="DL89" s="2474"/>
      <c r="DM89" s="2474"/>
      <c r="DN89" s="2474"/>
      <c r="DO89" s="2474"/>
      <c r="DP89" s="2474"/>
      <c r="DQ89" s="2474"/>
      <c r="DR89" s="2474"/>
      <c r="DS89" s="2493"/>
      <c r="DT89" s="2493"/>
      <c r="DU89" s="2493"/>
      <c r="DV89" s="2493"/>
      <c r="DW89" s="2493"/>
    </row>
    <row r="90" spans="1:127" ht="3" customHeight="1" x14ac:dyDescent="0.25">
      <c r="A90" s="2470"/>
      <c r="B90" s="2468"/>
      <c r="C90" s="733"/>
      <c r="D90" s="734"/>
      <c r="E90" s="734"/>
      <c r="F90" s="734"/>
      <c r="G90" s="734"/>
      <c r="H90" s="734"/>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45"/>
      <c r="AH90" s="745"/>
      <c r="AI90" s="745"/>
      <c r="AJ90" s="745"/>
      <c r="AK90" s="745"/>
      <c r="AL90" s="745"/>
      <c r="AM90" s="745"/>
      <c r="AN90" s="745"/>
      <c r="AO90" s="745"/>
      <c r="AP90" s="745"/>
      <c r="AQ90" s="745"/>
      <c r="AR90" s="745"/>
      <c r="AS90" s="745"/>
      <c r="AT90" s="745"/>
      <c r="AU90" s="2478"/>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80"/>
      <c r="CG90" s="2487"/>
      <c r="CH90" s="2488"/>
      <c r="CI90" s="2488"/>
      <c r="CJ90" s="2488"/>
      <c r="CK90" s="2488"/>
      <c r="CL90" s="2488"/>
      <c r="CM90" s="2488"/>
      <c r="CN90" s="2488"/>
      <c r="CO90" s="2488"/>
      <c r="CP90" s="2489"/>
      <c r="CQ90" s="745"/>
      <c r="CR90" s="745"/>
      <c r="CS90" s="745"/>
      <c r="CT90" s="745"/>
      <c r="CU90" s="732"/>
      <c r="CV90" s="732"/>
      <c r="CW90" s="732"/>
      <c r="CX90" s="732"/>
      <c r="CY90" s="732"/>
      <c r="CZ90" s="743"/>
      <c r="DA90" s="746"/>
      <c r="DB90" s="745"/>
      <c r="DC90" s="2474"/>
      <c r="DD90" s="2474"/>
      <c r="DE90" s="2474"/>
      <c r="DF90" s="2474"/>
      <c r="DG90" s="2474"/>
      <c r="DH90" s="2474"/>
      <c r="DI90" s="2474"/>
      <c r="DJ90" s="2474"/>
      <c r="DK90" s="2474"/>
      <c r="DL90" s="2474"/>
      <c r="DM90" s="2474"/>
      <c r="DN90" s="2474"/>
      <c r="DO90" s="2474"/>
      <c r="DP90" s="2474"/>
      <c r="DQ90" s="2474"/>
      <c r="DR90" s="2474"/>
      <c r="DS90" s="2493"/>
      <c r="DT90" s="2493"/>
      <c r="DU90" s="2493"/>
      <c r="DV90" s="2493"/>
      <c r="DW90" s="2493"/>
    </row>
    <row r="91" spans="1:127" ht="3" customHeight="1" x14ac:dyDescent="0.25">
      <c r="A91" s="2470"/>
      <c r="B91" s="2468"/>
      <c r="C91" s="733"/>
      <c r="D91" s="734"/>
      <c r="E91" s="734"/>
      <c r="F91" s="734"/>
      <c r="G91" s="734"/>
      <c r="H91" s="734"/>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45"/>
      <c r="AH91" s="745"/>
      <c r="AI91" s="745"/>
      <c r="AJ91" s="745"/>
      <c r="AK91" s="745"/>
      <c r="AL91" s="745"/>
      <c r="AM91" s="745"/>
      <c r="AN91" s="745"/>
      <c r="AO91" s="745"/>
      <c r="AP91" s="745"/>
      <c r="AQ91" s="745"/>
      <c r="AR91" s="745"/>
      <c r="AS91" s="745"/>
      <c r="AT91" s="745"/>
      <c r="AU91" s="2478"/>
      <c r="AV91" s="2479"/>
      <c r="AW91" s="2479"/>
      <c r="AX91" s="2479"/>
      <c r="AY91" s="2479"/>
      <c r="AZ91" s="2479"/>
      <c r="BA91" s="2479"/>
      <c r="BB91" s="2479"/>
      <c r="BC91" s="2479"/>
      <c r="BD91" s="2479"/>
      <c r="BE91" s="2479"/>
      <c r="BF91" s="2479"/>
      <c r="BG91" s="2479"/>
      <c r="BH91" s="2479"/>
      <c r="BI91" s="2479"/>
      <c r="BJ91" s="2479"/>
      <c r="BK91" s="2479"/>
      <c r="BL91" s="2479"/>
      <c r="BM91" s="2479"/>
      <c r="BN91" s="2479"/>
      <c r="BO91" s="2479"/>
      <c r="BP91" s="2479"/>
      <c r="BQ91" s="2479"/>
      <c r="BR91" s="2479"/>
      <c r="BS91" s="2479"/>
      <c r="BT91" s="2479"/>
      <c r="BU91" s="2479"/>
      <c r="BV91" s="2479"/>
      <c r="BW91" s="2479"/>
      <c r="BX91" s="2479"/>
      <c r="BY91" s="2479"/>
      <c r="BZ91" s="2479"/>
      <c r="CA91" s="2479"/>
      <c r="CB91" s="2479"/>
      <c r="CC91" s="2479"/>
      <c r="CD91" s="2479"/>
      <c r="CE91" s="2479"/>
      <c r="CF91" s="2480"/>
      <c r="CG91" s="2487"/>
      <c r="CH91" s="2488"/>
      <c r="CI91" s="2488"/>
      <c r="CJ91" s="2488"/>
      <c r="CK91" s="2488"/>
      <c r="CL91" s="2488"/>
      <c r="CM91" s="2488"/>
      <c r="CN91" s="2488"/>
      <c r="CO91" s="2488"/>
      <c r="CP91" s="2489"/>
      <c r="CQ91" s="745"/>
      <c r="CR91" s="745"/>
      <c r="CS91" s="745"/>
      <c r="CT91" s="745"/>
      <c r="CU91" s="732"/>
      <c r="CV91" s="732"/>
      <c r="CW91" s="732"/>
      <c r="CX91" s="732"/>
      <c r="CY91" s="732"/>
      <c r="CZ91" s="732"/>
      <c r="DA91" s="732"/>
      <c r="DB91" s="745"/>
      <c r="DC91" s="2474"/>
      <c r="DD91" s="2474"/>
      <c r="DE91" s="2474"/>
      <c r="DF91" s="2474"/>
      <c r="DG91" s="2474"/>
      <c r="DH91" s="2474"/>
      <c r="DI91" s="2474"/>
      <c r="DJ91" s="2474"/>
      <c r="DK91" s="2474"/>
      <c r="DL91" s="2474"/>
      <c r="DM91" s="2474"/>
      <c r="DN91" s="2474"/>
      <c r="DO91" s="2474"/>
      <c r="DP91" s="2474"/>
      <c r="DQ91" s="2474"/>
      <c r="DR91" s="2474"/>
      <c r="DS91" s="2493"/>
      <c r="DT91" s="2493"/>
      <c r="DU91" s="2493"/>
      <c r="DV91" s="2493"/>
      <c r="DW91" s="2493"/>
    </row>
    <row r="92" spans="1:127" ht="3" customHeight="1" x14ac:dyDescent="0.25">
      <c r="A92" s="2470"/>
      <c r="B92" s="2469"/>
      <c r="C92" s="733"/>
      <c r="D92" s="734"/>
      <c r="E92" s="734"/>
      <c r="F92" s="734"/>
      <c r="G92" s="734"/>
      <c r="H92" s="734"/>
      <c r="I92" s="732"/>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45"/>
      <c r="AH92" s="745"/>
      <c r="AI92" s="745"/>
      <c r="AJ92" s="745"/>
      <c r="AK92" s="745"/>
      <c r="AL92" s="745"/>
      <c r="AM92" s="745"/>
      <c r="AN92" s="745"/>
      <c r="AO92" s="745"/>
      <c r="AP92" s="745"/>
      <c r="AQ92" s="745"/>
      <c r="AR92" s="745"/>
      <c r="AS92" s="745"/>
      <c r="AT92" s="745"/>
      <c r="AU92" s="2481"/>
      <c r="AV92" s="2482"/>
      <c r="AW92" s="2482"/>
      <c r="AX92" s="2482"/>
      <c r="AY92" s="2482"/>
      <c r="AZ92" s="2482"/>
      <c r="BA92" s="2482"/>
      <c r="BB92" s="2482"/>
      <c r="BC92" s="2482"/>
      <c r="BD92" s="2482"/>
      <c r="BE92" s="2482"/>
      <c r="BF92" s="2482"/>
      <c r="BG92" s="2482"/>
      <c r="BH92" s="2482"/>
      <c r="BI92" s="2482"/>
      <c r="BJ92" s="2482"/>
      <c r="BK92" s="2482"/>
      <c r="BL92" s="2482"/>
      <c r="BM92" s="2482"/>
      <c r="BN92" s="2482"/>
      <c r="BO92" s="2482"/>
      <c r="BP92" s="2482"/>
      <c r="BQ92" s="2482"/>
      <c r="BR92" s="2482"/>
      <c r="BS92" s="2482"/>
      <c r="BT92" s="2482"/>
      <c r="BU92" s="2482"/>
      <c r="BV92" s="2482"/>
      <c r="BW92" s="2482"/>
      <c r="BX92" s="2482"/>
      <c r="BY92" s="2482"/>
      <c r="BZ92" s="2482"/>
      <c r="CA92" s="2482"/>
      <c r="CB92" s="2482"/>
      <c r="CC92" s="2482"/>
      <c r="CD92" s="2482"/>
      <c r="CE92" s="2482"/>
      <c r="CF92" s="2483"/>
      <c r="CG92" s="2490"/>
      <c r="CH92" s="2491"/>
      <c r="CI92" s="2491"/>
      <c r="CJ92" s="2491"/>
      <c r="CK92" s="2491"/>
      <c r="CL92" s="2491"/>
      <c r="CM92" s="2491"/>
      <c r="CN92" s="2491"/>
      <c r="CO92" s="2491"/>
      <c r="CP92" s="2492"/>
      <c r="CQ92" s="745"/>
      <c r="CR92" s="745"/>
      <c r="CS92" s="745"/>
      <c r="CT92" s="745"/>
      <c r="CU92" s="732"/>
      <c r="CV92" s="732"/>
      <c r="CW92" s="732"/>
      <c r="CX92" s="732"/>
      <c r="CY92" s="732"/>
      <c r="CZ92" s="732"/>
      <c r="DA92" s="732"/>
      <c r="DB92" s="745"/>
      <c r="DC92" s="2474"/>
      <c r="DD92" s="2474"/>
      <c r="DE92" s="2474"/>
      <c r="DF92" s="2474"/>
      <c r="DG92" s="2474"/>
      <c r="DH92" s="2474"/>
      <c r="DI92" s="2474"/>
      <c r="DJ92" s="2474"/>
      <c r="DK92" s="2474"/>
      <c r="DL92" s="2474"/>
      <c r="DM92" s="2474"/>
      <c r="DN92" s="2474"/>
      <c r="DO92" s="2474"/>
      <c r="DP92" s="2474"/>
      <c r="DQ92" s="2474"/>
      <c r="DR92" s="2474"/>
      <c r="DS92" s="2493"/>
      <c r="DT92" s="2493"/>
      <c r="DU92" s="2493"/>
      <c r="DV92" s="2493"/>
      <c r="DW92" s="2493"/>
    </row>
    <row r="93" spans="1:127" ht="3" customHeight="1" x14ac:dyDescent="0.25">
      <c r="A93" s="2470"/>
      <c r="B93" s="2467">
        <v>25</v>
      </c>
      <c r="C93" s="733"/>
      <c r="D93" s="734"/>
      <c r="E93" s="734"/>
      <c r="F93" s="734"/>
      <c r="G93" s="734"/>
      <c r="H93" s="734"/>
      <c r="I93" s="732"/>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45"/>
      <c r="AH93" s="745"/>
      <c r="AI93" s="745"/>
      <c r="AJ93" s="745"/>
      <c r="AK93" s="745"/>
      <c r="AL93" s="745"/>
      <c r="AM93" s="745"/>
      <c r="AN93" s="745"/>
      <c r="AO93" s="745"/>
      <c r="AP93" s="745"/>
      <c r="AQ93" s="745"/>
      <c r="AR93" s="745"/>
      <c r="AS93" s="745"/>
      <c r="AT93" s="745"/>
      <c r="AU93" s="2475" t="s">
        <v>1073</v>
      </c>
      <c r="AV93" s="2476"/>
      <c r="AW93" s="2476"/>
      <c r="AX93" s="2476"/>
      <c r="AY93" s="2476"/>
      <c r="AZ93" s="2476"/>
      <c r="BA93" s="2476"/>
      <c r="BB93" s="2476"/>
      <c r="BC93" s="2476"/>
      <c r="BD93" s="2476"/>
      <c r="BE93" s="2476"/>
      <c r="BF93" s="2476"/>
      <c r="BG93" s="2476"/>
      <c r="BH93" s="2476"/>
      <c r="BI93" s="2476"/>
      <c r="BJ93" s="2476"/>
      <c r="BK93" s="2476"/>
      <c r="BL93" s="2476"/>
      <c r="BM93" s="2476"/>
      <c r="BN93" s="2476"/>
      <c r="BO93" s="2476"/>
      <c r="BP93" s="2476"/>
      <c r="BQ93" s="2476"/>
      <c r="BR93" s="2476"/>
      <c r="BS93" s="2476"/>
      <c r="BT93" s="2476"/>
      <c r="BU93" s="2476"/>
      <c r="BV93" s="2476"/>
      <c r="BW93" s="2476"/>
      <c r="BX93" s="2476"/>
      <c r="BY93" s="2476"/>
      <c r="BZ93" s="2476"/>
      <c r="CA93" s="2476"/>
      <c r="CB93" s="2476"/>
      <c r="CC93" s="2476"/>
      <c r="CD93" s="2476"/>
      <c r="CE93" s="2476"/>
      <c r="CF93" s="2477"/>
      <c r="CG93" s="2484">
        <v>5</v>
      </c>
      <c r="CH93" s="2485"/>
      <c r="CI93" s="2485"/>
      <c r="CJ93" s="2485"/>
      <c r="CK93" s="2485"/>
      <c r="CL93" s="2485"/>
      <c r="CM93" s="2485"/>
      <c r="CN93" s="2485"/>
      <c r="CO93" s="2485"/>
      <c r="CP93" s="2486"/>
      <c r="CQ93" s="745"/>
      <c r="CR93" s="745"/>
      <c r="CS93" s="745"/>
      <c r="CT93" s="745"/>
      <c r="CU93" s="732"/>
      <c r="CV93" s="732"/>
      <c r="CW93" s="732"/>
      <c r="CX93" s="732"/>
      <c r="CY93" s="732"/>
      <c r="CZ93" s="732"/>
      <c r="DA93" s="732"/>
      <c r="DB93" s="745"/>
      <c r="DC93" s="745"/>
      <c r="DD93" s="745"/>
      <c r="DE93" s="745"/>
      <c r="DF93" s="745"/>
      <c r="DG93" s="745"/>
      <c r="DH93" s="745"/>
      <c r="DI93" s="745"/>
      <c r="DJ93" s="745"/>
      <c r="DK93" s="745"/>
      <c r="DL93" s="745"/>
      <c r="DM93" s="745"/>
      <c r="DN93" s="745"/>
      <c r="DO93" s="745"/>
      <c r="DP93" s="745"/>
      <c r="DQ93" s="745"/>
      <c r="DR93" s="732"/>
    </row>
    <row r="94" spans="1:127" ht="3" customHeight="1" x14ac:dyDescent="0.25">
      <c r="A94" s="2470"/>
      <c r="B94" s="2468"/>
      <c r="C94" s="733"/>
      <c r="D94" s="734"/>
      <c r="E94" s="734"/>
      <c r="F94" s="734"/>
      <c r="G94" s="734"/>
      <c r="H94" s="734"/>
      <c r="I94" s="732"/>
      <c r="J94" s="732"/>
      <c r="K94" s="732"/>
      <c r="L94" s="732"/>
      <c r="M94" s="732"/>
      <c r="N94" s="732"/>
      <c r="O94" s="732"/>
      <c r="P94" s="732"/>
      <c r="Q94" s="732"/>
      <c r="R94" s="732"/>
      <c r="S94" s="732"/>
      <c r="T94" s="732"/>
      <c r="U94" s="732"/>
      <c r="V94" s="732"/>
      <c r="W94" s="732"/>
      <c r="X94" s="732"/>
      <c r="Y94" s="732"/>
      <c r="Z94" s="732"/>
      <c r="AA94" s="732"/>
      <c r="AB94" s="732"/>
      <c r="AC94" s="732"/>
      <c r="AD94" s="732"/>
      <c r="AE94" s="732"/>
      <c r="AF94" s="732"/>
      <c r="AG94" s="745"/>
      <c r="AH94" s="745"/>
      <c r="AI94" s="745"/>
      <c r="AJ94" s="745"/>
      <c r="AK94" s="745"/>
      <c r="AL94" s="745"/>
      <c r="AM94" s="745"/>
      <c r="AN94" s="745"/>
      <c r="AO94" s="745"/>
      <c r="AP94" s="745"/>
      <c r="AQ94" s="745"/>
      <c r="AR94" s="745"/>
      <c r="AS94" s="745"/>
      <c r="AT94" s="745"/>
      <c r="AU94" s="2478"/>
      <c r="AV94" s="2479"/>
      <c r="AW94" s="2479"/>
      <c r="AX94" s="2479"/>
      <c r="AY94" s="2479"/>
      <c r="AZ94" s="2479"/>
      <c r="BA94" s="2479"/>
      <c r="BB94" s="2479"/>
      <c r="BC94" s="2479"/>
      <c r="BD94" s="2479"/>
      <c r="BE94" s="2479"/>
      <c r="BF94" s="2479"/>
      <c r="BG94" s="2479"/>
      <c r="BH94" s="2479"/>
      <c r="BI94" s="2479"/>
      <c r="BJ94" s="2479"/>
      <c r="BK94" s="2479"/>
      <c r="BL94" s="2479"/>
      <c r="BM94" s="2479"/>
      <c r="BN94" s="2479"/>
      <c r="BO94" s="2479"/>
      <c r="BP94" s="2479"/>
      <c r="BQ94" s="2479"/>
      <c r="BR94" s="2479"/>
      <c r="BS94" s="2479"/>
      <c r="BT94" s="2479"/>
      <c r="BU94" s="2479"/>
      <c r="BV94" s="2479"/>
      <c r="BW94" s="2479"/>
      <c r="BX94" s="2479"/>
      <c r="BY94" s="2479"/>
      <c r="BZ94" s="2479"/>
      <c r="CA94" s="2479"/>
      <c r="CB94" s="2479"/>
      <c r="CC94" s="2479"/>
      <c r="CD94" s="2479"/>
      <c r="CE94" s="2479"/>
      <c r="CF94" s="2480"/>
      <c r="CG94" s="2487"/>
      <c r="CH94" s="2488"/>
      <c r="CI94" s="2488"/>
      <c r="CJ94" s="2488"/>
      <c r="CK94" s="2488"/>
      <c r="CL94" s="2488"/>
      <c r="CM94" s="2488"/>
      <c r="CN94" s="2488"/>
      <c r="CO94" s="2488"/>
      <c r="CP94" s="2489"/>
      <c r="CQ94" s="745"/>
      <c r="CR94" s="745"/>
      <c r="CS94" s="745"/>
      <c r="CT94" s="745"/>
      <c r="CU94" s="732"/>
      <c r="CV94" s="732"/>
      <c r="CW94" s="732"/>
      <c r="CX94" s="732"/>
      <c r="CY94" s="732"/>
      <c r="CZ94" s="732"/>
      <c r="DA94" s="732"/>
      <c r="DB94" s="745"/>
      <c r="DC94" s="745"/>
      <c r="DD94" s="745"/>
      <c r="DE94" s="745"/>
      <c r="DF94" s="745"/>
      <c r="DG94" s="745"/>
      <c r="DH94" s="745"/>
      <c r="DI94" s="745"/>
      <c r="DJ94" s="745"/>
      <c r="DK94" s="745"/>
      <c r="DL94" s="745"/>
      <c r="DM94" s="745"/>
      <c r="DN94" s="745"/>
      <c r="DO94" s="745"/>
      <c r="DP94" s="745"/>
      <c r="DQ94" s="745"/>
      <c r="DR94" s="732"/>
    </row>
    <row r="95" spans="1:127" ht="3" customHeight="1" x14ac:dyDescent="0.25">
      <c r="A95" s="2470"/>
      <c r="B95" s="2468"/>
      <c r="C95" s="733"/>
      <c r="D95" s="734"/>
      <c r="E95" s="734"/>
      <c r="F95" s="734"/>
      <c r="G95" s="734"/>
      <c r="H95" s="734"/>
      <c r="I95" s="732"/>
      <c r="J95" s="732"/>
      <c r="K95" s="732"/>
      <c r="L95" s="732"/>
      <c r="M95" s="732"/>
      <c r="N95" s="732"/>
      <c r="O95" s="732"/>
      <c r="P95" s="732"/>
      <c r="Q95" s="732"/>
      <c r="R95" s="732"/>
      <c r="S95" s="732"/>
      <c r="T95" s="732"/>
      <c r="U95" s="732"/>
      <c r="V95" s="732"/>
      <c r="W95" s="732"/>
      <c r="X95" s="732"/>
      <c r="Y95" s="732"/>
      <c r="Z95" s="732"/>
      <c r="AA95" s="732"/>
      <c r="AB95" s="732"/>
      <c r="AC95" s="732"/>
      <c r="AD95" s="732"/>
      <c r="AE95" s="732"/>
      <c r="AF95" s="732"/>
      <c r="AG95" s="745"/>
      <c r="AH95" s="745"/>
      <c r="AI95" s="745"/>
      <c r="AJ95" s="745"/>
      <c r="AK95" s="745"/>
      <c r="AL95" s="745"/>
      <c r="AM95" s="745"/>
      <c r="AN95" s="745"/>
      <c r="AO95" s="745"/>
      <c r="AP95" s="745"/>
      <c r="AQ95" s="745"/>
      <c r="AR95" s="745"/>
      <c r="AS95" s="745"/>
      <c r="AT95" s="745"/>
      <c r="AU95" s="2478"/>
      <c r="AV95" s="2479"/>
      <c r="AW95" s="2479"/>
      <c r="AX95" s="2479"/>
      <c r="AY95" s="2479"/>
      <c r="AZ95" s="2479"/>
      <c r="BA95" s="2479"/>
      <c r="BB95" s="2479"/>
      <c r="BC95" s="2479"/>
      <c r="BD95" s="2479"/>
      <c r="BE95" s="2479"/>
      <c r="BF95" s="2479"/>
      <c r="BG95" s="2479"/>
      <c r="BH95" s="2479"/>
      <c r="BI95" s="2479"/>
      <c r="BJ95" s="2479"/>
      <c r="BK95" s="2479"/>
      <c r="BL95" s="2479"/>
      <c r="BM95" s="2479"/>
      <c r="BN95" s="2479"/>
      <c r="BO95" s="2479"/>
      <c r="BP95" s="2479"/>
      <c r="BQ95" s="2479"/>
      <c r="BR95" s="2479"/>
      <c r="BS95" s="2479"/>
      <c r="BT95" s="2479"/>
      <c r="BU95" s="2479"/>
      <c r="BV95" s="2479"/>
      <c r="BW95" s="2479"/>
      <c r="BX95" s="2479"/>
      <c r="BY95" s="2479"/>
      <c r="BZ95" s="2479"/>
      <c r="CA95" s="2479"/>
      <c r="CB95" s="2479"/>
      <c r="CC95" s="2479"/>
      <c r="CD95" s="2479"/>
      <c r="CE95" s="2479"/>
      <c r="CF95" s="2480"/>
      <c r="CG95" s="2487"/>
      <c r="CH95" s="2488"/>
      <c r="CI95" s="2488"/>
      <c r="CJ95" s="2488"/>
      <c r="CK95" s="2488"/>
      <c r="CL95" s="2488"/>
      <c r="CM95" s="2488"/>
      <c r="CN95" s="2488"/>
      <c r="CO95" s="2488"/>
      <c r="CP95" s="2489"/>
      <c r="CQ95" s="745"/>
      <c r="CR95" s="745"/>
      <c r="CS95" s="745"/>
      <c r="CT95" s="745"/>
      <c r="CU95" s="732"/>
      <c r="CV95" s="732"/>
      <c r="CW95" s="732"/>
      <c r="CX95" s="732"/>
      <c r="CY95" s="732"/>
      <c r="CZ95" s="732"/>
      <c r="DA95" s="732"/>
      <c r="DB95" s="745"/>
      <c r="DC95" s="745"/>
      <c r="DD95" s="745"/>
      <c r="DE95" s="745"/>
      <c r="DF95" s="745"/>
      <c r="DG95" s="745"/>
      <c r="DH95" s="745"/>
      <c r="DI95" s="745"/>
      <c r="DJ95" s="745"/>
      <c r="DK95" s="745"/>
      <c r="DL95" s="745"/>
      <c r="DM95" s="745"/>
      <c r="DN95" s="745"/>
      <c r="DO95" s="745"/>
      <c r="DP95" s="745"/>
      <c r="DQ95" s="745"/>
      <c r="DR95" s="732"/>
    </row>
    <row r="96" spans="1:127" ht="3" customHeight="1" x14ac:dyDescent="0.25">
      <c r="A96" s="2470"/>
      <c r="B96" s="2468"/>
      <c r="C96" s="733"/>
      <c r="D96" s="734"/>
      <c r="E96" s="734"/>
      <c r="F96" s="734"/>
      <c r="G96" s="734"/>
      <c r="H96" s="734"/>
      <c r="I96" s="732"/>
      <c r="J96" s="732"/>
      <c r="K96" s="732"/>
      <c r="L96" s="732"/>
      <c r="M96" s="732"/>
      <c r="N96" s="732"/>
      <c r="O96" s="732"/>
      <c r="P96" s="732"/>
      <c r="Q96" s="732"/>
      <c r="R96" s="732"/>
      <c r="S96" s="732"/>
      <c r="T96" s="732"/>
      <c r="U96" s="732"/>
      <c r="V96" s="732"/>
      <c r="W96" s="732"/>
      <c r="X96" s="732"/>
      <c r="Y96" s="732"/>
      <c r="Z96" s="732"/>
      <c r="AA96" s="732"/>
      <c r="AB96" s="732"/>
      <c r="AC96" s="732"/>
      <c r="AD96" s="732"/>
      <c r="AE96" s="732"/>
      <c r="AF96" s="732"/>
      <c r="AG96" s="745"/>
      <c r="AH96" s="745"/>
      <c r="AI96" s="745"/>
      <c r="AJ96" s="745"/>
      <c r="AK96" s="745"/>
      <c r="AL96" s="745"/>
      <c r="AM96" s="745"/>
      <c r="AN96" s="745"/>
      <c r="AO96" s="745"/>
      <c r="AP96" s="745"/>
      <c r="AQ96" s="745"/>
      <c r="AR96" s="745"/>
      <c r="AS96" s="745"/>
      <c r="AT96" s="745"/>
      <c r="AU96" s="2478"/>
      <c r="AV96" s="2479"/>
      <c r="AW96" s="2479"/>
      <c r="AX96" s="2479"/>
      <c r="AY96" s="2479"/>
      <c r="AZ96" s="2479"/>
      <c r="BA96" s="2479"/>
      <c r="BB96" s="2479"/>
      <c r="BC96" s="2479"/>
      <c r="BD96" s="2479"/>
      <c r="BE96" s="2479"/>
      <c r="BF96" s="2479"/>
      <c r="BG96" s="2479"/>
      <c r="BH96" s="2479"/>
      <c r="BI96" s="2479"/>
      <c r="BJ96" s="2479"/>
      <c r="BK96" s="2479"/>
      <c r="BL96" s="2479"/>
      <c r="BM96" s="2479"/>
      <c r="BN96" s="2479"/>
      <c r="BO96" s="2479"/>
      <c r="BP96" s="2479"/>
      <c r="BQ96" s="2479"/>
      <c r="BR96" s="2479"/>
      <c r="BS96" s="2479"/>
      <c r="BT96" s="2479"/>
      <c r="BU96" s="2479"/>
      <c r="BV96" s="2479"/>
      <c r="BW96" s="2479"/>
      <c r="BX96" s="2479"/>
      <c r="BY96" s="2479"/>
      <c r="BZ96" s="2479"/>
      <c r="CA96" s="2479"/>
      <c r="CB96" s="2479"/>
      <c r="CC96" s="2479"/>
      <c r="CD96" s="2479"/>
      <c r="CE96" s="2479"/>
      <c r="CF96" s="2480"/>
      <c r="CG96" s="2487"/>
      <c r="CH96" s="2488"/>
      <c r="CI96" s="2488"/>
      <c r="CJ96" s="2488"/>
      <c r="CK96" s="2488"/>
      <c r="CL96" s="2488"/>
      <c r="CM96" s="2488"/>
      <c r="CN96" s="2488"/>
      <c r="CO96" s="2488"/>
      <c r="CP96" s="2489"/>
      <c r="CQ96" s="745"/>
      <c r="CR96" s="745"/>
      <c r="CS96" s="745"/>
      <c r="CT96" s="745"/>
      <c r="CU96" s="732"/>
      <c r="CV96" s="732"/>
      <c r="CW96" s="732"/>
      <c r="CX96" s="732"/>
      <c r="CY96" s="732"/>
      <c r="CZ96" s="732"/>
      <c r="DA96" s="732"/>
      <c r="DB96" s="745"/>
      <c r="DC96" s="745"/>
      <c r="DD96" s="745"/>
      <c r="DE96" s="745"/>
      <c r="DF96" s="745"/>
      <c r="DG96" s="745"/>
      <c r="DH96" s="745"/>
      <c r="DI96" s="745"/>
      <c r="DJ96" s="745"/>
      <c r="DK96" s="745"/>
      <c r="DL96" s="745"/>
      <c r="DM96" s="745"/>
      <c r="DN96" s="745"/>
      <c r="DO96" s="745"/>
      <c r="DP96" s="745"/>
      <c r="DQ96" s="745"/>
      <c r="DR96" s="732"/>
    </row>
    <row r="97" spans="1:122" ht="3" customHeight="1" x14ac:dyDescent="0.25">
      <c r="A97" s="2470"/>
      <c r="B97" s="2469"/>
      <c r="C97" s="733"/>
      <c r="D97" s="734"/>
      <c r="E97" s="734"/>
      <c r="F97" s="734"/>
      <c r="G97" s="734"/>
      <c r="H97" s="734"/>
      <c r="I97" s="732"/>
      <c r="J97" s="732"/>
      <c r="K97" s="732"/>
      <c r="L97" s="732"/>
      <c r="M97" s="732"/>
      <c r="N97" s="732"/>
      <c r="O97" s="732"/>
      <c r="P97" s="732"/>
      <c r="Q97" s="732"/>
      <c r="R97" s="732"/>
      <c r="S97" s="732"/>
      <c r="T97" s="732"/>
      <c r="U97" s="732"/>
      <c r="V97" s="732"/>
      <c r="W97" s="732"/>
      <c r="X97" s="732"/>
      <c r="Y97" s="732"/>
      <c r="Z97" s="732"/>
      <c r="AA97" s="732"/>
      <c r="AB97" s="732"/>
      <c r="AC97" s="732"/>
      <c r="AD97" s="732"/>
      <c r="AE97" s="732"/>
      <c r="AF97" s="732"/>
      <c r="AG97" s="745"/>
      <c r="AH97" s="745"/>
      <c r="AI97" s="745"/>
      <c r="AJ97" s="745"/>
      <c r="AK97" s="745"/>
      <c r="AL97" s="745"/>
      <c r="AM97" s="745"/>
      <c r="AN97" s="745"/>
      <c r="AO97" s="745"/>
      <c r="AP97" s="745"/>
      <c r="AQ97" s="745"/>
      <c r="AR97" s="745"/>
      <c r="AS97" s="745"/>
      <c r="AT97" s="745"/>
      <c r="AU97" s="2481"/>
      <c r="AV97" s="2482"/>
      <c r="AW97" s="2482"/>
      <c r="AX97" s="2482"/>
      <c r="AY97" s="2482"/>
      <c r="AZ97" s="2482"/>
      <c r="BA97" s="2482"/>
      <c r="BB97" s="2482"/>
      <c r="BC97" s="2482"/>
      <c r="BD97" s="2482"/>
      <c r="BE97" s="2482"/>
      <c r="BF97" s="2482"/>
      <c r="BG97" s="2482"/>
      <c r="BH97" s="2482"/>
      <c r="BI97" s="2482"/>
      <c r="BJ97" s="2482"/>
      <c r="BK97" s="2482"/>
      <c r="BL97" s="2482"/>
      <c r="BM97" s="2482"/>
      <c r="BN97" s="2482"/>
      <c r="BO97" s="2482"/>
      <c r="BP97" s="2482"/>
      <c r="BQ97" s="2482"/>
      <c r="BR97" s="2482"/>
      <c r="BS97" s="2482"/>
      <c r="BT97" s="2482"/>
      <c r="BU97" s="2482"/>
      <c r="BV97" s="2482"/>
      <c r="BW97" s="2482"/>
      <c r="BX97" s="2482"/>
      <c r="BY97" s="2482"/>
      <c r="BZ97" s="2482"/>
      <c r="CA97" s="2482"/>
      <c r="CB97" s="2482"/>
      <c r="CC97" s="2482"/>
      <c r="CD97" s="2482"/>
      <c r="CE97" s="2482"/>
      <c r="CF97" s="2483"/>
      <c r="CG97" s="2490"/>
      <c r="CH97" s="2491"/>
      <c r="CI97" s="2491"/>
      <c r="CJ97" s="2491"/>
      <c r="CK97" s="2491"/>
      <c r="CL97" s="2491"/>
      <c r="CM97" s="2491"/>
      <c r="CN97" s="2491"/>
      <c r="CO97" s="2491"/>
      <c r="CP97" s="2492"/>
      <c r="CQ97" s="745"/>
      <c r="CR97" s="745"/>
      <c r="CS97" s="745"/>
      <c r="CT97" s="745"/>
      <c r="CU97" s="732"/>
      <c r="CV97" s="732"/>
      <c r="CW97" s="732"/>
      <c r="CX97" s="732"/>
      <c r="CY97" s="732"/>
      <c r="CZ97" s="732"/>
      <c r="DA97" s="732"/>
      <c r="DB97" s="745"/>
      <c r="DC97" s="745"/>
      <c r="DD97" s="745"/>
      <c r="DE97" s="745"/>
      <c r="DF97" s="745"/>
      <c r="DG97" s="745"/>
      <c r="DH97" s="745"/>
      <c r="DI97" s="745"/>
      <c r="DJ97" s="745"/>
      <c r="DK97" s="745"/>
      <c r="DL97" s="745"/>
      <c r="DM97" s="745"/>
      <c r="DN97" s="745"/>
      <c r="DO97" s="745"/>
      <c r="DP97" s="745"/>
      <c r="DQ97" s="745"/>
      <c r="DR97" s="732"/>
    </row>
    <row r="98" spans="1:122" ht="3" customHeight="1" x14ac:dyDescent="0.25">
      <c r="A98" s="2470"/>
      <c r="B98" s="2467">
        <v>20</v>
      </c>
      <c r="C98" s="733"/>
      <c r="D98" s="734"/>
      <c r="E98" s="734"/>
      <c r="F98" s="734"/>
      <c r="G98" s="734"/>
      <c r="H98" s="734"/>
      <c r="I98" s="732"/>
      <c r="J98" s="732"/>
      <c r="K98" s="732"/>
      <c r="L98" s="732"/>
      <c r="M98" s="732"/>
      <c r="N98" s="732"/>
      <c r="O98" s="732"/>
      <c r="P98" s="732"/>
      <c r="Q98" s="732"/>
      <c r="R98" s="732"/>
      <c r="S98" s="732"/>
      <c r="T98" s="732"/>
      <c r="U98" s="732"/>
      <c r="V98" s="732"/>
      <c r="W98" s="732"/>
      <c r="X98" s="732"/>
      <c r="Y98" s="732"/>
      <c r="Z98" s="732"/>
      <c r="AA98" s="732"/>
      <c r="AB98" s="732"/>
      <c r="AC98" s="732"/>
      <c r="AD98" s="732"/>
      <c r="AE98" s="732"/>
      <c r="AF98" s="732"/>
      <c r="AG98" s="745"/>
      <c r="AH98" s="745"/>
      <c r="AI98" s="745"/>
      <c r="AJ98" s="745"/>
      <c r="AK98" s="745"/>
      <c r="AL98" s="745"/>
      <c r="AM98" s="745"/>
      <c r="AN98" s="745"/>
      <c r="AO98" s="745"/>
      <c r="AP98" s="745"/>
      <c r="AQ98" s="745"/>
      <c r="AR98" s="745"/>
      <c r="AS98" s="745"/>
      <c r="AT98" s="745"/>
      <c r="AU98" s="2494" t="s">
        <v>1071</v>
      </c>
      <c r="AV98" s="2494"/>
      <c r="AW98" s="2494"/>
      <c r="AX98" s="2494"/>
      <c r="AY98" s="2494"/>
      <c r="AZ98" s="2494"/>
      <c r="BA98" s="2494"/>
      <c r="BB98" s="2494"/>
      <c r="BC98" s="2494"/>
      <c r="BD98" s="2494"/>
      <c r="BE98" s="2494"/>
      <c r="BF98" s="2494"/>
      <c r="BG98" s="2494"/>
      <c r="BH98" s="2494"/>
      <c r="BI98" s="2494"/>
      <c r="BJ98" s="2494"/>
      <c r="BK98" s="2494"/>
      <c r="BL98" s="2494"/>
      <c r="BM98" s="2494"/>
      <c r="BN98" s="2494"/>
      <c r="BO98" s="2494"/>
      <c r="BP98" s="2494"/>
      <c r="BQ98" s="2494"/>
      <c r="BR98" s="2494"/>
      <c r="BS98" s="2494"/>
      <c r="BT98" s="2494"/>
      <c r="BU98" s="2494"/>
      <c r="BV98" s="2494"/>
      <c r="BW98" s="2494"/>
      <c r="BX98" s="2494"/>
      <c r="BY98" s="2494"/>
      <c r="BZ98" s="2494"/>
      <c r="CA98" s="2494"/>
      <c r="CB98" s="2494"/>
      <c r="CC98" s="2494"/>
      <c r="CD98" s="2494"/>
      <c r="CE98" s="2494"/>
      <c r="CF98" s="2494"/>
      <c r="CG98" s="2471">
        <v>4.4000000000000004</v>
      </c>
      <c r="CH98" s="2471"/>
      <c r="CI98" s="2471"/>
      <c r="CJ98" s="2471"/>
      <c r="CK98" s="2471"/>
      <c r="CL98" s="2471"/>
      <c r="CM98" s="2471"/>
      <c r="CN98" s="2471"/>
      <c r="CO98" s="2471"/>
      <c r="CP98" s="2471"/>
      <c r="CQ98" s="745"/>
      <c r="CR98" s="745"/>
      <c r="CS98" s="745"/>
      <c r="CT98" s="745"/>
      <c r="CU98" s="732"/>
      <c r="CV98" s="732"/>
      <c r="CW98" s="732"/>
      <c r="CX98" s="732"/>
      <c r="CY98" s="732"/>
      <c r="CZ98" s="732"/>
      <c r="DA98" s="732"/>
      <c r="DB98" s="745"/>
      <c r="DC98" s="745"/>
      <c r="DD98" s="745"/>
      <c r="DE98" s="745"/>
      <c r="DF98" s="745"/>
      <c r="DG98" s="745"/>
      <c r="DH98" s="745"/>
      <c r="DI98" s="745"/>
      <c r="DJ98" s="745"/>
      <c r="DK98" s="745"/>
      <c r="DL98" s="745"/>
      <c r="DM98" s="745"/>
      <c r="DN98" s="745"/>
      <c r="DO98" s="745"/>
      <c r="DP98" s="745"/>
      <c r="DQ98" s="745"/>
      <c r="DR98" s="732"/>
    </row>
    <row r="99" spans="1:122" ht="3" customHeight="1" x14ac:dyDescent="0.25">
      <c r="A99" s="2470"/>
      <c r="B99" s="2468"/>
      <c r="C99" s="733"/>
      <c r="D99" s="734"/>
      <c r="E99" s="734"/>
      <c r="F99" s="734"/>
      <c r="G99" s="734"/>
      <c r="H99" s="734"/>
      <c r="I99" s="732"/>
      <c r="J99" s="732"/>
      <c r="K99" s="732"/>
      <c r="L99" s="732"/>
      <c r="M99" s="732"/>
      <c r="N99" s="732"/>
      <c r="O99" s="732"/>
      <c r="P99" s="732"/>
      <c r="Q99" s="732"/>
      <c r="R99" s="732"/>
      <c r="S99" s="732"/>
      <c r="T99" s="732"/>
      <c r="U99" s="732"/>
      <c r="V99" s="732"/>
      <c r="W99" s="732"/>
      <c r="X99" s="732"/>
      <c r="Y99" s="732"/>
      <c r="Z99" s="732"/>
      <c r="AA99" s="732"/>
      <c r="AB99" s="732"/>
      <c r="AC99" s="732"/>
      <c r="AD99" s="732"/>
      <c r="AE99" s="732"/>
      <c r="AF99" s="732"/>
      <c r="AG99" s="745"/>
      <c r="AH99" s="745"/>
      <c r="AI99" s="745"/>
      <c r="AJ99" s="745"/>
      <c r="AK99" s="745"/>
      <c r="AL99" s="745"/>
      <c r="AM99" s="745"/>
      <c r="AN99" s="745"/>
      <c r="AO99" s="745"/>
      <c r="AP99" s="745"/>
      <c r="AQ99" s="745"/>
      <c r="AR99" s="745"/>
      <c r="AS99" s="745"/>
      <c r="AT99" s="745"/>
      <c r="AU99" s="2495"/>
      <c r="AV99" s="2495"/>
      <c r="AW99" s="2495"/>
      <c r="AX99" s="2495"/>
      <c r="AY99" s="2495"/>
      <c r="AZ99" s="2495"/>
      <c r="BA99" s="2495"/>
      <c r="BB99" s="2495"/>
      <c r="BC99" s="2495"/>
      <c r="BD99" s="2495"/>
      <c r="BE99" s="2495"/>
      <c r="BF99" s="2495"/>
      <c r="BG99" s="2495"/>
      <c r="BH99" s="2495"/>
      <c r="BI99" s="2495"/>
      <c r="BJ99" s="2495"/>
      <c r="BK99" s="2495"/>
      <c r="BL99" s="2495"/>
      <c r="BM99" s="2495"/>
      <c r="BN99" s="2495"/>
      <c r="BO99" s="2495"/>
      <c r="BP99" s="2495"/>
      <c r="BQ99" s="2495"/>
      <c r="BR99" s="2495"/>
      <c r="BS99" s="2495"/>
      <c r="BT99" s="2495"/>
      <c r="BU99" s="2495"/>
      <c r="BV99" s="2495"/>
      <c r="BW99" s="2495"/>
      <c r="BX99" s="2495"/>
      <c r="BY99" s="2495"/>
      <c r="BZ99" s="2495"/>
      <c r="CA99" s="2495"/>
      <c r="CB99" s="2495"/>
      <c r="CC99" s="2495"/>
      <c r="CD99" s="2495"/>
      <c r="CE99" s="2495"/>
      <c r="CF99" s="2495"/>
      <c r="CG99" s="2472"/>
      <c r="CH99" s="2472"/>
      <c r="CI99" s="2472"/>
      <c r="CJ99" s="2472"/>
      <c r="CK99" s="2472"/>
      <c r="CL99" s="2472"/>
      <c r="CM99" s="2472"/>
      <c r="CN99" s="2472"/>
      <c r="CO99" s="2472"/>
      <c r="CP99" s="2472"/>
      <c r="CQ99" s="745"/>
      <c r="CR99" s="745"/>
      <c r="CS99" s="745"/>
      <c r="CT99" s="745"/>
      <c r="CU99" s="732"/>
      <c r="CV99" s="732"/>
      <c r="CW99" s="732"/>
      <c r="CX99" s="732"/>
      <c r="CY99" s="732"/>
      <c r="CZ99" s="732"/>
      <c r="DA99" s="732"/>
      <c r="DB99" s="745"/>
      <c r="DC99" s="745"/>
      <c r="DD99" s="745"/>
      <c r="DE99" s="745"/>
      <c r="DF99" s="745"/>
      <c r="DG99" s="745"/>
      <c r="DH99" s="745"/>
      <c r="DI99" s="745"/>
      <c r="DJ99" s="745"/>
      <c r="DK99" s="745"/>
      <c r="DL99" s="745"/>
      <c r="DM99" s="745"/>
      <c r="DN99" s="745"/>
      <c r="DO99" s="745"/>
      <c r="DP99" s="745"/>
      <c r="DQ99" s="745"/>
      <c r="DR99" s="732"/>
    </row>
    <row r="100" spans="1:122" ht="3" customHeight="1" x14ac:dyDescent="0.25">
      <c r="A100" s="2470"/>
      <c r="B100" s="2468"/>
      <c r="C100" s="733"/>
      <c r="D100" s="734"/>
      <c r="E100" s="734"/>
      <c r="F100" s="734"/>
      <c r="G100" s="734"/>
      <c r="H100" s="734"/>
      <c r="I100" s="732"/>
      <c r="J100" s="732"/>
      <c r="K100" s="732"/>
      <c r="L100" s="732"/>
      <c r="M100" s="732"/>
      <c r="N100" s="732"/>
      <c r="O100" s="732"/>
      <c r="P100" s="732"/>
      <c r="Q100" s="732"/>
      <c r="R100" s="732"/>
      <c r="S100" s="732"/>
      <c r="T100" s="732"/>
      <c r="U100" s="732"/>
      <c r="V100" s="732"/>
      <c r="W100" s="732"/>
      <c r="X100" s="732"/>
      <c r="Y100" s="732"/>
      <c r="Z100" s="732"/>
      <c r="AA100" s="732"/>
      <c r="AB100" s="732"/>
      <c r="AC100" s="732"/>
      <c r="AD100" s="732"/>
      <c r="AE100" s="732"/>
      <c r="AF100" s="732"/>
      <c r="AG100" s="745"/>
      <c r="AH100" s="745"/>
      <c r="AI100" s="745"/>
      <c r="AJ100" s="745"/>
      <c r="AK100" s="745"/>
      <c r="AL100" s="745"/>
      <c r="AM100" s="745"/>
      <c r="AN100" s="745"/>
      <c r="AO100" s="745"/>
      <c r="AP100" s="745"/>
      <c r="AQ100" s="745"/>
      <c r="AR100" s="745"/>
      <c r="AS100" s="745"/>
      <c r="AT100" s="745"/>
      <c r="AU100" s="2495"/>
      <c r="AV100" s="2495"/>
      <c r="AW100" s="2495"/>
      <c r="AX100" s="2495"/>
      <c r="AY100" s="2495"/>
      <c r="AZ100" s="2495"/>
      <c r="BA100" s="2495"/>
      <c r="BB100" s="2495"/>
      <c r="BC100" s="2495"/>
      <c r="BD100" s="2495"/>
      <c r="BE100" s="2495"/>
      <c r="BF100" s="2495"/>
      <c r="BG100" s="2495"/>
      <c r="BH100" s="2495"/>
      <c r="BI100" s="2495"/>
      <c r="BJ100" s="2495"/>
      <c r="BK100" s="2495"/>
      <c r="BL100" s="2495"/>
      <c r="BM100" s="2495"/>
      <c r="BN100" s="2495"/>
      <c r="BO100" s="2495"/>
      <c r="BP100" s="2495"/>
      <c r="BQ100" s="2495"/>
      <c r="BR100" s="2495"/>
      <c r="BS100" s="2495"/>
      <c r="BT100" s="2495"/>
      <c r="BU100" s="2495"/>
      <c r="BV100" s="2495"/>
      <c r="BW100" s="2495"/>
      <c r="BX100" s="2495"/>
      <c r="BY100" s="2495"/>
      <c r="BZ100" s="2495"/>
      <c r="CA100" s="2495"/>
      <c r="CB100" s="2495"/>
      <c r="CC100" s="2495"/>
      <c r="CD100" s="2495"/>
      <c r="CE100" s="2495"/>
      <c r="CF100" s="2495"/>
      <c r="CG100" s="2472"/>
      <c r="CH100" s="2472"/>
      <c r="CI100" s="2472"/>
      <c r="CJ100" s="2472"/>
      <c r="CK100" s="2472"/>
      <c r="CL100" s="2472"/>
      <c r="CM100" s="2472"/>
      <c r="CN100" s="2472"/>
      <c r="CO100" s="2472"/>
      <c r="CP100" s="2472"/>
      <c r="CQ100" s="745"/>
      <c r="CR100" s="745"/>
      <c r="CS100" s="745"/>
      <c r="CT100" s="745"/>
      <c r="CU100" s="732"/>
      <c r="CV100" s="732"/>
      <c r="CW100" s="732"/>
      <c r="CX100" s="732"/>
      <c r="CY100" s="732"/>
      <c r="CZ100" s="732"/>
      <c r="DA100" s="732"/>
      <c r="DB100" s="745"/>
      <c r="DC100" s="745"/>
      <c r="DD100" s="745"/>
      <c r="DE100" s="745"/>
      <c r="DF100" s="745"/>
      <c r="DG100" s="745"/>
      <c r="DH100" s="745"/>
      <c r="DI100" s="745"/>
      <c r="DJ100" s="745"/>
      <c r="DK100" s="745"/>
      <c r="DL100" s="745"/>
      <c r="DM100" s="745"/>
      <c r="DN100" s="745"/>
      <c r="DO100" s="745"/>
      <c r="DP100" s="745"/>
      <c r="DQ100" s="745"/>
      <c r="DR100" s="732"/>
    </row>
    <row r="101" spans="1:122" ht="3" customHeight="1" x14ac:dyDescent="0.25">
      <c r="A101" s="2470"/>
      <c r="B101" s="2468"/>
      <c r="C101" s="733"/>
      <c r="D101" s="734"/>
      <c r="E101" s="734"/>
      <c r="F101" s="734"/>
      <c r="G101" s="734"/>
      <c r="H101" s="734"/>
      <c r="I101" s="732"/>
      <c r="J101" s="732"/>
      <c r="K101" s="732"/>
      <c r="L101" s="732"/>
      <c r="M101" s="732"/>
      <c r="N101" s="732"/>
      <c r="O101" s="732"/>
      <c r="P101" s="732"/>
      <c r="Q101" s="732"/>
      <c r="R101" s="732"/>
      <c r="S101" s="732"/>
      <c r="T101" s="732"/>
      <c r="U101" s="732"/>
      <c r="V101" s="732"/>
      <c r="W101" s="732"/>
      <c r="X101" s="732"/>
      <c r="Y101" s="732"/>
      <c r="Z101" s="732"/>
      <c r="AA101" s="732"/>
      <c r="AB101" s="732"/>
      <c r="AC101" s="732"/>
      <c r="AD101" s="732"/>
      <c r="AE101" s="732"/>
      <c r="AF101" s="732"/>
      <c r="AG101" s="745"/>
      <c r="AH101" s="745"/>
      <c r="AI101" s="745"/>
      <c r="AJ101" s="745"/>
      <c r="AK101" s="745"/>
      <c r="AL101" s="745"/>
      <c r="AM101" s="745"/>
      <c r="AN101" s="745"/>
      <c r="AO101" s="745"/>
      <c r="AP101" s="745"/>
      <c r="AQ101" s="745"/>
      <c r="AR101" s="745"/>
      <c r="AS101" s="745"/>
      <c r="AT101" s="745"/>
      <c r="AU101" s="2495"/>
      <c r="AV101" s="2495"/>
      <c r="AW101" s="2495"/>
      <c r="AX101" s="2495"/>
      <c r="AY101" s="2495"/>
      <c r="AZ101" s="2495"/>
      <c r="BA101" s="2495"/>
      <c r="BB101" s="2495"/>
      <c r="BC101" s="2495"/>
      <c r="BD101" s="2495"/>
      <c r="BE101" s="2495"/>
      <c r="BF101" s="2495"/>
      <c r="BG101" s="2495"/>
      <c r="BH101" s="2495"/>
      <c r="BI101" s="2495"/>
      <c r="BJ101" s="2495"/>
      <c r="BK101" s="2495"/>
      <c r="BL101" s="2495"/>
      <c r="BM101" s="2495"/>
      <c r="BN101" s="2495"/>
      <c r="BO101" s="2495"/>
      <c r="BP101" s="2495"/>
      <c r="BQ101" s="2495"/>
      <c r="BR101" s="2495"/>
      <c r="BS101" s="2495"/>
      <c r="BT101" s="2495"/>
      <c r="BU101" s="2495"/>
      <c r="BV101" s="2495"/>
      <c r="BW101" s="2495"/>
      <c r="BX101" s="2495"/>
      <c r="BY101" s="2495"/>
      <c r="BZ101" s="2495"/>
      <c r="CA101" s="2495"/>
      <c r="CB101" s="2495"/>
      <c r="CC101" s="2495"/>
      <c r="CD101" s="2495"/>
      <c r="CE101" s="2495"/>
      <c r="CF101" s="2495"/>
      <c r="CG101" s="2472"/>
      <c r="CH101" s="2472"/>
      <c r="CI101" s="2472"/>
      <c r="CJ101" s="2472"/>
      <c r="CK101" s="2472"/>
      <c r="CL101" s="2472"/>
      <c r="CM101" s="2472"/>
      <c r="CN101" s="2472"/>
      <c r="CO101" s="2472"/>
      <c r="CP101" s="2472"/>
      <c r="CQ101" s="745"/>
      <c r="CR101" s="745"/>
      <c r="CS101" s="745"/>
      <c r="CT101" s="745"/>
      <c r="CU101" s="732"/>
      <c r="CV101" s="732"/>
      <c r="CW101" s="732"/>
      <c r="CX101" s="732"/>
      <c r="CY101" s="732"/>
      <c r="CZ101" s="732"/>
      <c r="DA101" s="732"/>
      <c r="DB101" s="745"/>
      <c r="DC101" s="745"/>
      <c r="DD101" s="745"/>
      <c r="DE101" s="745"/>
      <c r="DF101" s="745"/>
      <c r="DG101" s="745"/>
      <c r="DH101" s="745"/>
      <c r="DI101" s="745"/>
      <c r="DJ101" s="745"/>
      <c r="DK101" s="745"/>
      <c r="DL101" s="745"/>
      <c r="DM101" s="745"/>
      <c r="DN101" s="745"/>
      <c r="DO101" s="745"/>
      <c r="DP101" s="745"/>
      <c r="DQ101" s="745"/>
      <c r="DR101" s="732"/>
    </row>
    <row r="102" spans="1:122" ht="3" customHeight="1" x14ac:dyDescent="0.25">
      <c r="A102" s="2470"/>
      <c r="B102" s="2469"/>
      <c r="C102" s="733"/>
      <c r="D102" s="734"/>
      <c r="E102" s="734"/>
      <c r="F102" s="734"/>
      <c r="G102" s="734"/>
      <c r="H102" s="734"/>
      <c r="I102" s="732"/>
      <c r="J102" s="732"/>
      <c r="K102" s="732"/>
      <c r="L102" s="732"/>
      <c r="M102" s="732"/>
      <c r="N102" s="732"/>
      <c r="O102" s="732"/>
      <c r="P102" s="732"/>
      <c r="Q102" s="732"/>
      <c r="R102" s="732"/>
      <c r="S102" s="732"/>
      <c r="T102" s="732"/>
      <c r="U102" s="732"/>
      <c r="V102" s="732"/>
      <c r="W102" s="732"/>
      <c r="X102" s="732"/>
      <c r="Y102" s="732"/>
      <c r="Z102" s="732"/>
      <c r="AA102" s="732"/>
      <c r="AB102" s="732"/>
      <c r="AC102" s="732"/>
      <c r="AD102" s="732"/>
      <c r="AE102" s="732"/>
      <c r="AF102" s="732"/>
      <c r="AG102" s="745"/>
      <c r="AH102" s="745"/>
      <c r="AI102" s="745"/>
      <c r="AJ102" s="745"/>
      <c r="AK102" s="745"/>
      <c r="AL102" s="745"/>
      <c r="AM102" s="745"/>
      <c r="AN102" s="745"/>
      <c r="AO102" s="745"/>
      <c r="AP102" s="745"/>
      <c r="AQ102" s="745"/>
      <c r="AR102" s="745"/>
      <c r="AS102" s="745"/>
      <c r="AT102" s="745"/>
      <c r="AU102" s="2496"/>
      <c r="AV102" s="2496"/>
      <c r="AW102" s="2496"/>
      <c r="AX102" s="2496"/>
      <c r="AY102" s="2496"/>
      <c r="AZ102" s="2496"/>
      <c r="BA102" s="2496"/>
      <c r="BB102" s="2496"/>
      <c r="BC102" s="2496"/>
      <c r="BD102" s="2496"/>
      <c r="BE102" s="2496"/>
      <c r="BF102" s="2496"/>
      <c r="BG102" s="2496"/>
      <c r="BH102" s="2496"/>
      <c r="BI102" s="2496"/>
      <c r="BJ102" s="2496"/>
      <c r="BK102" s="2496"/>
      <c r="BL102" s="2496"/>
      <c r="BM102" s="2496"/>
      <c r="BN102" s="2496"/>
      <c r="BO102" s="2496"/>
      <c r="BP102" s="2496"/>
      <c r="BQ102" s="2496"/>
      <c r="BR102" s="2496"/>
      <c r="BS102" s="2496"/>
      <c r="BT102" s="2496"/>
      <c r="BU102" s="2496"/>
      <c r="BV102" s="2496"/>
      <c r="BW102" s="2496"/>
      <c r="BX102" s="2496"/>
      <c r="BY102" s="2496"/>
      <c r="BZ102" s="2496"/>
      <c r="CA102" s="2496"/>
      <c r="CB102" s="2496"/>
      <c r="CC102" s="2496"/>
      <c r="CD102" s="2496"/>
      <c r="CE102" s="2496"/>
      <c r="CF102" s="2496"/>
      <c r="CG102" s="2473"/>
      <c r="CH102" s="2473"/>
      <c r="CI102" s="2473"/>
      <c r="CJ102" s="2473"/>
      <c r="CK102" s="2473"/>
      <c r="CL102" s="2473"/>
      <c r="CM102" s="2473"/>
      <c r="CN102" s="2473"/>
      <c r="CO102" s="2473"/>
      <c r="CP102" s="2473"/>
      <c r="CQ102" s="745"/>
      <c r="CR102" s="745"/>
      <c r="CS102" s="745"/>
      <c r="CT102" s="745"/>
      <c r="CU102" s="732"/>
      <c r="CV102" s="732"/>
      <c r="CW102" s="732"/>
      <c r="CX102" s="732"/>
      <c r="CY102" s="732"/>
      <c r="CZ102" s="732"/>
      <c r="DA102" s="732"/>
      <c r="DB102" s="745"/>
      <c r="DC102" s="745"/>
      <c r="DD102" s="745"/>
      <c r="DE102" s="745"/>
      <c r="DF102" s="745"/>
      <c r="DG102" s="745"/>
      <c r="DH102" s="745"/>
      <c r="DI102" s="745"/>
      <c r="DJ102" s="745"/>
      <c r="DK102" s="745"/>
      <c r="DL102" s="745"/>
      <c r="DM102" s="745"/>
      <c r="DN102" s="745"/>
      <c r="DO102" s="745"/>
      <c r="DP102" s="745"/>
      <c r="DQ102" s="745"/>
      <c r="DR102" s="732"/>
    </row>
    <row r="103" spans="1:122" ht="3" customHeight="1" x14ac:dyDescent="0.25">
      <c r="A103" s="2470"/>
      <c r="B103" s="2467">
        <v>15</v>
      </c>
      <c r="C103" s="733"/>
      <c r="D103" s="734"/>
      <c r="E103" s="734"/>
      <c r="F103" s="734"/>
      <c r="G103" s="734"/>
      <c r="H103" s="734"/>
      <c r="I103" s="732"/>
      <c r="J103" s="732"/>
      <c r="K103" s="732"/>
      <c r="L103" s="732"/>
      <c r="M103" s="732"/>
      <c r="N103" s="732"/>
      <c r="O103" s="732"/>
      <c r="P103" s="732"/>
      <c r="Q103" s="732"/>
      <c r="R103" s="732"/>
      <c r="S103" s="732"/>
      <c r="T103" s="732"/>
      <c r="U103" s="732"/>
      <c r="V103" s="732"/>
      <c r="W103" s="732"/>
      <c r="X103" s="732"/>
      <c r="Y103" s="732"/>
      <c r="Z103" s="732"/>
      <c r="AA103" s="732"/>
      <c r="AB103" s="732"/>
      <c r="AC103" s="732"/>
      <c r="AD103" s="732"/>
      <c r="AE103" s="732"/>
      <c r="AF103" s="732"/>
      <c r="AG103" s="745"/>
      <c r="AH103" s="745"/>
      <c r="AI103" s="745"/>
      <c r="AJ103" s="745"/>
      <c r="AK103" s="745"/>
      <c r="AL103" s="745"/>
      <c r="AM103" s="745"/>
      <c r="AN103" s="745"/>
      <c r="AO103" s="745"/>
      <c r="AP103" s="745"/>
      <c r="AQ103" s="745"/>
      <c r="AR103" s="745"/>
      <c r="AS103" s="745"/>
      <c r="AT103" s="745"/>
      <c r="AU103" s="2503" t="s">
        <v>1221</v>
      </c>
      <c r="AV103" s="2503"/>
      <c r="AW103" s="2503"/>
      <c r="AX103" s="2503"/>
      <c r="AY103" s="2503"/>
      <c r="AZ103" s="2503"/>
      <c r="BA103" s="2503"/>
      <c r="BB103" s="2503"/>
      <c r="BC103" s="2503"/>
      <c r="BD103" s="2503"/>
      <c r="BE103" s="2503"/>
      <c r="BF103" s="2503"/>
      <c r="BG103" s="2503"/>
      <c r="BH103" s="2503"/>
      <c r="BI103" s="2503"/>
      <c r="BJ103" s="2503"/>
      <c r="BK103" s="2503"/>
      <c r="BL103" s="2503"/>
      <c r="BM103" s="2503"/>
      <c r="BN103" s="2503"/>
      <c r="BO103" s="2503"/>
      <c r="BP103" s="2503"/>
      <c r="BQ103" s="2503"/>
      <c r="BR103" s="2503"/>
      <c r="BS103" s="2503"/>
      <c r="BT103" s="2503"/>
      <c r="BU103" s="2503"/>
      <c r="BV103" s="2503"/>
      <c r="BW103" s="2503"/>
      <c r="BX103" s="2503"/>
      <c r="BY103" s="2503"/>
      <c r="BZ103" s="2503"/>
      <c r="CA103" s="2503"/>
      <c r="CB103" s="2503"/>
      <c r="CC103" s="2503"/>
      <c r="CD103" s="2503"/>
      <c r="CE103" s="2503"/>
      <c r="CF103" s="2503"/>
      <c r="CG103" s="2506">
        <v>5</v>
      </c>
      <c r="CH103" s="2506"/>
      <c r="CI103" s="2506"/>
      <c r="CJ103" s="2506"/>
      <c r="CK103" s="2506"/>
      <c r="CL103" s="2506"/>
      <c r="CM103" s="2506"/>
      <c r="CN103" s="2506"/>
      <c r="CO103" s="2506"/>
      <c r="CP103" s="2506"/>
      <c r="CQ103" s="745"/>
      <c r="CR103" s="745"/>
      <c r="CS103" s="745"/>
      <c r="CT103" s="745"/>
      <c r="CU103" s="732"/>
      <c r="CV103" s="732"/>
      <c r="CW103" s="732"/>
      <c r="CX103" s="732"/>
      <c r="CY103" s="732"/>
      <c r="CZ103" s="732"/>
      <c r="DA103" s="732"/>
      <c r="DB103" s="745"/>
      <c r="DC103" s="745"/>
      <c r="DD103" s="745"/>
      <c r="DE103" s="745"/>
      <c r="DF103" s="745"/>
      <c r="DG103" s="745"/>
      <c r="DH103" s="745"/>
      <c r="DI103" s="745"/>
      <c r="DJ103" s="745"/>
      <c r="DK103" s="745"/>
      <c r="DL103" s="745"/>
      <c r="DM103" s="745"/>
      <c r="DN103" s="745"/>
      <c r="DO103" s="745"/>
      <c r="DP103" s="745"/>
      <c r="DQ103" s="745"/>
      <c r="DR103" s="732"/>
    </row>
    <row r="104" spans="1:122" ht="3" customHeight="1" x14ac:dyDescent="0.25">
      <c r="A104" s="2470"/>
      <c r="B104" s="2468"/>
      <c r="C104" s="733"/>
      <c r="D104" s="734"/>
      <c r="E104" s="734"/>
      <c r="F104" s="734"/>
      <c r="G104" s="734"/>
      <c r="H104" s="734"/>
      <c r="I104" s="732"/>
      <c r="J104" s="732"/>
      <c r="K104" s="732"/>
      <c r="L104" s="732"/>
      <c r="M104" s="732"/>
      <c r="N104" s="732"/>
      <c r="O104" s="732"/>
      <c r="P104" s="732"/>
      <c r="Q104" s="732"/>
      <c r="R104" s="732"/>
      <c r="S104" s="732"/>
      <c r="T104" s="732"/>
      <c r="U104" s="732"/>
      <c r="V104" s="732"/>
      <c r="W104" s="732"/>
      <c r="X104" s="732"/>
      <c r="Y104" s="732"/>
      <c r="Z104" s="732"/>
      <c r="AA104" s="732"/>
      <c r="AB104" s="732"/>
      <c r="AC104" s="732"/>
      <c r="AD104" s="732"/>
      <c r="AE104" s="732"/>
      <c r="AF104" s="732"/>
      <c r="AG104" s="745"/>
      <c r="AH104" s="745"/>
      <c r="AI104" s="745"/>
      <c r="AJ104" s="745"/>
      <c r="AK104" s="745"/>
      <c r="AL104" s="745"/>
      <c r="AM104" s="745"/>
      <c r="AN104" s="745"/>
      <c r="AO104" s="745"/>
      <c r="AP104" s="745"/>
      <c r="AQ104" s="745"/>
      <c r="AR104" s="745"/>
      <c r="AS104" s="745"/>
      <c r="AT104" s="745"/>
      <c r="AU104" s="2504"/>
      <c r="AV104" s="2504"/>
      <c r="AW104" s="2504"/>
      <c r="AX104" s="2504"/>
      <c r="AY104" s="2504"/>
      <c r="AZ104" s="2504"/>
      <c r="BA104" s="2504"/>
      <c r="BB104" s="2504"/>
      <c r="BC104" s="2504"/>
      <c r="BD104" s="2504"/>
      <c r="BE104" s="2504"/>
      <c r="BF104" s="2504"/>
      <c r="BG104" s="2504"/>
      <c r="BH104" s="2504"/>
      <c r="BI104" s="2504"/>
      <c r="BJ104" s="2504"/>
      <c r="BK104" s="2504"/>
      <c r="BL104" s="2504"/>
      <c r="BM104" s="2504"/>
      <c r="BN104" s="2504"/>
      <c r="BO104" s="2504"/>
      <c r="BP104" s="2504"/>
      <c r="BQ104" s="2504"/>
      <c r="BR104" s="2504"/>
      <c r="BS104" s="2504"/>
      <c r="BT104" s="2504"/>
      <c r="BU104" s="2504"/>
      <c r="BV104" s="2504"/>
      <c r="BW104" s="2504"/>
      <c r="BX104" s="2504"/>
      <c r="BY104" s="2504"/>
      <c r="BZ104" s="2504"/>
      <c r="CA104" s="2504"/>
      <c r="CB104" s="2504"/>
      <c r="CC104" s="2504"/>
      <c r="CD104" s="2504"/>
      <c r="CE104" s="2504"/>
      <c r="CF104" s="2504"/>
      <c r="CG104" s="2507"/>
      <c r="CH104" s="2507"/>
      <c r="CI104" s="2507"/>
      <c r="CJ104" s="2507"/>
      <c r="CK104" s="2507"/>
      <c r="CL104" s="2507"/>
      <c r="CM104" s="2507"/>
      <c r="CN104" s="2507"/>
      <c r="CO104" s="2507"/>
      <c r="CP104" s="2507"/>
      <c r="CQ104" s="745"/>
      <c r="CR104" s="745"/>
      <c r="CS104" s="745"/>
      <c r="CT104" s="745"/>
      <c r="CU104" s="732"/>
      <c r="CV104" s="732"/>
      <c r="CW104" s="732"/>
      <c r="CX104" s="732"/>
      <c r="CY104" s="732"/>
      <c r="CZ104" s="732"/>
      <c r="DA104" s="732"/>
      <c r="DB104" s="745"/>
      <c r="DC104" s="745"/>
      <c r="DD104" s="745"/>
      <c r="DE104" s="745"/>
      <c r="DF104" s="745"/>
      <c r="DG104" s="745"/>
      <c r="DH104" s="745"/>
      <c r="DI104" s="745"/>
      <c r="DJ104" s="745"/>
      <c r="DK104" s="745"/>
      <c r="DL104" s="745"/>
      <c r="DM104" s="745"/>
      <c r="DN104" s="745"/>
      <c r="DO104" s="745"/>
      <c r="DP104" s="745"/>
      <c r="DQ104" s="745"/>
      <c r="DR104" s="732"/>
    </row>
    <row r="105" spans="1:122" ht="3" customHeight="1" x14ac:dyDescent="0.25">
      <c r="A105" s="2470"/>
      <c r="B105" s="2468"/>
      <c r="C105" s="733"/>
      <c r="D105" s="734"/>
      <c r="E105" s="734"/>
      <c r="F105" s="734"/>
      <c r="G105" s="734"/>
      <c r="H105" s="734"/>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32"/>
      <c r="AF105" s="732"/>
      <c r="AG105" s="745"/>
      <c r="AH105" s="745"/>
      <c r="AI105" s="745"/>
      <c r="AJ105" s="745"/>
      <c r="AK105" s="745"/>
      <c r="AL105" s="745"/>
      <c r="AM105" s="745"/>
      <c r="AN105" s="745"/>
      <c r="AO105" s="745"/>
      <c r="AP105" s="745"/>
      <c r="AQ105" s="745"/>
      <c r="AR105" s="745"/>
      <c r="AS105" s="745"/>
      <c r="AT105" s="745"/>
      <c r="AU105" s="2504"/>
      <c r="AV105" s="2504"/>
      <c r="AW105" s="2504"/>
      <c r="AX105" s="2504"/>
      <c r="AY105" s="2504"/>
      <c r="AZ105" s="2504"/>
      <c r="BA105" s="2504"/>
      <c r="BB105" s="2504"/>
      <c r="BC105" s="2504"/>
      <c r="BD105" s="2504"/>
      <c r="BE105" s="2504"/>
      <c r="BF105" s="2504"/>
      <c r="BG105" s="2504"/>
      <c r="BH105" s="2504"/>
      <c r="BI105" s="2504"/>
      <c r="BJ105" s="2504"/>
      <c r="BK105" s="2504"/>
      <c r="BL105" s="2504"/>
      <c r="BM105" s="2504"/>
      <c r="BN105" s="2504"/>
      <c r="BO105" s="2504"/>
      <c r="BP105" s="2504"/>
      <c r="BQ105" s="2504"/>
      <c r="BR105" s="2504"/>
      <c r="BS105" s="2504"/>
      <c r="BT105" s="2504"/>
      <c r="BU105" s="2504"/>
      <c r="BV105" s="2504"/>
      <c r="BW105" s="2504"/>
      <c r="BX105" s="2504"/>
      <c r="BY105" s="2504"/>
      <c r="BZ105" s="2504"/>
      <c r="CA105" s="2504"/>
      <c r="CB105" s="2504"/>
      <c r="CC105" s="2504"/>
      <c r="CD105" s="2504"/>
      <c r="CE105" s="2504"/>
      <c r="CF105" s="2504"/>
      <c r="CG105" s="2507"/>
      <c r="CH105" s="2507"/>
      <c r="CI105" s="2507"/>
      <c r="CJ105" s="2507"/>
      <c r="CK105" s="2507"/>
      <c r="CL105" s="2507"/>
      <c r="CM105" s="2507"/>
      <c r="CN105" s="2507"/>
      <c r="CO105" s="2507"/>
      <c r="CP105" s="2507"/>
      <c r="CQ105" s="745"/>
      <c r="CR105" s="745"/>
      <c r="CS105" s="745"/>
      <c r="CT105" s="745"/>
      <c r="CU105" s="732"/>
      <c r="CV105" s="732"/>
      <c r="CW105" s="732"/>
      <c r="CX105" s="732"/>
      <c r="CY105" s="732"/>
      <c r="CZ105" s="732"/>
      <c r="DA105" s="732"/>
      <c r="DB105" s="745"/>
      <c r="DC105" s="745"/>
      <c r="DD105" s="745"/>
      <c r="DE105" s="745"/>
      <c r="DF105" s="745"/>
      <c r="DG105" s="745"/>
      <c r="DH105" s="745"/>
      <c r="DI105" s="745"/>
      <c r="DJ105" s="745"/>
      <c r="DK105" s="745"/>
      <c r="DL105" s="745"/>
      <c r="DM105" s="745"/>
      <c r="DN105" s="745"/>
      <c r="DO105" s="745"/>
      <c r="DP105" s="745"/>
      <c r="DQ105" s="745"/>
      <c r="DR105" s="732"/>
    </row>
    <row r="106" spans="1:122" ht="3" customHeight="1" x14ac:dyDescent="0.25">
      <c r="A106" s="2470"/>
      <c r="B106" s="2468"/>
      <c r="C106" s="733"/>
      <c r="D106" s="734"/>
      <c r="E106" s="734"/>
      <c r="F106" s="734"/>
      <c r="G106" s="734"/>
      <c r="H106" s="734"/>
      <c r="I106" s="732"/>
      <c r="J106" s="732"/>
      <c r="K106" s="732"/>
      <c r="L106" s="732"/>
      <c r="M106" s="732"/>
      <c r="N106" s="732"/>
      <c r="O106" s="732"/>
      <c r="P106" s="732"/>
      <c r="Q106" s="732"/>
      <c r="R106" s="732"/>
      <c r="S106" s="732"/>
      <c r="T106" s="732"/>
      <c r="U106" s="732"/>
      <c r="V106" s="732"/>
      <c r="W106" s="732"/>
      <c r="X106" s="732"/>
      <c r="Y106" s="732"/>
      <c r="Z106" s="732"/>
      <c r="AA106" s="732"/>
      <c r="AB106" s="732"/>
      <c r="AC106" s="732"/>
      <c r="AD106" s="732"/>
      <c r="AE106" s="732"/>
      <c r="AF106" s="732"/>
      <c r="AG106" s="745"/>
      <c r="AH106" s="745"/>
      <c r="AI106" s="745"/>
      <c r="AJ106" s="745"/>
      <c r="AK106" s="745"/>
      <c r="AL106" s="745"/>
      <c r="AM106" s="745"/>
      <c r="AN106" s="745"/>
      <c r="AO106" s="745"/>
      <c r="AP106" s="745"/>
      <c r="AQ106" s="745"/>
      <c r="AR106" s="745"/>
      <c r="AS106" s="745"/>
      <c r="AT106" s="745"/>
      <c r="AU106" s="2504"/>
      <c r="AV106" s="2504"/>
      <c r="AW106" s="2504"/>
      <c r="AX106" s="2504"/>
      <c r="AY106" s="2504"/>
      <c r="AZ106" s="2504"/>
      <c r="BA106" s="2504"/>
      <c r="BB106" s="2504"/>
      <c r="BC106" s="2504"/>
      <c r="BD106" s="2504"/>
      <c r="BE106" s="2504"/>
      <c r="BF106" s="2504"/>
      <c r="BG106" s="2504"/>
      <c r="BH106" s="2504"/>
      <c r="BI106" s="2504"/>
      <c r="BJ106" s="2504"/>
      <c r="BK106" s="2504"/>
      <c r="BL106" s="2504"/>
      <c r="BM106" s="2504"/>
      <c r="BN106" s="2504"/>
      <c r="BO106" s="2504"/>
      <c r="BP106" s="2504"/>
      <c r="BQ106" s="2504"/>
      <c r="BR106" s="2504"/>
      <c r="BS106" s="2504"/>
      <c r="BT106" s="2504"/>
      <c r="BU106" s="2504"/>
      <c r="BV106" s="2504"/>
      <c r="BW106" s="2504"/>
      <c r="BX106" s="2504"/>
      <c r="BY106" s="2504"/>
      <c r="BZ106" s="2504"/>
      <c r="CA106" s="2504"/>
      <c r="CB106" s="2504"/>
      <c r="CC106" s="2504"/>
      <c r="CD106" s="2504"/>
      <c r="CE106" s="2504"/>
      <c r="CF106" s="2504"/>
      <c r="CG106" s="2507"/>
      <c r="CH106" s="2507"/>
      <c r="CI106" s="2507"/>
      <c r="CJ106" s="2507"/>
      <c r="CK106" s="2507"/>
      <c r="CL106" s="2507"/>
      <c r="CM106" s="2507"/>
      <c r="CN106" s="2507"/>
      <c r="CO106" s="2507"/>
      <c r="CP106" s="2507"/>
      <c r="CQ106" s="745"/>
      <c r="CR106" s="745"/>
      <c r="CS106" s="745"/>
      <c r="CT106" s="745"/>
      <c r="CU106" s="732"/>
      <c r="CV106" s="732"/>
      <c r="CW106" s="732"/>
      <c r="CX106" s="732"/>
      <c r="CY106" s="732"/>
      <c r="CZ106" s="732"/>
      <c r="DA106" s="732"/>
      <c r="DB106" s="745"/>
      <c r="DC106" s="745"/>
      <c r="DD106" s="745"/>
      <c r="DE106" s="745"/>
      <c r="DF106" s="745"/>
      <c r="DG106" s="745"/>
      <c r="DH106" s="745"/>
      <c r="DI106" s="745"/>
      <c r="DJ106" s="745"/>
      <c r="DK106" s="745"/>
      <c r="DL106" s="745"/>
      <c r="DM106" s="745"/>
      <c r="DN106" s="745"/>
      <c r="DO106" s="745"/>
      <c r="DP106" s="745"/>
      <c r="DQ106" s="745"/>
      <c r="DR106" s="732"/>
    </row>
    <row r="107" spans="1:122" ht="3" customHeight="1" x14ac:dyDescent="0.25">
      <c r="A107" s="2470"/>
      <c r="B107" s="2469"/>
      <c r="C107" s="733"/>
      <c r="D107" s="734"/>
      <c r="E107" s="734"/>
      <c r="F107" s="734"/>
      <c r="G107" s="734"/>
      <c r="H107" s="734"/>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732"/>
      <c r="AE107" s="732"/>
      <c r="AF107" s="732"/>
      <c r="AG107" s="745"/>
      <c r="AH107" s="745"/>
      <c r="AI107" s="745"/>
      <c r="AJ107" s="745"/>
      <c r="AK107" s="745"/>
      <c r="AL107" s="745"/>
      <c r="AM107" s="745"/>
      <c r="AN107" s="745"/>
      <c r="AO107" s="745"/>
      <c r="AP107" s="745"/>
      <c r="AQ107" s="745"/>
      <c r="AR107" s="745"/>
      <c r="AS107" s="745"/>
      <c r="AT107" s="745"/>
      <c r="AU107" s="2505"/>
      <c r="AV107" s="2505"/>
      <c r="AW107" s="2505"/>
      <c r="AX107" s="2505"/>
      <c r="AY107" s="2505"/>
      <c r="AZ107" s="2505"/>
      <c r="BA107" s="2505"/>
      <c r="BB107" s="2505"/>
      <c r="BC107" s="2505"/>
      <c r="BD107" s="2505"/>
      <c r="BE107" s="2505"/>
      <c r="BF107" s="2505"/>
      <c r="BG107" s="2505"/>
      <c r="BH107" s="2505"/>
      <c r="BI107" s="2505"/>
      <c r="BJ107" s="2505"/>
      <c r="BK107" s="2505"/>
      <c r="BL107" s="2505"/>
      <c r="BM107" s="2505"/>
      <c r="BN107" s="2505"/>
      <c r="BO107" s="2505"/>
      <c r="BP107" s="2505"/>
      <c r="BQ107" s="2505"/>
      <c r="BR107" s="2505"/>
      <c r="BS107" s="2505"/>
      <c r="BT107" s="2505"/>
      <c r="BU107" s="2505"/>
      <c r="BV107" s="2505"/>
      <c r="BW107" s="2505"/>
      <c r="BX107" s="2505"/>
      <c r="BY107" s="2505"/>
      <c r="BZ107" s="2505"/>
      <c r="CA107" s="2505"/>
      <c r="CB107" s="2505"/>
      <c r="CC107" s="2505"/>
      <c r="CD107" s="2505"/>
      <c r="CE107" s="2505"/>
      <c r="CF107" s="2505"/>
      <c r="CG107" s="2508"/>
      <c r="CH107" s="2508"/>
      <c r="CI107" s="2508"/>
      <c r="CJ107" s="2508"/>
      <c r="CK107" s="2508"/>
      <c r="CL107" s="2508"/>
      <c r="CM107" s="2508"/>
      <c r="CN107" s="2508"/>
      <c r="CO107" s="2508"/>
      <c r="CP107" s="2508"/>
      <c r="CQ107" s="745"/>
      <c r="CR107" s="745"/>
      <c r="CS107" s="745"/>
      <c r="CT107" s="745"/>
      <c r="CU107" s="732"/>
      <c r="CV107" s="732"/>
      <c r="CW107" s="732"/>
      <c r="CX107" s="732"/>
      <c r="CY107" s="732"/>
      <c r="CZ107" s="732"/>
      <c r="DA107" s="732"/>
      <c r="DB107" s="745"/>
      <c r="DC107" s="745"/>
      <c r="DD107" s="745"/>
      <c r="DE107" s="745"/>
      <c r="DF107" s="745"/>
      <c r="DG107" s="745"/>
      <c r="DH107" s="745"/>
      <c r="DI107" s="745"/>
      <c r="DJ107" s="745"/>
      <c r="DK107" s="745"/>
      <c r="DL107" s="745"/>
      <c r="DM107" s="745"/>
      <c r="DN107" s="745"/>
      <c r="DO107" s="745"/>
      <c r="DP107" s="745"/>
      <c r="DQ107" s="745"/>
      <c r="DR107" s="732"/>
    </row>
    <row r="108" spans="1:122" ht="3" customHeight="1" x14ac:dyDescent="0.25">
      <c r="A108" s="2470"/>
      <c r="B108" s="2467">
        <v>10</v>
      </c>
      <c r="C108" s="733"/>
      <c r="D108" s="734"/>
      <c r="E108" s="734"/>
      <c r="F108" s="734"/>
      <c r="G108" s="734"/>
      <c r="H108" s="734"/>
      <c r="I108" s="732"/>
      <c r="J108" s="732"/>
      <c r="K108" s="732"/>
      <c r="L108" s="732"/>
      <c r="M108" s="732"/>
      <c r="N108" s="732"/>
      <c r="O108" s="732"/>
      <c r="P108" s="732"/>
      <c r="Q108" s="732"/>
      <c r="R108" s="732"/>
      <c r="S108" s="732"/>
      <c r="T108" s="732"/>
      <c r="U108" s="732"/>
      <c r="V108" s="732"/>
      <c r="W108" s="732"/>
      <c r="X108" s="732"/>
      <c r="Y108" s="732"/>
      <c r="Z108" s="732"/>
      <c r="AA108" s="732"/>
      <c r="AB108" s="732"/>
      <c r="AC108" s="732"/>
      <c r="AD108" s="732"/>
      <c r="AE108" s="732"/>
      <c r="AF108" s="732"/>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c r="BH108" s="745"/>
      <c r="BI108" s="745"/>
      <c r="BJ108" s="745"/>
      <c r="BK108" s="745"/>
      <c r="BL108" s="745"/>
      <c r="BM108" s="745"/>
      <c r="BN108" s="745"/>
      <c r="BO108" s="745"/>
      <c r="BP108" s="745"/>
      <c r="BQ108" s="745"/>
      <c r="BR108" s="745"/>
      <c r="BS108" s="745"/>
      <c r="BT108" s="745"/>
      <c r="BU108" s="745"/>
      <c r="BV108" s="745"/>
      <c r="BW108" s="745"/>
      <c r="BX108" s="745"/>
      <c r="BY108" s="745"/>
      <c r="BZ108" s="745"/>
      <c r="CA108" s="745"/>
      <c r="CB108" s="745"/>
      <c r="CC108" s="745"/>
      <c r="CD108" s="745"/>
      <c r="CE108" s="745"/>
      <c r="CF108" s="745"/>
      <c r="CG108" s="745"/>
      <c r="CH108" s="745"/>
      <c r="CI108" s="745"/>
      <c r="CJ108" s="745"/>
      <c r="CK108" s="745"/>
      <c r="CL108" s="745"/>
      <c r="CM108" s="745"/>
      <c r="CN108" s="745"/>
      <c r="CO108" s="745"/>
      <c r="CP108" s="745"/>
      <c r="CQ108" s="745"/>
      <c r="CR108" s="745"/>
      <c r="CS108" s="745"/>
      <c r="CT108" s="745"/>
      <c r="CU108" s="732"/>
      <c r="CV108" s="732"/>
      <c r="CW108" s="732"/>
      <c r="CX108" s="732"/>
      <c r="CY108" s="732"/>
      <c r="CZ108" s="732"/>
      <c r="DA108" s="732"/>
      <c r="DB108" s="745"/>
      <c r="DC108" s="745"/>
      <c r="DD108" s="745"/>
      <c r="DE108" s="745"/>
      <c r="DF108" s="745"/>
      <c r="DG108" s="745"/>
      <c r="DH108" s="745"/>
      <c r="DI108" s="745"/>
      <c r="DJ108" s="745"/>
      <c r="DK108" s="745"/>
      <c r="DL108" s="745"/>
      <c r="DM108" s="745"/>
      <c r="DN108" s="745"/>
      <c r="DO108" s="745"/>
      <c r="DP108" s="745"/>
      <c r="DQ108" s="745"/>
      <c r="DR108" s="732"/>
    </row>
    <row r="109" spans="1:122" ht="3" customHeight="1" x14ac:dyDescent="0.25">
      <c r="A109" s="2470"/>
      <c r="B109" s="2468"/>
      <c r="C109" s="733"/>
      <c r="D109" s="734"/>
      <c r="E109" s="734"/>
      <c r="F109" s="734"/>
      <c r="G109" s="734"/>
      <c r="H109" s="734"/>
      <c r="I109" s="732"/>
      <c r="J109" s="732"/>
      <c r="K109" s="732"/>
      <c r="L109" s="732"/>
      <c r="M109" s="732"/>
      <c r="N109" s="732"/>
      <c r="O109" s="732"/>
      <c r="P109" s="732"/>
      <c r="Q109" s="732"/>
      <c r="R109" s="732"/>
      <c r="S109" s="732"/>
      <c r="T109" s="732"/>
      <c r="U109" s="732"/>
      <c r="V109" s="732"/>
      <c r="W109" s="732"/>
      <c r="X109" s="732"/>
      <c r="Y109" s="732"/>
      <c r="Z109" s="732"/>
      <c r="AA109" s="732"/>
      <c r="AB109" s="732"/>
      <c r="AC109" s="732"/>
      <c r="AD109" s="732"/>
      <c r="AE109" s="732"/>
      <c r="AF109" s="732"/>
      <c r="AG109" s="745"/>
      <c r="AH109" s="745"/>
      <c r="AI109" s="745"/>
      <c r="AJ109" s="745"/>
      <c r="AK109" s="745"/>
      <c r="AL109" s="745"/>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c r="BH109" s="745"/>
      <c r="BI109" s="745"/>
      <c r="BJ109" s="745"/>
      <c r="BK109" s="745"/>
      <c r="BL109" s="745"/>
      <c r="BM109" s="745"/>
      <c r="BN109" s="745"/>
      <c r="BO109" s="745"/>
      <c r="BP109" s="745"/>
      <c r="BQ109" s="745"/>
      <c r="BR109" s="745"/>
      <c r="BS109" s="745"/>
      <c r="BT109" s="745"/>
      <c r="BU109" s="745"/>
      <c r="BV109" s="745"/>
      <c r="BW109" s="745"/>
      <c r="BX109" s="745"/>
      <c r="BY109" s="745"/>
      <c r="BZ109" s="745"/>
      <c r="CA109" s="745"/>
      <c r="CB109" s="745"/>
      <c r="CC109" s="745"/>
      <c r="CD109" s="745"/>
      <c r="CE109" s="745"/>
      <c r="CF109" s="745"/>
      <c r="CG109" s="745"/>
      <c r="CH109" s="745"/>
      <c r="CI109" s="745"/>
      <c r="CJ109" s="745"/>
      <c r="CK109" s="745"/>
      <c r="CL109" s="745"/>
      <c r="CM109" s="745"/>
      <c r="CN109" s="745"/>
      <c r="CO109" s="745"/>
      <c r="CP109" s="745"/>
      <c r="CQ109" s="745"/>
      <c r="CR109" s="745"/>
      <c r="CS109" s="745"/>
      <c r="CT109" s="745"/>
      <c r="CU109" s="732"/>
      <c r="CV109" s="732"/>
      <c r="CW109" s="732"/>
      <c r="CX109" s="732"/>
      <c r="CY109" s="732"/>
      <c r="CZ109" s="732"/>
      <c r="DA109" s="732"/>
      <c r="DB109" s="745"/>
      <c r="DC109" s="745"/>
      <c r="DD109" s="745"/>
      <c r="DE109" s="745"/>
      <c r="DF109" s="745"/>
      <c r="DG109" s="745"/>
      <c r="DH109" s="745"/>
      <c r="DI109" s="745"/>
      <c r="DJ109" s="745"/>
      <c r="DK109" s="745"/>
      <c r="DL109" s="745"/>
      <c r="DM109" s="745"/>
      <c r="DN109" s="745"/>
      <c r="DO109" s="745"/>
      <c r="DP109" s="745"/>
      <c r="DQ109" s="745"/>
      <c r="DR109" s="732"/>
    </row>
    <row r="110" spans="1:122" ht="3" customHeight="1" x14ac:dyDescent="0.25">
      <c r="A110" s="2470"/>
      <c r="B110" s="2468"/>
      <c r="C110" s="733"/>
      <c r="D110" s="734"/>
      <c r="E110" s="734"/>
      <c r="F110" s="734"/>
      <c r="G110" s="734"/>
      <c r="H110" s="734"/>
      <c r="I110" s="732"/>
      <c r="J110" s="732"/>
      <c r="K110" s="732"/>
      <c r="L110" s="732"/>
      <c r="M110" s="732"/>
      <c r="N110" s="732"/>
      <c r="O110" s="732"/>
      <c r="P110" s="732"/>
      <c r="Q110" s="732"/>
      <c r="R110" s="732"/>
      <c r="S110" s="732"/>
      <c r="T110" s="732"/>
      <c r="U110" s="732"/>
      <c r="V110" s="732"/>
      <c r="W110" s="732"/>
      <c r="X110" s="732"/>
      <c r="Y110" s="732"/>
      <c r="Z110" s="732"/>
      <c r="AA110" s="732"/>
      <c r="AB110" s="732"/>
      <c r="AC110" s="732"/>
      <c r="AD110" s="732"/>
      <c r="AE110" s="732"/>
      <c r="AF110" s="732"/>
      <c r="AG110" s="745"/>
      <c r="AH110" s="745"/>
      <c r="AI110" s="745"/>
      <c r="AJ110" s="745"/>
      <c r="AK110" s="745"/>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c r="BH110" s="745"/>
      <c r="BI110" s="745"/>
      <c r="BJ110" s="745"/>
      <c r="BK110" s="745"/>
      <c r="BL110" s="745"/>
      <c r="BM110" s="745"/>
      <c r="BN110" s="745"/>
      <c r="BO110" s="745"/>
      <c r="BP110" s="745"/>
      <c r="BQ110" s="745"/>
      <c r="BR110" s="745"/>
      <c r="BS110" s="745"/>
      <c r="BT110" s="745"/>
      <c r="BU110" s="745"/>
      <c r="BV110" s="745"/>
      <c r="BW110" s="745"/>
      <c r="BX110" s="745"/>
      <c r="BY110" s="745"/>
      <c r="BZ110" s="745"/>
      <c r="CA110" s="745"/>
      <c r="CB110" s="745"/>
      <c r="CC110" s="745"/>
      <c r="CD110" s="745"/>
      <c r="CE110" s="745"/>
      <c r="CF110" s="745"/>
      <c r="CG110" s="745"/>
      <c r="CH110" s="745"/>
      <c r="CI110" s="745"/>
      <c r="CJ110" s="745"/>
      <c r="CK110" s="745"/>
      <c r="CL110" s="745"/>
      <c r="CM110" s="745"/>
      <c r="CN110" s="745"/>
      <c r="CO110" s="745"/>
      <c r="CP110" s="745"/>
      <c r="CQ110" s="745"/>
      <c r="CR110" s="745"/>
      <c r="CS110" s="745"/>
      <c r="CT110" s="745"/>
      <c r="CU110" s="732"/>
      <c r="CV110" s="732"/>
      <c r="CW110" s="732"/>
      <c r="CX110" s="732"/>
      <c r="CY110" s="732"/>
      <c r="CZ110" s="732"/>
      <c r="DA110" s="732"/>
      <c r="DB110" s="745"/>
      <c r="DC110" s="745"/>
      <c r="DD110" s="745"/>
      <c r="DE110" s="745"/>
      <c r="DF110" s="745"/>
      <c r="DG110" s="745"/>
      <c r="DH110" s="745"/>
      <c r="DI110" s="745"/>
      <c r="DJ110" s="745"/>
      <c r="DK110" s="745"/>
      <c r="DL110" s="745"/>
      <c r="DM110" s="745"/>
      <c r="DN110" s="745"/>
      <c r="DO110" s="745"/>
      <c r="DP110" s="745"/>
      <c r="DQ110" s="745"/>
      <c r="DR110" s="732"/>
    </row>
    <row r="111" spans="1:122" ht="3" customHeight="1" x14ac:dyDescent="0.25">
      <c r="A111" s="2470"/>
      <c r="B111" s="2468"/>
      <c r="C111" s="733"/>
      <c r="D111" s="734"/>
      <c r="E111" s="734"/>
      <c r="F111" s="734"/>
      <c r="G111" s="734"/>
      <c r="H111" s="734"/>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45"/>
      <c r="AH111" s="745"/>
      <c r="AI111" s="745"/>
      <c r="AJ111" s="745"/>
      <c r="AK111" s="745"/>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c r="BH111" s="745"/>
      <c r="BI111" s="745"/>
      <c r="BJ111" s="745"/>
      <c r="BK111" s="745"/>
      <c r="BL111" s="745"/>
      <c r="BM111" s="745"/>
      <c r="BN111" s="745"/>
      <c r="BO111" s="745"/>
      <c r="BP111" s="745"/>
      <c r="BQ111" s="745"/>
      <c r="BR111" s="745"/>
      <c r="BS111" s="745"/>
      <c r="BT111" s="745"/>
      <c r="BU111" s="745"/>
      <c r="BV111" s="745"/>
      <c r="BW111" s="745"/>
      <c r="BX111" s="745"/>
      <c r="BY111" s="745"/>
      <c r="BZ111" s="745"/>
      <c r="CA111" s="745"/>
      <c r="CB111" s="745"/>
      <c r="CC111" s="745"/>
      <c r="CD111" s="745"/>
      <c r="CE111" s="745"/>
      <c r="CF111" s="745"/>
      <c r="CG111" s="745"/>
      <c r="CH111" s="745"/>
      <c r="CI111" s="745"/>
      <c r="CJ111" s="745"/>
      <c r="CK111" s="745"/>
      <c r="CL111" s="745"/>
      <c r="CM111" s="745"/>
      <c r="CN111" s="745"/>
      <c r="CO111" s="745"/>
      <c r="CP111" s="745"/>
      <c r="CQ111" s="745"/>
      <c r="CR111" s="745"/>
      <c r="CS111" s="745"/>
      <c r="CT111" s="745"/>
      <c r="CU111" s="732"/>
      <c r="CV111" s="732"/>
      <c r="CW111" s="732"/>
      <c r="CX111" s="732"/>
      <c r="CY111" s="732"/>
      <c r="CZ111" s="732"/>
      <c r="DA111" s="732"/>
      <c r="DB111" s="745"/>
      <c r="DC111" s="745"/>
      <c r="DD111" s="745"/>
      <c r="DE111" s="745"/>
      <c r="DF111" s="745"/>
      <c r="DG111" s="745"/>
      <c r="DH111" s="745"/>
      <c r="DI111" s="745"/>
      <c r="DJ111" s="745"/>
      <c r="DK111" s="745"/>
      <c r="DL111" s="745"/>
      <c r="DM111" s="745"/>
      <c r="DN111" s="745"/>
      <c r="DO111" s="745"/>
      <c r="DP111" s="745"/>
      <c r="DQ111" s="745"/>
      <c r="DR111" s="732"/>
    </row>
    <row r="112" spans="1:122" ht="3" customHeight="1" x14ac:dyDescent="0.25">
      <c r="A112" s="2470"/>
      <c r="B112" s="2469"/>
      <c r="C112" s="733"/>
      <c r="D112" s="734"/>
      <c r="E112" s="734"/>
      <c r="F112" s="734"/>
      <c r="G112" s="734"/>
      <c r="H112" s="734"/>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32"/>
      <c r="AF112" s="732"/>
      <c r="AG112" s="745"/>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c r="BH112" s="745"/>
      <c r="BI112" s="745"/>
      <c r="BJ112" s="745"/>
      <c r="BK112" s="745"/>
      <c r="BL112" s="745"/>
      <c r="BM112" s="745"/>
      <c r="BN112" s="745"/>
      <c r="BO112" s="745"/>
      <c r="BP112" s="745"/>
      <c r="BQ112" s="745"/>
      <c r="BR112" s="745"/>
      <c r="BS112" s="745"/>
      <c r="BT112" s="745"/>
      <c r="BU112" s="745"/>
      <c r="BV112" s="745"/>
      <c r="BW112" s="745"/>
      <c r="BX112" s="745"/>
      <c r="BY112" s="745"/>
      <c r="BZ112" s="745"/>
      <c r="CA112" s="745"/>
      <c r="CB112" s="745"/>
      <c r="CC112" s="745"/>
      <c r="CD112" s="745"/>
      <c r="CE112" s="745"/>
      <c r="CF112" s="745"/>
      <c r="CG112" s="745"/>
      <c r="CH112" s="745"/>
      <c r="CI112" s="745"/>
      <c r="CJ112" s="745"/>
      <c r="CK112" s="745"/>
      <c r="CL112" s="745"/>
      <c r="CM112" s="745"/>
      <c r="CN112" s="745"/>
      <c r="CO112" s="745"/>
      <c r="CP112" s="745"/>
      <c r="CQ112" s="745"/>
      <c r="CR112" s="745"/>
      <c r="CS112" s="745"/>
      <c r="CT112" s="745"/>
      <c r="CU112" s="732"/>
      <c r="CV112" s="732"/>
      <c r="CW112" s="732"/>
      <c r="CX112" s="732"/>
      <c r="CY112" s="732"/>
      <c r="CZ112" s="732"/>
      <c r="DA112" s="732"/>
      <c r="DB112" s="745"/>
      <c r="DC112" s="745"/>
      <c r="DD112" s="745"/>
      <c r="DE112" s="745"/>
      <c r="DF112" s="745"/>
      <c r="DG112" s="745"/>
      <c r="DH112" s="745"/>
      <c r="DI112" s="745"/>
      <c r="DJ112" s="745"/>
      <c r="DK112" s="745"/>
      <c r="DL112" s="745"/>
      <c r="DM112" s="745"/>
      <c r="DN112" s="745"/>
      <c r="DO112" s="745"/>
      <c r="DP112" s="745"/>
      <c r="DQ112" s="745"/>
      <c r="DR112" s="732"/>
    </row>
    <row r="113" spans="1:135" ht="3" customHeight="1" x14ac:dyDescent="0.25">
      <c r="A113" s="2470"/>
      <c r="B113" s="2467">
        <v>5</v>
      </c>
      <c r="C113" s="733"/>
      <c r="D113" s="734"/>
      <c r="E113" s="734"/>
      <c r="F113" s="734"/>
      <c r="G113" s="734"/>
      <c r="H113" s="734"/>
      <c r="I113" s="732"/>
      <c r="J113" s="732"/>
      <c r="K113" s="732"/>
      <c r="L113" s="732"/>
      <c r="M113" s="732"/>
      <c r="N113" s="732"/>
      <c r="O113" s="732"/>
      <c r="P113" s="732"/>
      <c r="Q113" s="732"/>
      <c r="R113" s="732"/>
      <c r="S113" s="732"/>
      <c r="T113" s="732"/>
      <c r="U113" s="732"/>
      <c r="V113" s="732"/>
      <c r="W113" s="732"/>
      <c r="X113" s="732"/>
      <c r="Y113" s="732"/>
      <c r="Z113" s="732"/>
      <c r="AA113" s="732"/>
      <c r="AB113" s="732"/>
      <c r="AC113" s="732"/>
      <c r="AD113" s="732"/>
      <c r="AE113" s="732"/>
      <c r="AF113" s="732"/>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c r="BH113" s="745"/>
      <c r="BI113" s="745"/>
      <c r="BJ113" s="745"/>
      <c r="BK113" s="745"/>
      <c r="BL113" s="745"/>
      <c r="BM113" s="745"/>
      <c r="BN113" s="745"/>
      <c r="BO113" s="745"/>
      <c r="BP113" s="745"/>
      <c r="BQ113" s="745"/>
      <c r="BR113" s="745"/>
      <c r="BS113" s="745"/>
      <c r="BT113" s="745"/>
      <c r="BU113" s="745"/>
      <c r="BV113" s="745"/>
      <c r="BW113" s="745"/>
      <c r="BX113" s="745"/>
      <c r="BY113" s="745"/>
      <c r="BZ113" s="745"/>
      <c r="CA113" s="745"/>
      <c r="CB113" s="745"/>
      <c r="CC113" s="745"/>
      <c r="CD113" s="745"/>
      <c r="CE113" s="745"/>
      <c r="CF113" s="745"/>
      <c r="CG113" s="745"/>
      <c r="CH113" s="745"/>
      <c r="CI113" s="745"/>
      <c r="CJ113" s="745"/>
      <c r="CK113" s="745"/>
      <c r="CL113" s="745"/>
      <c r="CM113" s="745"/>
      <c r="CN113" s="745"/>
      <c r="CO113" s="745"/>
      <c r="CP113" s="745"/>
      <c r="CQ113" s="745"/>
      <c r="CR113" s="745"/>
      <c r="CS113" s="745"/>
      <c r="CT113" s="745"/>
      <c r="CU113" s="732"/>
      <c r="CV113" s="732"/>
      <c r="CW113" s="732"/>
      <c r="CX113" s="732"/>
      <c r="CY113" s="732"/>
      <c r="CZ113" s="732"/>
      <c r="DA113" s="732"/>
      <c r="DB113" s="745"/>
      <c r="DC113" s="745"/>
      <c r="DD113" s="745"/>
      <c r="DE113" s="745"/>
      <c r="DF113" s="745"/>
      <c r="DG113" s="745"/>
      <c r="DH113" s="745"/>
      <c r="DI113" s="745"/>
      <c r="DJ113" s="745"/>
      <c r="DK113" s="745"/>
      <c r="DL113" s="745"/>
      <c r="DM113" s="745"/>
      <c r="DN113" s="745"/>
      <c r="DO113" s="745"/>
      <c r="DP113" s="745"/>
      <c r="DQ113" s="745"/>
      <c r="DR113" s="732"/>
    </row>
    <row r="114" spans="1:135" ht="3" customHeight="1" x14ac:dyDescent="0.25">
      <c r="A114" s="2470"/>
      <c r="B114" s="2468"/>
      <c r="C114" s="733"/>
      <c r="D114" s="734"/>
      <c r="E114" s="734"/>
      <c r="F114" s="734"/>
      <c r="G114" s="734"/>
      <c r="H114" s="734"/>
      <c r="I114" s="732"/>
      <c r="J114" s="732"/>
      <c r="K114" s="732"/>
      <c r="L114" s="732"/>
      <c r="M114" s="732"/>
      <c r="N114" s="732"/>
      <c r="O114" s="732"/>
      <c r="P114" s="732"/>
      <c r="Q114" s="732"/>
      <c r="R114" s="732"/>
      <c r="S114" s="732"/>
      <c r="T114" s="732"/>
      <c r="U114" s="732"/>
      <c r="V114" s="732"/>
      <c r="W114" s="732"/>
      <c r="X114" s="732"/>
      <c r="Y114" s="732"/>
      <c r="Z114" s="732"/>
      <c r="AA114" s="732"/>
      <c r="AB114" s="732"/>
      <c r="AC114" s="732"/>
      <c r="AD114" s="732"/>
      <c r="AE114" s="732"/>
      <c r="AF114" s="732"/>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c r="BQ114" s="745"/>
      <c r="BR114" s="745"/>
      <c r="BS114" s="745"/>
      <c r="BT114" s="745"/>
      <c r="BU114" s="745"/>
      <c r="BV114" s="745"/>
      <c r="BW114" s="745"/>
      <c r="BX114" s="745"/>
      <c r="BY114" s="745"/>
      <c r="BZ114" s="745"/>
      <c r="CA114" s="745"/>
      <c r="CB114" s="745"/>
      <c r="CC114" s="745"/>
      <c r="CD114" s="745"/>
      <c r="CE114" s="745"/>
      <c r="CF114" s="745"/>
      <c r="CG114" s="745"/>
      <c r="CH114" s="745"/>
      <c r="CI114" s="745"/>
      <c r="CJ114" s="745"/>
      <c r="CK114" s="745"/>
      <c r="CL114" s="745"/>
      <c r="CM114" s="745"/>
      <c r="CN114" s="745"/>
      <c r="CO114" s="745"/>
      <c r="CP114" s="745"/>
      <c r="CQ114" s="745"/>
      <c r="CR114" s="745"/>
      <c r="CS114" s="745"/>
      <c r="CT114" s="745"/>
      <c r="CU114" s="732"/>
      <c r="CV114" s="732"/>
      <c r="CW114" s="732"/>
      <c r="CX114" s="732"/>
      <c r="CY114" s="732"/>
      <c r="CZ114" s="732"/>
      <c r="DA114" s="732"/>
      <c r="DB114" s="745"/>
      <c r="DC114" s="745"/>
      <c r="DD114" s="745"/>
      <c r="DE114" s="745"/>
      <c r="DF114" s="745"/>
      <c r="DG114" s="745"/>
      <c r="DH114" s="745"/>
      <c r="DI114" s="745"/>
      <c r="DJ114" s="745"/>
      <c r="DK114" s="745"/>
      <c r="DL114" s="745"/>
      <c r="DM114" s="745"/>
      <c r="DN114" s="745"/>
      <c r="DO114" s="745"/>
      <c r="DP114" s="745"/>
      <c r="DQ114" s="745"/>
      <c r="DR114" s="732"/>
    </row>
    <row r="115" spans="1:135" ht="3" customHeight="1" x14ac:dyDescent="0.25">
      <c r="A115" s="2470"/>
      <c r="B115" s="2468"/>
      <c r="C115" s="733"/>
      <c r="D115" s="734"/>
      <c r="E115" s="734"/>
      <c r="F115" s="734"/>
      <c r="G115" s="734"/>
      <c r="H115" s="734"/>
      <c r="I115" s="732"/>
      <c r="J115" s="732"/>
      <c r="K115" s="732"/>
      <c r="L115" s="732"/>
      <c r="M115" s="732"/>
      <c r="N115" s="732"/>
      <c r="O115" s="732"/>
      <c r="P115" s="732"/>
      <c r="Q115" s="732"/>
      <c r="R115" s="732"/>
      <c r="S115" s="732"/>
      <c r="T115" s="732"/>
      <c r="U115" s="732"/>
      <c r="V115" s="732"/>
      <c r="W115" s="732"/>
      <c r="X115" s="732"/>
      <c r="Y115" s="732"/>
      <c r="Z115" s="732"/>
      <c r="AA115" s="732"/>
      <c r="AB115" s="732"/>
      <c r="AC115" s="732"/>
      <c r="AD115" s="732"/>
      <c r="AE115" s="732"/>
      <c r="AF115" s="732"/>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c r="BH115" s="745"/>
      <c r="BI115" s="745"/>
      <c r="BJ115" s="745"/>
      <c r="BK115" s="745"/>
      <c r="BL115" s="745"/>
      <c r="BM115" s="745"/>
      <c r="BN115" s="745"/>
      <c r="BO115" s="745"/>
      <c r="BP115" s="745"/>
      <c r="BQ115" s="745"/>
      <c r="BR115" s="745"/>
      <c r="BS115" s="745"/>
      <c r="BT115" s="745"/>
      <c r="BU115" s="745"/>
      <c r="BV115" s="745"/>
      <c r="BW115" s="745"/>
      <c r="BX115" s="745"/>
      <c r="BY115" s="745"/>
      <c r="BZ115" s="745"/>
      <c r="CA115" s="745"/>
      <c r="CB115" s="745"/>
      <c r="CC115" s="745"/>
      <c r="CD115" s="745"/>
      <c r="CE115" s="745"/>
      <c r="CF115" s="745"/>
      <c r="CG115" s="745"/>
      <c r="CH115" s="745"/>
      <c r="CI115" s="745"/>
      <c r="CJ115" s="745"/>
      <c r="CK115" s="745"/>
      <c r="CL115" s="745"/>
      <c r="CM115" s="745"/>
      <c r="CN115" s="745"/>
      <c r="CO115" s="745"/>
      <c r="CP115" s="745"/>
      <c r="CQ115" s="745"/>
      <c r="CR115" s="745"/>
      <c r="CS115" s="745"/>
      <c r="CT115" s="745"/>
      <c r="CU115" s="732"/>
      <c r="CV115" s="732"/>
      <c r="CW115" s="732"/>
      <c r="CX115" s="732"/>
      <c r="CY115" s="732"/>
      <c r="CZ115" s="732"/>
      <c r="DA115" s="732"/>
      <c r="DB115" s="745"/>
      <c r="DC115" s="745"/>
      <c r="DD115" s="745"/>
      <c r="DE115" s="745"/>
      <c r="DF115" s="745"/>
      <c r="DG115" s="745"/>
      <c r="DH115" s="745"/>
      <c r="DI115" s="745"/>
      <c r="DJ115" s="745"/>
      <c r="DK115" s="745"/>
      <c r="DL115" s="745"/>
      <c r="DM115" s="745"/>
      <c r="DN115" s="745"/>
      <c r="DO115" s="745"/>
      <c r="DP115" s="745"/>
      <c r="DQ115" s="745"/>
      <c r="DR115" s="732"/>
    </row>
    <row r="116" spans="1:135" ht="3" customHeight="1" x14ac:dyDescent="0.25">
      <c r="A116" s="2470"/>
      <c r="B116" s="2468"/>
      <c r="C116" s="733"/>
      <c r="D116" s="734"/>
      <c r="E116" s="734"/>
      <c r="F116" s="734"/>
      <c r="G116" s="734"/>
      <c r="H116" s="734"/>
      <c r="I116" s="732"/>
      <c r="J116" s="732"/>
      <c r="K116" s="732"/>
      <c r="L116" s="732"/>
      <c r="M116" s="732"/>
      <c r="N116" s="732"/>
      <c r="O116" s="732"/>
      <c r="P116" s="732"/>
      <c r="Q116" s="732"/>
      <c r="R116" s="732"/>
      <c r="S116" s="732"/>
      <c r="T116" s="732"/>
      <c r="U116" s="732"/>
      <c r="V116" s="732"/>
      <c r="W116" s="732"/>
      <c r="X116" s="732"/>
      <c r="Y116" s="732"/>
      <c r="Z116" s="732"/>
      <c r="AA116" s="732"/>
      <c r="AB116" s="732"/>
      <c r="AC116" s="732"/>
      <c r="AD116" s="732"/>
      <c r="AE116" s="732"/>
      <c r="AF116" s="732"/>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c r="BH116" s="745"/>
      <c r="BI116" s="745"/>
      <c r="BJ116" s="745"/>
      <c r="BK116" s="745"/>
      <c r="BL116" s="745"/>
      <c r="BM116" s="745"/>
      <c r="BN116" s="745"/>
      <c r="BO116" s="745"/>
      <c r="BP116" s="745"/>
      <c r="BQ116" s="745"/>
      <c r="BR116" s="745"/>
      <c r="BS116" s="745"/>
      <c r="BT116" s="745"/>
      <c r="BU116" s="745"/>
      <c r="BV116" s="745"/>
      <c r="BW116" s="745"/>
      <c r="BX116" s="745"/>
      <c r="BY116" s="745"/>
      <c r="BZ116" s="745"/>
      <c r="CA116" s="745"/>
      <c r="CB116" s="745"/>
      <c r="CC116" s="745"/>
      <c r="CD116" s="745"/>
      <c r="CE116" s="745"/>
      <c r="CF116" s="745"/>
      <c r="CG116" s="745"/>
      <c r="CH116" s="745"/>
      <c r="CI116" s="745"/>
      <c r="CJ116" s="745"/>
      <c r="CK116" s="745"/>
      <c r="CL116" s="745"/>
      <c r="CM116" s="745"/>
      <c r="CN116" s="745"/>
      <c r="CO116" s="745"/>
      <c r="CP116" s="745"/>
      <c r="CQ116" s="745"/>
      <c r="CR116" s="745"/>
      <c r="CU116" s="745"/>
      <c r="CV116" s="745"/>
      <c r="CW116" s="745"/>
      <c r="CX116" s="745"/>
      <c r="CY116" s="745"/>
      <c r="CZ116" s="745"/>
      <c r="DA116" s="745"/>
      <c r="DB116" s="745"/>
      <c r="DC116" s="745"/>
      <c r="DD116" s="745"/>
      <c r="DE116" s="745"/>
      <c r="DF116" s="745"/>
      <c r="DG116" s="745"/>
      <c r="DH116" s="745"/>
      <c r="DI116" s="745"/>
      <c r="DJ116" s="745"/>
      <c r="DK116" s="745"/>
      <c r="DL116" s="745"/>
      <c r="DM116" s="745"/>
      <c r="DN116" s="745"/>
      <c r="DO116" s="745"/>
      <c r="DP116" s="745"/>
      <c r="DQ116" s="745"/>
      <c r="DR116" s="732"/>
    </row>
    <row r="117" spans="1:135" ht="3" customHeight="1" x14ac:dyDescent="0.25">
      <c r="A117" s="2470"/>
      <c r="B117" s="2469"/>
      <c r="C117" s="749"/>
      <c r="D117" s="750"/>
      <c r="E117" s="750"/>
      <c r="F117" s="750"/>
      <c r="G117" s="750"/>
      <c r="H117" s="750"/>
      <c r="I117" s="736"/>
      <c r="J117" s="736"/>
      <c r="K117" s="736"/>
      <c r="L117" s="736"/>
      <c r="M117" s="736"/>
      <c r="N117" s="736"/>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732"/>
      <c r="CC117" s="745"/>
      <c r="CD117" s="745"/>
      <c r="CE117" s="745"/>
      <c r="CF117" s="745"/>
      <c r="CG117" s="745"/>
      <c r="CH117" s="745"/>
      <c r="CI117" s="745"/>
      <c r="CJ117" s="745"/>
      <c r="CK117" s="745"/>
      <c r="CL117" s="745"/>
      <c r="CM117" s="745"/>
      <c r="CN117" s="745"/>
      <c r="CO117" s="745"/>
      <c r="CP117" s="745"/>
      <c r="CQ117" s="745"/>
      <c r="CR117" s="745"/>
      <c r="CS117" s="745"/>
      <c r="CT117" s="745"/>
      <c r="CU117" s="745"/>
      <c r="CV117" s="745"/>
      <c r="CW117" s="745"/>
      <c r="CX117" s="745"/>
      <c r="CY117" s="745"/>
      <c r="CZ117" s="745"/>
      <c r="DA117" s="745"/>
      <c r="DB117" s="745"/>
      <c r="DC117" s="745"/>
      <c r="DD117" s="745"/>
      <c r="DE117" s="745"/>
      <c r="DF117" s="745"/>
      <c r="DG117" s="745"/>
      <c r="DH117" s="745"/>
      <c r="DI117" s="745"/>
      <c r="DJ117" s="745"/>
      <c r="DK117" s="745"/>
      <c r="DL117" s="745"/>
      <c r="DM117" s="745"/>
      <c r="DN117" s="745"/>
      <c r="DO117" s="745"/>
      <c r="DP117" s="745"/>
      <c r="DQ117" s="745"/>
      <c r="DR117" s="745"/>
    </row>
    <row r="118" spans="1:135" ht="11.25" customHeight="1" x14ac:dyDescent="0.25">
      <c r="B118" s="745"/>
      <c r="C118" s="2501">
        <v>0.5</v>
      </c>
      <c r="D118" s="2501"/>
      <c r="E118" s="2501"/>
      <c r="F118" s="2501"/>
      <c r="G118" s="2501"/>
      <c r="H118" s="2501"/>
      <c r="I118" s="2501"/>
      <c r="J118" s="2501"/>
      <c r="K118" s="2501"/>
      <c r="L118" s="2501"/>
      <c r="M118" s="2501"/>
      <c r="N118" s="2502"/>
      <c r="O118" s="2517" t="s">
        <v>1081</v>
      </c>
      <c r="P118" s="2501"/>
      <c r="Q118" s="2501"/>
      <c r="R118" s="2501"/>
      <c r="S118" s="2501"/>
      <c r="T118" s="2501"/>
      <c r="U118" s="2501"/>
      <c r="V118" s="2501"/>
      <c r="W118" s="2501"/>
      <c r="X118" s="2501"/>
      <c r="Y118" s="2501"/>
      <c r="Z118" s="2502"/>
      <c r="AA118" s="907"/>
      <c r="AB118" s="907"/>
      <c r="AC118" s="907"/>
      <c r="AD118" s="907"/>
      <c r="AE118" s="907"/>
      <c r="AF118" s="907"/>
      <c r="AG118" s="2501">
        <v>1.5</v>
      </c>
      <c r="AH118" s="2501"/>
      <c r="AI118" s="2501"/>
      <c r="AJ118" s="2501"/>
      <c r="AK118" s="2501"/>
      <c r="AL118" s="2502"/>
      <c r="AM118" s="908"/>
      <c r="AN118" s="907"/>
      <c r="AO118" s="907"/>
      <c r="AP118" s="907"/>
      <c r="AQ118" s="907"/>
      <c r="AR118" s="907"/>
      <c r="AS118" s="2501">
        <v>2</v>
      </c>
      <c r="AT118" s="2501"/>
      <c r="AU118" s="2501"/>
      <c r="AV118" s="2501"/>
      <c r="AW118" s="2501"/>
      <c r="AX118" s="2502"/>
      <c r="AY118" s="907"/>
      <c r="AZ118" s="907"/>
      <c r="BA118" s="907"/>
      <c r="BB118" s="907"/>
      <c r="BC118" s="907"/>
      <c r="BD118" s="907"/>
      <c r="BE118" s="2501">
        <v>2.5</v>
      </c>
      <c r="BF118" s="2501"/>
      <c r="BG118" s="2501"/>
      <c r="BH118" s="2501"/>
      <c r="BI118" s="2501"/>
      <c r="BJ118" s="2502"/>
      <c r="BK118" s="907"/>
      <c r="BL118" s="907"/>
      <c r="BM118" s="907"/>
      <c r="BN118" s="907"/>
      <c r="BO118" s="907"/>
      <c r="BP118" s="907"/>
      <c r="BQ118" s="2501">
        <v>3</v>
      </c>
      <c r="BR118" s="2501"/>
      <c r="BS118" s="2501"/>
      <c r="BT118" s="2501"/>
      <c r="BU118" s="2501"/>
      <c r="BV118" s="2502"/>
      <c r="BW118" s="907"/>
      <c r="BX118" s="907"/>
      <c r="BY118" s="907"/>
      <c r="BZ118" s="907"/>
      <c r="CA118" s="907"/>
      <c r="CB118" s="907"/>
      <c r="CC118" s="2501">
        <v>3.5</v>
      </c>
      <c r="CD118" s="2501"/>
      <c r="CE118" s="2501"/>
      <c r="CF118" s="2501"/>
      <c r="CG118" s="2501"/>
      <c r="CH118" s="2502"/>
      <c r="CI118" s="907"/>
      <c r="CJ118" s="907"/>
      <c r="CK118" s="907"/>
      <c r="CL118" s="907"/>
      <c r="CM118" s="907"/>
      <c r="CN118" s="907"/>
      <c r="CO118" s="2501">
        <v>4</v>
      </c>
      <c r="CP118" s="2501"/>
      <c r="CQ118" s="2501"/>
      <c r="CR118" s="2501"/>
      <c r="CS118" s="2501"/>
      <c r="CT118" s="2502"/>
      <c r="CU118" s="907"/>
      <c r="CV118" s="907"/>
      <c r="CW118" s="907"/>
      <c r="CX118" s="907"/>
      <c r="CY118" s="907"/>
      <c r="CZ118" s="907"/>
      <c r="DA118" s="2501">
        <v>4.5</v>
      </c>
      <c r="DB118" s="2501"/>
      <c r="DC118" s="2501"/>
      <c r="DD118" s="2501"/>
      <c r="DE118" s="2501"/>
      <c r="DF118" s="2502"/>
      <c r="DG118" s="2517">
        <v>5</v>
      </c>
      <c r="DH118" s="2501"/>
      <c r="DI118" s="2501"/>
      <c r="DJ118" s="2501"/>
      <c r="DK118" s="2501"/>
      <c r="DL118" s="2501"/>
      <c r="DM118" s="2501"/>
      <c r="DN118" s="2501"/>
      <c r="DO118" s="2501"/>
      <c r="DP118" s="2501"/>
      <c r="DQ118" s="2501"/>
      <c r="DR118" s="2502"/>
      <c r="DS118" s="2498">
        <v>5.5</v>
      </c>
      <c r="DT118" s="2499"/>
      <c r="DU118" s="2499"/>
      <c r="DV118" s="2499"/>
      <c r="DW118" s="2499"/>
      <c r="DX118" s="2499"/>
      <c r="DY118" s="2499"/>
      <c r="DZ118" s="2499"/>
      <c r="EA118" s="2499"/>
      <c r="EB118" s="2499"/>
      <c r="EC118" s="2499"/>
      <c r="ED118" s="2499"/>
      <c r="EE118" s="2500"/>
    </row>
    <row r="119" spans="1:135" ht="6" customHeight="1" x14ac:dyDescent="0.25">
      <c r="B119" s="745"/>
      <c r="C119" s="904"/>
      <c r="D119" s="904"/>
      <c r="E119" s="904"/>
      <c r="F119" s="904"/>
      <c r="G119" s="904"/>
      <c r="H119" s="904"/>
      <c r="I119" s="909"/>
      <c r="J119" s="909"/>
      <c r="K119" s="909"/>
      <c r="L119" s="909"/>
      <c r="M119" s="909"/>
      <c r="N119" s="909"/>
      <c r="O119" s="909"/>
      <c r="P119" s="909"/>
      <c r="Q119" s="909"/>
      <c r="R119" s="909"/>
      <c r="S119" s="909"/>
      <c r="T119" s="909"/>
      <c r="U119" s="909"/>
      <c r="V119" s="909"/>
      <c r="W119" s="909"/>
      <c r="X119" s="909"/>
      <c r="Y119" s="909"/>
      <c r="Z119" s="910"/>
      <c r="AA119" s="911"/>
      <c r="AB119" s="911"/>
      <c r="AC119" s="911"/>
      <c r="AD119" s="911"/>
      <c r="AE119" s="911"/>
      <c r="AF119" s="911"/>
      <c r="AG119" s="911"/>
      <c r="AH119" s="909"/>
      <c r="AI119" s="909"/>
      <c r="AJ119" s="909"/>
      <c r="AK119" s="909"/>
      <c r="AL119" s="909"/>
      <c r="AM119" s="909"/>
      <c r="AN119" s="909"/>
      <c r="AO119" s="909"/>
      <c r="AP119" s="909"/>
      <c r="AQ119" s="909"/>
      <c r="AR119" s="909"/>
      <c r="AS119" s="909"/>
      <c r="AT119" s="909"/>
      <c r="AU119" s="909"/>
      <c r="AV119" s="909"/>
      <c r="AW119" s="909"/>
      <c r="AX119" s="910"/>
      <c r="AY119" s="911"/>
      <c r="AZ119" s="911"/>
      <c r="BA119" s="911"/>
      <c r="BB119" s="911"/>
      <c r="BC119" s="911"/>
      <c r="BD119" s="911"/>
      <c r="BE119" s="911"/>
      <c r="BF119" s="911"/>
      <c r="BG119" s="911"/>
      <c r="BH119" s="911"/>
      <c r="BI119" s="911"/>
      <c r="BJ119" s="911"/>
      <c r="BK119" s="909"/>
      <c r="BL119" s="909"/>
      <c r="BM119" s="909"/>
      <c r="BN119" s="909"/>
      <c r="BO119" s="909"/>
      <c r="BP119" s="909"/>
      <c r="BQ119" s="909"/>
      <c r="BR119" s="909"/>
      <c r="BS119" s="909"/>
      <c r="BT119" s="909"/>
      <c r="BU119" s="909"/>
      <c r="BV119" s="910"/>
      <c r="BW119" s="911"/>
      <c r="BX119" s="911"/>
      <c r="BY119" s="911"/>
      <c r="BZ119" s="911"/>
      <c r="CA119" s="911"/>
      <c r="CB119" s="911"/>
      <c r="CC119" s="911"/>
      <c r="CD119" s="911"/>
      <c r="CE119" s="911"/>
      <c r="CF119" s="911"/>
      <c r="CG119" s="911"/>
      <c r="CH119" s="911"/>
      <c r="CI119" s="909"/>
      <c r="CJ119" s="909"/>
      <c r="CK119" s="909"/>
      <c r="CL119" s="909"/>
      <c r="CM119" s="909"/>
      <c r="CN119" s="909"/>
      <c r="CO119" s="909"/>
      <c r="CP119" s="909"/>
      <c r="CQ119" s="909"/>
      <c r="CR119" s="909"/>
      <c r="CS119" s="909"/>
      <c r="CT119" s="910"/>
      <c r="CU119" s="911"/>
      <c r="CV119" s="911"/>
      <c r="CW119" s="911"/>
      <c r="CX119" s="911"/>
      <c r="CY119" s="911"/>
      <c r="CZ119" s="911"/>
      <c r="DA119" s="911"/>
      <c r="DB119" s="911"/>
      <c r="DC119" s="911"/>
      <c r="DD119" s="911"/>
      <c r="DE119" s="911"/>
      <c r="DF119" s="911"/>
      <c r="DG119" s="909"/>
      <c r="DH119" s="909"/>
      <c r="DI119" s="909"/>
      <c r="DJ119" s="909"/>
      <c r="DK119" s="909"/>
      <c r="DL119" s="909"/>
      <c r="DM119" s="909"/>
      <c r="DN119" s="909"/>
      <c r="DO119" s="909"/>
      <c r="DP119" s="909"/>
      <c r="DQ119" s="909"/>
      <c r="DR119" s="910"/>
      <c r="DS119" s="912"/>
      <c r="DT119" s="904"/>
      <c r="DU119" s="904"/>
      <c r="DV119" s="904"/>
      <c r="DW119" s="904"/>
      <c r="DX119" s="904"/>
      <c r="DY119" s="904"/>
      <c r="DZ119" s="904"/>
      <c r="EA119" s="904"/>
      <c r="EB119" s="904"/>
      <c r="EC119" s="904"/>
      <c r="ED119" s="904"/>
      <c r="EE119" s="904"/>
    </row>
    <row r="120" spans="1:135" ht="12.75" customHeight="1" x14ac:dyDescent="0.25">
      <c r="B120" s="745"/>
      <c r="C120" s="904"/>
      <c r="D120" s="2518" t="s">
        <v>1097</v>
      </c>
      <c r="E120" s="2518"/>
      <c r="F120" s="2518"/>
      <c r="G120" s="2518"/>
      <c r="H120" s="2518"/>
      <c r="I120" s="2518"/>
      <c r="J120" s="2518"/>
      <c r="K120" s="2518"/>
      <c r="L120" s="2518"/>
      <c r="M120" s="2518"/>
      <c r="N120" s="2518"/>
      <c r="O120" s="2518"/>
      <c r="P120" s="2518"/>
      <c r="Q120" s="2518"/>
      <c r="R120" s="2518"/>
      <c r="S120" s="2518"/>
      <c r="T120" s="2518"/>
      <c r="U120" s="2518"/>
      <c r="V120" s="2518"/>
      <c r="W120" s="2518"/>
      <c r="X120" s="2518"/>
      <c r="Y120" s="2518"/>
      <c r="Z120" s="2518"/>
      <c r="AA120" s="2518"/>
      <c r="AB120" s="2518"/>
      <c r="AC120" s="2518"/>
      <c r="AD120" s="2518"/>
      <c r="AE120" s="2518"/>
      <c r="AF120" s="2518"/>
      <c r="AG120" s="2518"/>
      <c r="AH120" s="2518"/>
      <c r="AI120" s="2518"/>
      <c r="AJ120" s="2518"/>
      <c r="AK120" s="2518"/>
      <c r="AL120" s="2518"/>
      <c r="AM120" s="2518"/>
      <c r="AN120" s="2518"/>
      <c r="AO120" s="2518"/>
      <c r="AP120" s="2518"/>
      <c r="AQ120" s="2518"/>
      <c r="AR120" s="2518"/>
      <c r="AS120" s="2518"/>
      <c r="AT120" s="2518"/>
      <c r="AU120" s="2518"/>
      <c r="AV120" s="2518"/>
      <c r="AW120" s="2518"/>
      <c r="AX120" s="2518"/>
      <c r="AY120" s="2518"/>
      <c r="AZ120" s="2518"/>
      <c r="BA120" s="2518"/>
      <c r="BB120" s="2518"/>
      <c r="BC120" s="2518"/>
      <c r="BD120" s="2518"/>
      <c r="BE120" s="2518"/>
      <c r="BF120" s="2518"/>
      <c r="BG120" s="2518"/>
      <c r="BH120" s="2518"/>
      <c r="BI120" s="2518"/>
      <c r="BJ120" s="2518"/>
      <c r="BK120" s="2518"/>
      <c r="BL120" s="2518"/>
      <c r="BM120" s="2518"/>
      <c r="BN120" s="2518"/>
      <c r="BO120" s="2518"/>
      <c r="BP120" s="2518"/>
      <c r="BQ120" s="2518"/>
      <c r="BR120" s="2518"/>
      <c r="BS120" s="2518"/>
      <c r="BT120" s="2518"/>
      <c r="BU120" s="2518"/>
      <c r="BV120" s="2518"/>
      <c r="BW120" s="2518"/>
      <c r="BX120" s="2518"/>
      <c r="BY120" s="2518"/>
      <c r="BZ120" s="2518"/>
      <c r="CA120" s="2518"/>
      <c r="CB120" s="2518"/>
      <c r="CC120" s="2518"/>
      <c r="CD120" s="2518"/>
      <c r="CE120" s="2518"/>
      <c r="CF120" s="2518"/>
      <c r="CG120" s="2518"/>
      <c r="CH120" s="2518"/>
      <c r="CI120" s="2518"/>
      <c r="CJ120" s="2518"/>
      <c r="CK120" s="2518"/>
      <c r="CL120" s="2518"/>
      <c r="CM120" s="2518"/>
      <c r="CN120" s="2518"/>
      <c r="CO120" s="2518"/>
      <c r="CP120" s="2518"/>
      <c r="CQ120" s="2518"/>
      <c r="CR120" s="2518"/>
      <c r="CS120" s="2518"/>
      <c r="CT120" s="2518"/>
      <c r="CU120" s="2518"/>
      <c r="CV120" s="2518"/>
      <c r="CW120" s="2518"/>
      <c r="CX120" s="2518"/>
      <c r="CY120" s="2518"/>
      <c r="CZ120" s="2518"/>
      <c r="DA120" s="2518"/>
      <c r="DB120" s="2518"/>
      <c r="DC120" s="2518"/>
      <c r="DD120" s="2518"/>
      <c r="DE120" s="2518"/>
      <c r="DF120" s="2518"/>
      <c r="DG120" s="2518"/>
      <c r="DH120" s="2518"/>
      <c r="DI120" s="2518"/>
      <c r="DJ120" s="2518"/>
      <c r="DK120" s="2518"/>
      <c r="DL120" s="2518"/>
      <c r="DM120" s="2518"/>
      <c r="DN120" s="2518"/>
      <c r="DO120" s="2518"/>
      <c r="DP120" s="2518"/>
      <c r="DQ120" s="2518"/>
      <c r="DR120" s="2518"/>
      <c r="DS120" s="2518"/>
      <c r="DT120" s="2518"/>
      <c r="DU120" s="2518"/>
      <c r="DV120" s="2518"/>
      <c r="DW120" s="2518"/>
      <c r="DX120" s="2518"/>
      <c r="DY120" s="2518"/>
      <c r="DZ120" s="2518"/>
      <c r="EA120" s="2518"/>
      <c r="EB120" s="2518"/>
      <c r="EC120" s="2518"/>
      <c r="ED120" s="2518"/>
      <c r="EE120" s="2518"/>
    </row>
    <row r="121" spans="1:135" ht="6.75" customHeight="1" x14ac:dyDescent="0.25">
      <c r="B121" s="745"/>
      <c r="C121" s="745"/>
      <c r="D121" s="745"/>
      <c r="E121" s="745"/>
      <c r="F121" s="745"/>
      <c r="G121" s="745"/>
      <c r="H121" s="745"/>
      <c r="I121" s="751"/>
      <c r="J121" s="751"/>
      <c r="K121" s="751"/>
      <c r="L121" s="751"/>
      <c r="M121" s="751"/>
      <c r="N121" s="751"/>
      <c r="O121" s="751"/>
      <c r="P121" s="751"/>
      <c r="Q121" s="751"/>
      <c r="R121" s="751"/>
      <c r="S121" s="751"/>
      <c r="T121" s="751"/>
      <c r="U121" s="751"/>
      <c r="V121" s="751"/>
      <c r="W121" s="751"/>
      <c r="X121" s="751"/>
      <c r="Y121" s="751"/>
      <c r="Z121" s="753"/>
      <c r="AA121" s="753"/>
      <c r="AB121" s="753"/>
      <c r="AC121" s="753"/>
      <c r="AD121" s="753"/>
      <c r="AE121" s="753"/>
      <c r="AF121" s="753"/>
      <c r="AG121" s="753"/>
      <c r="AH121" s="751"/>
      <c r="AI121" s="751"/>
      <c r="AJ121" s="751"/>
      <c r="AK121" s="751"/>
      <c r="AL121" s="751"/>
      <c r="AM121" s="751"/>
      <c r="AN121" s="751"/>
      <c r="AO121" s="751"/>
      <c r="AP121" s="751"/>
      <c r="AQ121" s="751"/>
      <c r="AR121" s="751"/>
      <c r="AS121" s="751"/>
      <c r="AT121" s="751"/>
      <c r="AU121" s="751"/>
      <c r="AV121" s="751"/>
      <c r="AW121" s="751"/>
      <c r="AX121" s="753"/>
      <c r="AY121" s="753"/>
      <c r="AZ121" s="753"/>
      <c r="BA121" s="753"/>
      <c r="BB121" s="753"/>
      <c r="BC121" s="753"/>
      <c r="BD121" s="753"/>
      <c r="BE121" s="753"/>
      <c r="BF121" s="753"/>
      <c r="BG121" s="753"/>
      <c r="BH121" s="753"/>
      <c r="BI121" s="753"/>
      <c r="BJ121" s="753"/>
      <c r="BK121" s="751"/>
      <c r="BL121" s="751"/>
      <c r="BM121" s="751"/>
      <c r="BN121" s="751"/>
      <c r="BO121" s="751"/>
      <c r="BP121" s="751"/>
      <c r="BQ121" s="751"/>
      <c r="BR121" s="751"/>
      <c r="BS121" s="751"/>
      <c r="BT121" s="751"/>
      <c r="BU121" s="751"/>
      <c r="BV121" s="753"/>
      <c r="BW121" s="753"/>
      <c r="BX121" s="753"/>
      <c r="BY121" s="753"/>
      <c r="BZ121" s="753"/>
      <c r="CA121" s="753"/>
      <c r="CB121" s="753"/>
      <c r="CC121" s="753"/>
      <c r="CD121" s="753"/>
      <c r="CE121" s="753"/>
      <c r="CF121" s="753"/>
      <c r="CG121" s="753"/>
      <c r="CH121" s="753"/>
      <c r="CI121" s="751"/>
      <c r="CJ121" s="751"/>
      <c r="CK121" s="751"/>
      <c r="CL121" s="751"/>
      <c r="CM121" s="751"/>
      <c r="CN121" s="751"/>
      <c r="CO121" s="751"/>
      <c r="CP121" s="751"/>
      <c r="CQ121" s="751"/>
      <c r="CR121" s="751"/>
      <c r="CS121" s="751"/>
      <c r="CT121" s="753"/>
      <c r="CU121" s="753"/>
      <c r="CV121" s="753"/>
      <c r="CW121" s="753"/>
      <c r="CX121" s="753"/>
      <c r="CY121" s="753"/>
      <c r="CZ121" s="753"/>
      <c r="DA121" s="753"/>
      <c r="DB121" s="753"/>
      <c r="DC121" s="753"/>
      <c r="DD121" s="753"/>
      <c r="DE121" s="753"/>
      <c r="DF121" s="753"/>
      <c r="DG121" s="751"/>
      <c r="DH121" s="751"/>
      <c r="DI121" s="751"/>
      <c r="DJ121" s="751"/>
      <c r="DK121" s="751"/>
      <c r="DL121" s="751"/>
      <c r="DM121" s="751"/>
      <c r="DN121" s="751"/>
      <c r="DO121" s="751"/>
      <c r="DP121" s="751"/>
      <c r="DQ121" s="751"/>
      <c r="DR121" s="753"/>
      <c r="DS121" s="755"/>
    </row>
    <row r="122" spans="1:135" ht="15.75" thickBot="1" x14ac:dyDescent="0.3">
      <c r="B122" s="725" t="s">
        <v>1069</v>
      </c>
      <c r="D122" s="756"/>
      <c r="E122" s="756"/>
      <c r="F122" s="756"/>
      <c r="G122" s="756"/>
      <c r="H122" s="756"/>
      <c r="I122" s="745"/>
      <c r="J122" s="757"/>
      <c r="K122" s="757"/>
      <c r="L122" s="757"/>
      <c r="M122" s="757"/>
      <c r="N122" s="758"/>
      <c r="O122" s="758"/>
      <c r="P122" s="758"/>
      <c r="Q122" s="758"/>
      <c r="R122" s="758"/>
      <c r="S122" s="758"/>
      <c r="T122" s="758"/>
      <c r="U122" s="758"/>
      <c r="V122" s="758"/>
      <c r="W122" s="758"/>
      <c r="X122" s="758"/>
      <c r="Y122" s="758"/>
      <c r="Z122" s="758"/>
      <c r="AA122" s="758"/>
      <c r="AB122" s="758"/>
      <c r="AC122" s="758"/>
      <c r="AD122" s="758"/>
      <c r="AE122" s="758"/>
      <c r="AF122" s="758"/>
      <c r="AG122" s="758"/>
      <c r="AH122" s="758"/>
      <c r="AI122" s="758"/>
      <c r="AJ122" s="758"/>
      <c r="AK122" s="758"/>
      <c r="AL122" s="758"/>
      <c r="AM122" s="758"/>
      <c r="AN122" s="758"/>
      <c r="AO122" s="758"/>
      <c r="AP122" s="758"/>
      <c r="AQ122" s="758"/>
      <c r="AR122" s="758"/>
      <c r="AS122" s="758"/>
      <c r="AT122" s="758"/>
      <c r="AU122" s="758"/>
      <c r="AV122" s="758"/>
      <c r="AW122" s="758"/>
      <c r="AX122" s="758"/>
      <c r="AY122" s="758"/>
      <c r="AZ122" s="758"/>
      <c r="BA122" s="758"/>
      <c r="BB122" s="758"/>
      <c r="BC122" s="758"/>
      <c r="BD122" s="758"/>
      <c r="BE122" s="758"/>
      <c r="BF122" s="758"/>
      <c r="BG122" s="758"/>
      <c r="BH122" s="758"/>
      <c r="BI122" s="758"/>
      <c r="BJ122" s="758"/>
      <c r="BK122" s="758"/>
      <c r="BL122" s="758"/>
      <c r="BM122" s="758"/>
      <c r="BN122" s="758"/>
      <c r="BO122" s="758"/>
      <c r="BP122" s="758"/>
      <c r="BQ122" s="758"/>
      <c r="BR122" s="758"/>
      <c r="BS122" s="758"/>
      <c r="BT122" s="758"/>
      <c r="BU122" s="758"/>
      <c r="BV122" s="758"/>
      <c r="BW122" s="758"/>
      <c r="BX122" s="758"/>
      <c r="BY122" s="758"/>
      <c r="BZ122" s="758"/>
      <c r="CA122" s="758"/>
      <c r="CB122" s="758"/>
      <c r="CC122" s="758"/>
      <c r="CD122" s="758"/>
      <c r="CE122" s="758"/>
      <c r="CF122" s="758"/>
      <c r="CG122" s="758"/>
      <c r="CH122" s="758"/>
      <c r="CI122" s="758"/>
      <c r="CJ122" s="758"/>
      <c r="CK122" s="758"/>
      <c r="CL122" s="758"/>
      <c r="CM122" s="758"/>
      <c r="CN122" s="758"/>
      <c r="CO122" s="758"/>
      <c r="CP122" s="758"/>
      <c r="CQ122" s="758"/>
      <c r="CR122" s="758"/>
      <c r="CS122" s="758"/>
      <c r="CT122" s="758"/>
      <c r="CU122" s="758"/>
      <c r="CV122" s="758"/>
      <c r="CW122" s="758"/>
      <c r="CX122" s="758"/>
      <c r="CY122" s="758"/>
      <c r="CZ122" s="758"/>
      <c r="DA122" s="758"/>
      <c r="DB122" s="758"/>
      <c r="DC122" s="758"/>
      <c r="DD122" s="758"/>
      <c r="DE122" s="758"/>
      <c r="DF122" s="758"/>
      <c r="DG122" s="758"/>
      <c r="DH122" s="758"/>
      <c r="DI122" s="758"/>
      <c r="DJ122" s="758"/>
      <c r="DK122" s="758"/>
      <c r="DL122" s="758"/>
      <c r="DM122" s="758"/>
      <c r="DN122" s="758"/>
      <c r="DO122" s="758"/>
      <c r="DP122" s="758"/>
      <c r="DQ122" s="758"/>
      <c r="DR122" s="758"/>
      <c r="DS122" s="759"/>
    </row>
    <row r="123" spans="1:135" ht="15" customHeight="1" thickTop="1" x14ac:dyDescent="0.25">
      <c r="A123" s="905" t="s">
        <v>1067</v>
      </c>
      <c r="B123" s="1017">
        <v>11</v>
      </c>
      <c r="C123" s="2515">
        <v>8</v>
      </c>
      <c r="D123" s="2516"/>
      <c r="E123" s="2516"/>
      <c r="F123" s="2516"/>
      <c r="G123" s="2516"/>
      <c r="H123" s="2516"/>
      <c r="I123" s="2516"/>
      <c r="J123" s="2516"/>
      <c r="K123" s="2516"/>
      <c r="L123" s="2516"/>
      <c r="M123" s="2516"/>
      <c r="N123" s="2516"/>
      <c r="O123" s="2512">
        <v>8</v>
      </c>
      <c r="P123" s="2513"/>
      <c r="Q123" s="2513"/>
      <c r="R123" s="2513"/>
      <c r="S123" s="2513"/>
      <c r="T123" s="2513"/>
      <c r="U123" s="2513"/>
      <c r="V123" s="2513"/>
      <c r="W123" s="2513"/>
      <c r="X123" s="2513"/>
      <c r="Y123" s="2513"/>
      <c r="Z123" s="2514"/>
      <c r="AA123" s="2512">
        <v>7</v>
      </c>
      <c r="AB123" s="2513"/>
      <c r="AC123" s="2513"/>
      <c r="AD123" s="2513"/>
      <c r="AE123" s="2513"/>
      <c r="AF123" s="2513"/>
      <c r="AG123" s="2513"/>
      <c r="AH123" s="2513"/>
      <c r="AI123" s="2513"/>
      <c r="AJ123" s="2513"/>
      <c r="AK123" s="2513"/>
      <c r="AL123" s="2514"/>
      <c r="AM123" s="2512">
        <v>7</v>
      </c>
      <c r="AN123" s="2513"/>
      <c r="AO123" s="2513"/>
      <c r="AP123" s="2513"/>
      <c r="AQ123" s="2513"/>
      <c r="AR123" s="2513"/>
      <c r="AS123" s="2513"/>
      <c r="AT123" s="2513"/>
      <c r="AU123" s="2513"/>
      <c r="AV123" s="2513"/>
      <c r="AW123" s="2513"/>
      <c r="AX123" s="2514"/>
      <c r="AY123" s="2512">
        <v>7</v>
      </c>
      <c r="AZ123" s="2513"/>
      <c r="BA123" s="2513"/>
      <c r="BB123" s="2513"/>
      <c r="BC123" s="2513"/>
      <c r="BD123" s="2513"/>
      <c r="BE123" s="2513"/>
      <c r="BF123" s="2513"/>
      <c r="BG123" s="2513"/>
      <c r="BH123" s="2513"/>
      <c r="BI123" s="2513"/>
      <c r="BJ123" s="2514"/>
      <c r="BK123" s="2512">
        <v>7</v>
      </c>
      <c r="BL123" s="2513"/>
      <c r="BM123" s="2513"/>
      <c r="BN123" s="2513"/>
      <c r="BO123" s="2513"/>
      <c r="BP123" s="2513"/>
      <c r="BQ123" s="2513"/>
      <c r="BR123" s="2513"/>
      <c r="BS123" s="2513"/>
      <c r="BT123" s="2513"/>
      <c r="BU123" s="2513"/>
      <c r="BV123" s="2514"/>
      <c r="BW123" s="2512">
        <v>6</v>
      </c>
      <c r="BX123" s="2513"/>
      <c r="BY123" s="2513"/>
      <c r="BZ123" s="2513"/>
      <c r="CA123" s="2513"/>
      <c r="CB123" s="2513"/>
      <c r="CC123" s="2513"/>
      <c r="CD123" s="2513"/>
      <c r="CE123" s="2513"/>
      <c r="CF123" s="2513"/>
      <c r="CG123" s="2513"/>
      <c r="CH123" s="2514"/>
      <c r="CI123" s="2512">
        <v>6</v>
      </c>
      <c r="CJ123" s="2513"/>
      <c r="CK123" s="2513"/>
      <c r="CL123" s="2513"/>
      <c r="CM123" s="2513"/>
      <c r="CN123" s="2513"/>
      <c r="CO123" s="2513"/>
      <c r="CP123" s="2513"/>
      <c r="CQ123" s="2513"/>
      <c r="CR123" s="2513"/>
      <c r="CS123" s="2513"/>
      <c r="CT123" s="2514"/>
      <c r="CU123" s="2512">
        <v>4</v>
      </c>
      <c r="CV123" s="2513"/>
      <c r="CW123" s="2513"/>
      <c r="CX123" s="2513"/>
      <c r="CY123" s="2513"/>
      <c r="CZ123" s="2513"/>
      <c r="DA123" s="2513"/>
      <c r="DB123" s="2513"/>
      <c r="DC123" s="2513"/>
      <c r="DD123" s="2513"/>
      <c r="DE123" s="2513"/>
      <c r="DF123" s="2514"/>
      <c r="DG123" s="2512">
        <v>2</v>
      </c>
      <c r="DH123" s="2513"/>
      <c r="DI123" s="2513"/>
      <c r="DJ123" s="2513"/>
      <c r="DK123" s="2513"/>
      <c r="DL123" s="2513"/>
      <c r="DM123" s="2513"/>
      <c r="DN123" s="2513"/>
      <c r="DO123" s="2513"/>
      <c r="DP123" s="2513"/>
      <c r="DQ123" s="2513"/>
      <c r="DR123" s="2514"/>
      <c r="DS123" s="759"/>
    </row>
    <row r="124" spans="1:135" ht="15" customHeight="1" thickBot="1" x14ac:dyDescent="0.3">
      <c r="A124" s="905" t="s">
        <v>1068</v>
      </c>
      <c r="B124" s="1018">
        <v>1</v>
      </c>
      <c r="C124" s="2510">
        <f>C123/11</f>
        <v>0.72727272727272729</v>
      </c>
      <c r="D124" s="2510"/>
      <c r="E124" s="2510"/>
      <c r="F124" s="2510"/>
      <c r="G124" s="2510"/>
      <c r="H124" s="2510"/>
      <c r="I124" s="2510"/>
      <c r="J124" s="2510"/>
      <c r="K124" s="2510"/>
      <c r="L124" s="2510"/>
      <c r="M124" s="2510"/>
      <c r="N124" s="2511"/>
      <c r="O124" s="2509">
        <f>O123/11</f>
        <v>0.72727272727272729</v>
      </c>
      <c r="P124" s="2510"/>
      <c r="Q124" s="2510"/>
      <c r="R124" s="2510"/>
      <c r="S124" s="2510"/>
      <c r="T124" s="2510"/>
      <c r="U124" s="2510"/>
      <c r="V124" s="2510"/>
      <c r="W124" s="2510"/>
      <c r="X124" s="2510"/>
      <c r="Y124" s="2510"/>
      <c r="Z124" s="2511"/>
      <c r="AA124" s="2509">
        <f>AA123/11</f>
        <v>0.63636363636363635</v>
      </c>
      <c r="AB124" s="2510"/>
      <c r="AC124" s="2510"/>
      <c r="AD124" s="2510"/>
      <c r="AE124" s="2510"/>
      <c r="AF124" s="2510"/>
      <c r="AG124" s="2510"/>
      <c r="AH124" s="2510"/>
      <c r="AI124" s="2510"/>
      <c r="AJ124" s="2510"/>
      <c r="AK124" s="2510"/>
      <c r="AL124" s="2511"/>
      <c r="AM124" s="2509">
        <f>AM123/11</f>
        <v>0.63636363636363635</v>
      </c>
      <c r="AN124" s="2510"/>
      <c r="AO124" s="2510"/>
      <c r="AP124" s="2510"/>
      <c r="AQ124" s="2510"/>
      <c r="AR124" s="2510"/>
      <c r="AS124" s="2510"/>
      <c r="AT124" s="2510"/>
      <c r="AU124" s="2510"/>
      <c r="AV124" s="2510"/>
      <c r="AW124" s="2510"/>
      <c r="AX124" s="2511"/>
      <c r="AY124" s="2509">
        <f>AY123/11</f>
        <v>0.63636363636363635</v>
      </c>
      <c r="AZ124" s="2510"/>
      <c r="BA124" s="2510"/>
      <c r="BB124" s="2510"/>
      <c r="BC124" s="2510"/>
      <c r="BD124" s="2510"/>
      <c r="BE124" s="2510"/>
      <c r="BF124" s="2510"/>
      <c r="BG124" s="2510"/>
      <c r="BH124" s="2510"/>
      <c r="BI124" s="2510"/>
      <c r="BJ124" s="2511"/>
      <c r="BK124" s="2509">
        <f>BK123/11</f>
        <v>0.63636363636363635</v>
      </c>
      <c r="BL124" s="2510"/>
      <c r="BM124" s="2510"/>
      <c r="BN124" s="2510"/>
      <c r="BO124" s="2510"/>
      <c r="BP124" s="2510"/>
      <c r="BQ124" s="2510"/>
      <c r="BR124" s="2510"/>
      <c r="BS124" s="2510"/>
      <c r="BT124" s="2510"/>
      <c r="BU124" s="2510"/>
      <c r="BV124" s="2511"/>
      <c r="BW124" s="2509">
        <f>BW123/11</f>
        <v>0.54545454545454541</v>
      </c>
      <c r="BX124" s="2510"/>
      <c r="BY124" s="2510"/>
      <c r="BZ124" s="2510"/>
      <c r="CA124" s="2510"/>
      <c r="CB124" s="2510"/>
      <c r="CC124" s="2510"/>
      <c r="CD124" s="2510"/>
      <c r="CE124" s="2510"/>
      <c r="CF124" s="2510"/>
      <c r="CG124" s="2510"/>
      <c r="CH124" s="2511"/>
      <c r="CI124" s="2509">
        <f>CI123/11</f>
        <v>0.54545454545454541</v>
      </c>
      <c r="CJ124" s="2510"/>
      <c r="CK124" s="2510"/>
      <c r="CL124" s="2510"/>
      <c r="CM124" s="2510"/>
      <c r="CN124" s="2510"/>
      <c r="CO124" s="2510"/>
      <c r="CP124" s="2510"/>
      <c r="CQ124" s="2510"/>
      <c r="CR124" s="2510"/>
      <c r="CS124" s="2510"/>
      <c r="CT124" s="2511"/>
      <c r="CU124" s="2509">
        <f>CU123/11</f>
        <v>0.36363636363636365</v>
      </c>
      <c r="CV124" s="2510"/>
      <c r="CW124" s="2510"/>
      <c r="CX124" s="2510"/>
      <c r="CY124" s="2510"/>
      <c r="CZ124" s="2510"/>
      <c r="DA124" s="2510"/>
      <c r="DB124" s="2510"/>
      <c r="DC124" s="2510"/>
      <c r="DD124" s="2510"/>
      <c r="DE124" s="2510"/>
      <c r="DF124" s="2511"/>
      <c r="DG124" s="2509">
        <f>DG123/11</f>
        <v>0.18181818181818182</v>
      </c>
      <c r="DH124" s="2510"/>
      <c r="DI124" s="2510"/>
      <c r="DJ124" s="2510"/>
      <c r="DK124" s="2510"/>
      <c r="DL124" s="2510"/>
      <c r="DM124" s="2510"/>
      <c r="DN124" s="2510"/>
      <c r="DO124" s="2510"/>
      <c r="DP124" s="2510"/>
      <c r="DQ124" s="2510"/>
      <c r="DR124" s="2511"/>
      <c r="DS124" s="759"/>
    </row>
    <row r="125" spans="1:135" ht="15.75" thickTop="1" x14ac:dyDescent="0.25">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c r="CB125" s="759"/>
      <c r="CC125" s="759"/>
      <c r="CD125" s="759"/>
      <c r="CE125" s="759"/>
      <c r="CF125" s="759"/>
      <c r="CG125" s="759"/>
      <c r="CH125" s="759"/>
      <c r="CI125" s="759"/>
      <c r="CJ125" s="759"/>
      <c r="CK125" s="759"/>
      <c r="CL125" s="759"/>
      <c r="CM125" s="759"/>
      <c r="CN125" s="759"/>
      <c r="CO125" s="759"/>
      <c r="CP125" s="759"/>
      <c r="CQ125" s="759"/>
      <c r="CR125" s="759"/>
      <c r="CS125" s="759"/>
      <c r="CT125" s="759"/>
      <c r="CU125" s="759"/>
      <c r="CV125" s="759"/>
      <c r="CW125" s="759"/>
      <c r="CX125" s="759"/>
      <c r="CY125" s="759"/>
      <c r="CZ125" s="759"/>
      <c r="DA125" s="759"/>
      <c r="DB125" s="759"/>
      <c r="DC125" s="759"/>
      <c r="DD125" s="759"/>
      <c r="DE125" s="759"/>
      <c r="DF125" s="759"/>
      <c r="DG125" s="759"/>
      <c r="DH125" s="759"/>
      <c r="DI125" s="759"/>
      <c r="DJ125" s="759"/>
      <c r="DK125" s="759"/>
      <c r="DL125" s="759"/>
      <c r="DM125" s="759"/>
      <c r="DN125" s="759"/>
      <c r="DO125" s="759"/>
      <c r="DP125" s="759"/>
      <c r="DQ125" s="759"/>
      <c r="DR125" s="759"/>
      <c r="DS125" s="759"/>
    </row>
    <row r="127" spans="1:135" x14ac:dyDescent="0.25">
      <c r="B127" s="2543" t="s">
        <v>1128</v>
      </c>
      <c r="C127" s="2544"/>
      <c r="D127" s="2544"/>
      <c r="E127" s="2544"/>
      <c r="F127" s="2544"/>
      <c r="G127" s="2544"/>
      <c r="H127" s="2544"/>
      <c r="I127" s="2544"/>
      <c r="J127" s="2544"/>
      <c r="K127" s="2544"/>
      <c r="L127" s="2544"/>
      <c r="M127" s="2544"/>
      <c r="N127" s="2544"/>
      <c r="O127" s="2544"/>
      <c r="P127" s="2544"/>
      <c r="Q127" s="2544"/>
      <c r="R127" s="2544"/>
      <c r="S127" s="2544"/>
      <c r="T127" s="2544"/>
      <c r="U127" s="2544"/>
      <c r="V127" s="2544"/>
      <c r="W127" s="2544"/>
      <c r="X127" s="2544"/>
      <c r="Y127" s="2544"/>
      <c r="Z127" s="2544"/>
      <c r="AA127" s="2544"/>
      <c r="AB127" s="2544"/>
      <c r="AC127" s="2544"/>
      <c r="AD127" s="2544"/>
      <c r="AE127" s="2544"/>
      <c r="AF127" s="2544"/>
      <c r="AG127" s="2544"/>
      <c r="AH127" s="2544"/>
      <c r="AI127" s="2544"/>
      <c r="AJ127" s="2544"/>
      <c r="AK127" s="2544"/>
      <c r="AL127" s="2544"/>
      <c r="AM127" s="2544"/>
      <c r="AN127" s="2544"/>
      <c r="AO127" s="2544"/>
      <c r="AP127" s="2544"/>
      <c r="AQ127" s="2544"/>
      <c r="AR127" s="2544"/>
      <c r="AS127" s="2544"/>
      <c r="AT127" s="2544"/>
      <c r="AU127" s="2544"/>
      <c r="AV127" s="2544"/>
      <c r="AW127" s="2544"/>
      <c r="AX127" s="2544"/>
      <c r="AY127" s="2544"/>
      <c r="AZ127" s="2544"/>
      <c r="BA127" s="2544"/>
      <c r="BB127" s="2544"/>
      <c r="BC127" s="2544"/>
      <c r="BD127" s="2544"/>
      <c r="BE127" s="2544"/>
      <c r="BF127" s="2544"/>
      <c r="BG127" s="2544"/>
      <c r="BH127" s="2544"/>
      <c r="BI127" s="2544"/>
      <c r="BJ127" s="2544"/>
      <c r="BK127" s="2544"/>
      <c r="BL127" s="2544"/>
      <c r="BM127" s="2544"/>
      <c r="BN127" s="2544"/>
      <c r="BO127" s="2544"/>
      <c r="BP127" s="2544"/>
      <c r="BQ127" s="2544"/>
      <c r="BR127" s="2544"/>
      <c r="BS127" s="2544"/>
      <c r="BT127" s="2544"/>
      <c r="BU127" s="2544"/>
      <c r="BV127" s="2544"/>
      <c r="BW127" s="2544"/>
      <c r="BX127" s="2544"/>
      <c r="BY127" s="2544"/>
      <c r="BZ127" s="2544"/>
      <c r="CA127" s="2544"/>
      <c r="CB127" s="2544"/>
      <c r="CC127" s="2544"/>
      <c r="CD127" s="2544"/>
      <c r="CE127" s="2544"/>
      <c r="CF127" s="2544"/>
      <c r="CG127" s="2544"/>
      <c r="CH127" s="2545"/>
      <c r="CI127" s="2538" t="s">
        <v>1107</v>
      </c>
      <c r="CJ127" s="2538"/>
      <c r="CK127" s="2538"/>
      <c r="CL127" s="2538"/>
      <c r="CM127" s="2538"/>
      <c r="CN127" s="2538"/>
      <c r="CO127" s="2538"/>
      <c r="CP127" s="2538"/>
      <c r="CQ127" s="2538"/>
      <c r="CR127" s="2538"/>
      <c r="CS127" s="2538"/>
      <c r="CT127" s="2538"/>
      <c r="CU127" s="2538" t="s">
        <v>1068</v>
      </c>
      <c r="CV127" s="2538"/>
      <c r="CW127" s="2538"/>
      <c r="CX127" s="2538"/>
      <c r="CY127" s="2538"/>
      <c r="CZ127" s="2538"/>
      <c r="DA127" s="2538"/>
      <c r="DB127" s="2538"/>
      <c r="DC127" s="2538"/>
      <c r="DD127" s="2538"/>
      <c r="DE127" s="2538"/>
      <c r="DF127" s="2538"/>
    </row>
    <row r="128" spans="1:135" x14ac:dyDescent="0.25">
      <c r="B128" s="2546" t="s">
        <v>1127</v>
      </c>
      <c r="C128" s="2547"/>
      <c r="D128" s="2547"/>
      <c r="E128" s="2547"/>
      <c r="F128" s="2547"/>
      <c r="G128" s="2547"/>
      <c r="H128" s="2547"/>
      <c r="I128" s="2547"/>
      <c r="J128" s="2547"/>
      <c r="K128" s="2547"/>
      <c r="L128" s="2547"/>
      <c r="M128" s="2547"/>
      <c r="N128" s="2547"/>
      <c r="O128" s="2547"/>
      <c r="P128" s="2547"/>
      <c r="Q128" s="2547"/>
      <c r="R128" s="2547"/>
      <c r="S128" s="2547"/>
      <c r="T128" s="2547"/>
      <c r="U128" s="2547"/>
      <c r="V128" s="2547"/>
      <c r="W128" s="2547"/>
      <c r="X128" s="2547"/>
      <c r="Y128" s="2547"/>
      <c r="Z128" s="2547"/>
      <c r="AA128" s="2547"/>
      <c r="AB128" s="2547"/>
      <c r="AC128" s="2547"/>
      <c r="AD128" s="2547"/>
      <c r="AE128" s="2547"/>
      <c r="AF128" s="2547"/>
      <c r="AG128" s="2547"/>
      <c r="AH128" s="2547"/>
      <c r="AI128" s="2547"/>
      <c r="AJ128" s="2547"/>
      <c r="AK128" s="2547"/>
      <c r="AL128" s="2547"/>
      <c r="AM128" s="2547"/>
      <c r="AN128" s="2547"/>
      <c r="AO128" s="2547"/>
      <c r="AP128" s="2547"/>
      <c r="AQ128" s="2547"/>
      <c r="AR128" s="2547"/>
      <c r="AS128" s="2547"/>
      <c r="AT128" s="2547"/>
      <c r="AU128" s="2547"/>
      <c r="AV128" s="2547"/>
      <c r="AW128" s="2547"/>
      <c r="AX128" s="2547"/>
      <c r="AY128" s="2547"/>
      <c r="AZ128" s="2547"/>
      <c r="BA128" s="2547"/>
      <c r="BB128" s="2547"/>
      <c r="BC128" s="2547"/>
      <c r="BD128" s="2547"/>
      <c r="BE128" s="2547"/>
      <c r="BF128" s="2547"/>
      <c r="BG128" s="2547"/>
      <c r="BH128" s="2547"/>
      <c r="BI128" s="2547"/>
      <c r="BJ128" s="2547"/>
      <c r="BK128" s="2547"/>
      <c r="BL128" s="2547"/>
      <c r="BM128" s="2547"/>
      <c r="BN128" s="2547"/>
      <c r="BO128" s="2547"/>
      <c r="BP128" s="2547"/>
      <c r="BQ128" s="2547"/>
      <c r="BR128" s="2547"/>
      <c r="BS128" s="2547"/>
      <c r="BT128" s="2547"/>
      <c r="BU128" s="2547"/>
      <c r="BV128" s="2547"/>
      <c r="BW128" s="2547"/>
      <c r="BX128" s="2547"/>
      <c r="BY128" s="2547"/>
      <c r="BZ128" s="2547"/>
      <c r="CA128" s="2547"/>
      <c r="CB128" s="2547"/>
      <c r="CC128" s="2547"/>
      <c r="CD128" s="2547"/>
      <c r="CE128" s="2547"/>
      <c r="CF128" s="2547"/>
      <c r="CG128" s="2547"/>
      <c r="CH128" s="2548"/>
      <c r="CI128" s="2524">
        <v>11</v>
      </c>
      <c r="CJ128" s="2524"/>
      <c r="CK128" s="2524"/>
      <c r="CL128" s="2524"/>
      <c r="CM128" s="2524"/>
      <c r="CN128" s="2524"/>
      <c r="CO128" s="2524"/>
      <c r="CP128" s="2524"/>
      <c r="CQ128" s="2524"/>
      <c r="CR128" s="2524"/>
      <c r="CS128" s="2524"/>
      <c r="CT128" s="2524"/>
      <c r="CU128" s="2524"/>
      <c r="CV128" s="2524"/>
      <c r="CW128" s="2524"/>
      <c r="CX128" s="2524"/>
      <c r="CY128" s="2524"/>
      <c r="CZ128" s="2524"/>
      <c r="DA128" s="2524"/>
      <c r="DB128" s="2524"/>
      <c r="DC128" s="2524"/>
      <c r="DD128" s="2524"/>
      <c r="DE128" s="2524"/>
      <c r="DF128" s="2524"/>
    </row>
    <row r="129" spans="2:110" x14ac:dyDescent="0.25">
      <c r="B129" s="2525" t="s">
        <v>1133</v>
      </c>
      <c r="C129" s="2525"/>
      <c r="D129" s="2525"/>
      <c r="E129" s="2525"/>
      <c r="F129" s="2525"/>
      <c r="G129" s="2525"/>
      <c r="H129" s="2525"/>
      <c r="I129" s="2525"/>
      <c r="J129" s="2525"/>
      <c r="K129" s="2525"/>
      <c r="L129" s="2525"/>
      <c r="M129" s="2525"/>
      <c r="N129" s="2525"/>
      <c r="O129" s="2525"/>
      <c r="P129" s="2525"/>
      <c r="Q129" s="2525"/>
      <c r="R129" s="2525"/>
      <c r="S129" s="2525"/>
      <c r="T129" s="2525"/>
      <c r="U129" s="2525"/>
      <c r="V129" s="2525"/>
      <c r="W129" s="2525"/>
      <c r="X129" s="2525"/>
      <c r="Y129" s="2525"/>
      <c r="Z129" s="2525"/>
      <c r="AA129" s="2525"/>
      <c r="AB129" s="2525"/>
      <c r="AC129" s="2525"/>
      <c r="AD129" s="2525"/>
      <c r="AE129" s="2525"/>
      <c r="AF129" s="2525"/>
      <c r="AG129" s="2525"/>
      <c r="AH129" s="2525"/>
      <c r="AI129" s="2525"/>
      <c r="AJ129" s="2525"/>
      <c r="AK129" s="2525"/>
      <c r="AL129" s="2525"/>
      <c r="AM129" s="2525"/>
      <c r="AN129" s="2525"/>
      <c r="AO129" s="2525"/>
      <c r="AP129" s="2525"/>
      <c r="AQ129" s="2525"/>
      <c r="AR129" s="2525"/>
      <c r="AS129" s="2525"/>
      <c r="AT129" s="2525"/>
      <c r="AU129" s="2525"/>
      <c r="AV129" s="2525"/>
      <c r="AW129" s="2525"/>
      <c r="AX129" s="2525"/>
      <c r="AY129" s="2525"/>
      <c r="AZ129" s="2525"/>
      <c r="BA129" s="2525"/>
      <c r="BB129" s="2525"/>
      <c r="BC129" s="2525"/>
      <c r="BD129" s="2525"/>
      <c r="BE129" s="2525"/>
      <c r="BF129" s="2525"/>
      <c r="BG129" s="2525"/>
      <c r="BH129" s="2525"/>
      <c r="BI129" s="2525"/>
      <c r="BJ129" s="2525"/>
      <c r="BK129" s="2525"/>
      <c r="BL129" s="2525"/>
      <c r="BM129" s="2525"/>
      <c r="BN129" s="2525"/>
      <c r="BO129" s="2525"/>
      <c r="BP129" s="2525"/>
      <c r="BQ129" s="2525"/>
      <c r="BR129" s="2525"/>
      <c r="BS129" s="2525"/>
      <c r="BT129" s="2525"/>
      <c r="BU129" s="2525"/>
      <c r="BV129" s="2525"/>
      <c r="BW129" s="2525"/>
      <c r="BX129" s="2525"/>
      <c r="BY129" s="2525"/>
      <c r="BZ129" s="2525"/>
      <c r="CA129" s="2525"/>
      <c r="CB129" s="2525"/>
      <c r="CC129" s="2525"/>
      <c r="CD129" s="2525"/>
      <c r="CE129" s="2525"/>
      <c r="CF129" s="2525"/>
      <c r="CG129" s="2525"/>
      <c r="CH129" s="2525"/>
      <c r="CI129" s="2524">
        <v>0</v>
      </c>
      <c r="CJ129" s="2524"/>
      <c r="CK129" s="2524"/>
      <c r="CL129" s="2524"/>
      <c r="CM129" s="2524"/>
      <c r="CN129" s="2524"/>
      <c r="CO129" s="2524"/>
      <c r="CP129" s="2524"/>
      <c r="CQ129" s="2524"/>
      <c r="CR129" s="2524"/>
      <c r="CS129" s="2524"/>
      <c r="CT129" s="2524"/>
      <c r="CU129" s="2533">
        <f>CI129/$CI$128</f>
        <v>0</v>
      </c>
      <c r="CV129" s="2533"/>
      <c r="CW129" s="2533"/>
      <c r="CX129" s="2533"/>
      <c r="CY129" s="2533"/>
      <c r="CZ129" s="2533"/>
      <c r="DA129" s="2533"/>
      <c r="DB129" s="2533"/>
      <c r="DC129" s="2533"/>
      <c r="DD129" s="2533"/>
      <c r="DE129" s="2533"/>
      <c r="DF129" s="2533"/>
    </row>
    <row r="130" spans="2:110" x14ac:dyDescent="0.25">
      <c r="B130" s="2523" t="s">
        <v>1129</v>
      </c>
      <c r="C130" s="2523"/>
      <c r="D130" s="2523"/>
      <c r="E130" s="2523"/>
      <c r="F130" s="2523"/>
      <c r="G130" s="2523"/>
      <c r="H130" s="2523"/>
      <c r="I130" s="2523"/>
      <c r="J130" s="2523"/>
      <c r="K130" s="2523"/>
      <c r="L130" s="2523"/>
      <c r="M130" s="2523"/>
      <c r="N130" s="2523"/>
      <c r="O130" s="2523"/>
      <c r="P130" s="2523"/>
      <c r="Q130" s="2523"/>
      <c r="R130" s="2523"/>
      <c r="S130" s="2523"/>
      <c r="T130" s="2523"/>
      <c r="U130" s="2523"/>
      <c r="V130" s="2523"/>
      <c r="W130" s="2523"/>
      <c r="X130" s="2523"/>
      <c r="Y130" s="2523"/>
      <c r="Z130" s="2523"/>
      <c r="AA130" s="2523"/>
      <c r="AB130" s="2523"/>
      <c r="AC130" s="2523"/>
      <c r="AD130" s="2523"/>
      <c r="AE130" s="2523"/>
      <c r="AF130" s="2523"/>
      <c r="AG130" s="2523"/>
      <c r="AH130" s="2523"/>
      <c r="AI130" s="2523"/>
      <c r="AJ130" s="2523"/>
      <c r="AK130" s="2523"/>
      <c r="AL130" s="2523"/>
      <c r="AM130" s="2523"/>
      <c r="AN130" s="2523"/>
      <c r="AO130" s="2523"/>
      <c r="AP130" s="2523"/>
      <c r="AQ130" s="2523"/>
      <c r="AR130" s="2523"/>
      <c r="AS130" s="2523"/>
      <c r="AT130" s="2523"/>
      <c r="AU130" s="2523"/>
      <c r="AV130" s="2523"/>
      <c r="AW130" s="2523"/>
      <c r="AX130" s="2523"/>
      <c r="AY130" s="2523"/>
      <c r="AZ130" s="2523"/>
      <c r="BA130" s="2523"/>
      <c r="BB130" s="2523"/>
      <c r="BC130" s="2523"/>
      <c r="BD130" s="2523"/>
      <c r="BE130" s="2523"/>
      <c r="BF130" s="2523"/>
      <c r="BG130" s="2523"/>
      <c r="BH130" s="2523"/>
      <c r="BI130" s="2523"/>
      <c r="BJ130" s="2523"/>
      <c r="BK130" s="2523"/>
      <c r="BL130" s="2523"/>
      <c r="BM130" s="2523"/>
      <c r="BN130" s="2523"/>
      <c r="BO130" s="2523"/>
      <c r="BP130" s="2523"/>
      <c r="BQ130" s="2523"/>
      <c r="BR130" s="2523"/>
      <c r="BS130" s="2523"/>
      <c r="BT130" s="2523"/>
      <c r="BU130" s="2523"/>
      <c r="BV130" s="2523"/>
      <c r="BW130" s="2523"/>
      <c r="BX130" s="2523"/>
      <c r="BY130" s="2523"/>
      <c r="BZ130" s="2523"/>
      <c r="CA130" s="2523"/>
      <c r="CB130" s="2523"/>
      <c r="CC130" s="2523"/>
      <c r="CD130" s="2523"/>
      <c r="CE130" s="2523"/>
      <c r="CF130" s="2523"/>
      <c r="CG130" s="2523"/>
      <c r="CH130" s="2523"/>
      <c r="CI130" s="2516">
        <v>0</v>
      </c>
      <c r="CJ130" s="2516"/>
      <c r="CK130" s="2516"/>
      <c r="CL130" s="2516"/>
      <c r="CM130" s="2516"/>
      <c r="CN130" s="2516"/>
      <c r="CO130" s="2516"/>
      <c r="CP130" s="2516"/>
      <c r="CQ130" s="2516"/>
      <c r="CR130" s="2516"/>
      <c r="CS130" s="2516"/>
      <c r="CT130" s="2516"/>
      <c r="CU130" s="2532">
        <f t="shared" ref="CU130:CU136" si="0">CI130/$CI$128</f>
        <v>0</v>
      </c>
      <c r="CV130" s="2532"/>
      <c r="CW130" s="2532"/>
      <c r="CX130" s="2532"/>
      <c r="CY130" s="2532"/>
      <c r="CZ130" s="2532"/>
      <c r="DA130" s="2532"/>
      <c r="DB130" s="2532"/>
      <c r="DC130" s="2532"/>
      <c r="DD130" s="2532"/>
      <c r="DE130" s="2532"/>
      <c r="DF130" s="2532"/>
    </row>
    <row r="131" spans="2:110" x14ac:dyDescent="0.25">
      <c r="B131" s="2523" t="s">
        <v>1130</v>
      </c>
      <c r="C131" s="2523"/>
      <c r="D131" s="2523"/>
      <c r="E131" s="2523"/>
      <c r="F131" s="2523"/>
      <c r="G131" s="2523"/>
      <c r="H131" s="2523"/>
      <c r="I131" s="2523"/>
      <c r="J131" s="2523"/>
      <c r="K131" s="2523"/>
      <c r="L131" s="2523"/>
      <c r="M131" s="2523"/>
      <c r="N131" s="2523"/>
      <c r="O131" s="2523"/>
      <c r="P131" s="2523"/>
      <c r="Q131" s="2523"/>
      <c r="R131" s="2523"/>
      <c r="S131" s="2523"/>
      <c r="T131" s="2523"/>
      <c r="U131" s="2523"/>
      <c r="V131" s="2523"/>
      <c r="W131" s="2523"/>
      <c r="X131" s="2523"/>
      <c r="Y131" s="2523"/>
      <c r="Z131" s="2523"/>
      <c r="AA131" s="2523"/>
      <c r="AB131" s="2523"/>
      <c r="AC131" s="2523"/>
      <c r="AD131" s="2523"/>
      <c r="AE131" s="2523"/>
      <c r="AF131" s="2523"/>
      <c r="AG131" s="2523"/>
      <c r="AH131" s="2523"/>
      <c r="AI131" s="2523"/>
      <c r="AJ131" s="2523"/>
      <c r="AK131" s="2523"/>
      <c r="AL131" s="2523"/>
      <c r="AM131" s="2523"/>
      <c r="AN131" s="2523"/>
      <c r="AO131" s="2523"/>
      <c r="AP131" s="2523"/>
      <c r="AQ131" s="2523"/>
      <c r="AR131" s="2523"/>
      <c r="AS131" s="2523"/>
      <c r="AT131" s="2523"/>
      <c r="AU131" s="2523"/>
      <c r="AV131" s="2523"/>
      <c r="AW131" s="2523"/>
      <c r="AX131" s="2523"/>
      <c r="AY131" s="2523"/>
      <c r="AZ131" s="2523"/>
      <c r="BA131" s="2523"/>
      <c r="BB131" s="2523"/>
      <c r="BC131" s="2523"/>
      <c r="BD131" s="2523"/>
      <c r="BE131" s="2523"/>
      <c r="BF131" s="2523"/>
      <c r="BG131" s="2523"/>
      <c r="BH131" s="2523"/>
      <c r="BI131" s="2523"/>
      <c r="BJ131" s="2523"/>
      <c r="BK131" s="2523"/>
      <c r="BL131" s="2523"/>
      <c r="BM131" s="2523"/>
      <c r="BN131" s="2523"/>
      <c r="BO131" s="2523"/>
      <c r="BP131" s="2523"/>
      <c r="BQ131" s="2523"/>
      <c r="BR131" s="2523"/>
      <c r="BS131" s="2523"/>
      <c r="BT131" s="2523"/>
      <c r="BU131" s="2523"/>
      <c r="BV131" s="2523"/>
      <c r="BW131" s="2523"/>
      <c r="BX131" s="2523"/>
      <c r="BY131" s="2523"/>
      <c r="BZ131" s="2523"/>
      <c r="CA131" s="2523"/>
      <c r="CB131" s="2523"/>
      <c r="CC131" s="2523"/>
      <c r="CD131" s="2523"/>
      <c r="CE131" s="2523"/>
      <c r="CF131" s="2523"/>
      <c r="CG131" s="2523"/>
      <c r="CH131" s="2523"/>
      <c r="CI131" s="2516">
        <v>0</v>
      </c>
      <c r="CJ131" s="2516"/>
      <c r="CK131" s="2516"/>
      <c r="CL131" s="2516"/>
      <c r="CM131" s="2516"/>
      <c r="CN131" s="2516"/>
      <c r="CO131" s="2516"/>
      <c r="CP131" s="2516"/>
      <c r="CQ131" s="2516"/>
      <c r="CR131" s="2516"/>
      <c r="CS131" s="2516"/>
      <c r="CT131" s="2516"/>
      <c r="CU131" s="2532">
        <f t="shared" si="0"/>
        <v>0</v>
      </c>
      <c r="CV131" s="2532"/>
      <c r="CW131" s="2532"/>
      <c r="CX131" s="2532"/>
      <c r="CY131" s="2532"/>
      <c r="CZ131" s="2532"/>
      <c r="DA131" s="2532"/>
      <c r="DB131" s="2532"/>
      <c r="DC131" s="2532"/>
      <c r="DD131" s="2532"/>
      <c r="DE131" s="2532"/>
      <c r="DF131" s="2532"/>
    </row>
    <row r="132" spans="2:110" x14ac:dyDescent="0.25">
      <c r="B132" s="2523" t="s">
        <v>1131</v>
      </c>
      <c r="C132" s="2523"/>
      <c r="D132" s="2523"/>
      <c r="E132" s="2523"/>
      <c r="F132" s="2523"/>
      <c r="G132" s="2523"/>
      <c r="H132" s="2523"/>
      <c r="I132" s="2523"/>
      <c r="J132" s="2523"/>
      <c r="K132" s="2523"/>
      <c r="L132" s="2523"/>
      <c r="M132" s="2523"/>
      <c r="N132" s="2523"/>
      <c r="O132" s="2523"/>
      <c r="P132" s="2523"/>
      <c r="Q132" s="2523"/>
      <c r="R132" s="2523"/>
      <c r="S132" s="2523"/>
      <c r="T132" s="2523"/>
      <c r="U132" s="2523"/>
      <c r="V132" s="2523"/>
      <c r="W132" s="2523"/>
      <c r="X132" s="2523"/>
      <c r="Y132" s="2523"/>
      <c r="Z132" s="2523"/>
      <c r="AA132" s="2523"/>
      <c r="AB132" s="2523"/>
      <c r="AC132" s="2523"/>
      <c r="AD132" s="2523"/>
      <c r="AE132" s="2523"/>
      <c r="AF132" s="2523"/>
      <c r="AG132" s="2523"/>
      <c r="AH132" s="2523"/>
      <c r="AI132" s="2523"/>
      <c r="AJ132" s="2523"/>
      <c r="AK132" s="2523"/>
      <c r="AL132" s="2523"/>
      <c r="AM132" s="2523"/>
      <c r="AN132" s="2523"/>
      <c r="AO132" s="2523"/>
      <c r="AP132" s="2523"/>
      <c r="AQ132" s="2523"/>
      <c r="AR132" s="2523"/>
      <c r="AS132" s="2523"/>
      <c r="AT132" s="2523"/>
      <c r="AU132" s="2523"/>
      <c r="AV132" s="2523"/>
      <c r="AW132" s="2523"/>
      <c r="AX132" s="2523"/>
      <c r="AY132" s="2523"/>
      <c r="AZ132" s="2523"/>
      <c r="BA132" s="2523"/>
      <c r="BB132" s="2523"/>
      <c r="BC132" s="2523"/>
      <c r="BD132" s="2523"/>
      <c r="BE132" s="2523"/>
      <c r="BF132" s="2523"/>
      <c r="BG132" s="2523"/>
      <c r="BH132" s="2523"/>
      <c r="BI132" s="2523"/>
      <c r="BJ132" s="2523"/>
      <c r="BK132" s="2523"/>
      <c r="BL132" s="2523"/>
      <c r="BM132" s="2523"/>
      <c r="BN132" s="2523"/>
      <c r="BO132" s="2523"/>
      <c r="BP132" s="2523"/>
      <c r="BQ132" s="2523"/>
      <c r="BR132" s="2523"/>
      <c r="BS132" s="2523"/>
      <c r="BT132" s="2523"/>
      <c r="BU132" s="2523"/>
      <c r="BV132" s="2523"/>
      <c r="BW132" s="2523"/>
      <c r="BX132" s="2523"/>
      <c r="BY132" s="2523"/>
      <c r="BZ132" s="2523"/>
      <c r="CA132" s="2523"/>
      <c r="CB132" s="2523"/>
      <c r="CC132" s="2523"/>
      <c r="CD132" s="2523"/>
      <c r="CE132" s="2523"/>
      <c r="CF132" s="2523"/>
      <c r="CG132" s="2523"/>
      <c r="CH132" s="2523"/>
      <c r="CI132" s="2516">
        <v>0</v>
      </c>
      <c r="CJ132" s="2516"/>
      <c r="CK132" s="2516"/>
      <c r="CL132" s="2516"/>
      <c r="CM132" s="2516"/>
      <c r="CN132" s="2516"/>
      <c r="CO132" s="2516"/>
      <c r="CP132" s="2516"/>
      <c r="CQ132" s="2516"/>
      <c r="CR132" s="2516"/>
      <c r="CS132" s="2516"/>
      <c r="CT132" s="2516"/>
      <c r="CU132" s="2532">
        <f t="shared" si="0"/>
        <v>0</v>
      </c>
      <c r="CV132" s="2532"/>
      <c r="CW132" s="2532"/>
      <c r="CX132" s="2532"/>
      <c r="CY132" s="2532"/>
      <c r="CZ132" s="2532"/>
      <c r="DA132" s="2532"/>
      <c r="DB132" s="2532"/>
      <c r="DC132" s="2532"/>
      <c r="DD132" s="2532"/>
      <c r="DE132" s="2532"/>
      <c r="DF132" s="2532"/>
    </row>
    <row r="133" spans="2:110" ht="15" customHeight="1" x14ac:dyDescent="0.25">
      <c r="B133" s="2539" t="s">
        <v>1235</v>
      </c>
      <c r="C133" s="2539"/>
      <c r="D133" s="2539"/>
      <c r="E133" s="2539"/>
      <c r="F133" s="2539"/>
      <c r="G133" s="2539"/>
      <c r="H133" s="2539"/>
      <c r="I133" s="2539"/>
      <c r="J133" s="2539"/>
      <c r="K133" s="2539"/>
      <c r="L133" s="2539"/>
      <c r="M133" s="2539"/>
      <c r="N133" s="2539"/>
      <c r="O133" s="2539"/>
      <c r="P133" s="2539"/>
      <c r="Q133" s="2539"/>
      <c r="R133" s="2539"/>
      <c r="S133" s="2539"/>
      <c r="T133" s="2539"/>
      <c r="U133" s="2539"/>
      <c r="V133" s="2539"/>
      <c r="W133" s="2539"/>
      <c r="X133" s="2539"/>
      <c r="Y133" s="2539"/>
      <c r="Z133" s="2539"/>
      <c r="AA133" s="2539"/>
      <c r="AB133" s="2539"/>
      <c r="AC133" s="2539"/>
      <c r="AD133" s="2539"/>
      <c r="AE133" s="2539"/>
      <c r="AF133" s="2539"/>
      <c r="AG133" s="2539"/>
      <c r="AH133" s="2539"/>
      <c r="AI133" s="2539"/>
      <c r="AJ133" s="2539"/>
      <c r="AK133" s="2539"/>
      <c r="AL133" s="2539"/>
      <c r="AM133" s="2539"/>
      <c r="AN133" s="2539"/>
      <c r="AO133" s="2539"/>
      <c r="AP133" s="2539"/>
      <c r="AQ133" s="2539"/>
      <c r="AR133" s="2539"/>
      <c r="AS133" s="2539"/>
      <c r="AT133" s="2539"/>
      <c r="AU133" s="2539"/>
      <c r="AV133" s="2539"/>
      <c r="AW133" s="2539"/>
      <c r="AX133" s="2539"/>
      <c r="AY133" s="2539"/>
      <c r="AZ133" s="2539"/>
      <c r="BA133" s="2539"/>
      <c r="BB133" s="2539"/>
      <c r="BC133" s="2539"/>
      <c r="BD133" s="2539"/>
      <c r="BE133" s="2539"/>
      <c r="BF133" s="2539"/>
      <c r="BG133" s="2539"/>
      <c r="BH133" s="2539"/>
      <c r="BI133" s="2539"/>
      <c r="BJ133" s="2539"/>
      <c r="BK133" s="2539"/>
      <c r="BL133" s="2539"/>
      <c r="BM133" s="2539"/>
      <c r="BN133" s="2539"/>
      <c r="BO133" s="2539"/>
      <c r="BP133" s="2539"/>
      <c r="BQ133" s="2539"/>
      <c r="BR133" s="2539"/>
      <c r="BS133" s="2539"/>
      <c r="BT133" s="2539"/>
      <c r="BU133" s="2539"/>
      <c r="BV133" s="2539"/>
      <c r="BW133" s="2539"/>
      <c r="BX133" s="2539"/>
      <c r="BY133" s="2539"/>
      <c r="BZ133" s="2539"/>
      <c r="CA133" s="2539"/>
      <c r="CB133" s="2539"/>
      <c r="CC133" s="2539"/>
      <c r="CD133" s="2539"/>
      <c r="CE133" s="2539"/>
      <c r="CF133" s="2539"/>
      <c r="CG133" s="2539"/>
      <c r="CH133" s="2539"/>
      <c r="CI133" s="2516">
        <v>0</v>
      </c>
      <c r="CJ133" s="2516"/>
      <c r="CK133" s="2516"/>
      <c r="CL133" s="2516"/>
      <c r="CM133" s="2516"/>
      <c r="CN133" s="2516"/>
      <c r="CO133" s="2516"/>
      <c r="CP133" s="2516"/>
      <c r="CQ133" s="2516"/>
      <c r="CR133" s="2516"/>
      <c r="CS133" s="2516"/>
      <c r="CT133" s="2516"/>
      <c r="CU133" s="2532">
        <f t="shared" si="0"/>
        <v>0</v>
      </c>
      <c r="CV133" s="2532"/>
      <c r="CW133" s="2532"/>
      <c r="CX133" s="2532"/>
      <c r="CY133" s="2532"/>
      <c r="CZ133" s="2532"/>
      <c r="DA133" s="2532"/>
      <c r="DB133" s="2532"/>
      <c r="DC133" s="2532"/>
      <c r="DD133" s="2532"/>
      <c r="DE133" s="2532"/>
      <c r="DF133" s="2532"/>
    </row>
    <row r="134" spans="2:110" ht="14.45" customHeight="1" x14ac:dyDescent="0.25">
      <c r="B134" s="2549" t="s">
        <v>1524</v>
      </c>
      <c r="C134" s="2549"/>
      <c r="D134" s="2549"/>
      <c r="E134" s="2549"/>
      <c r="F134" s="2549"/>
      <c r="G134" s="2549"/>
      <c r="H134" s="2549"/>
      <c r="I134" s="2549"/>
      <c r="J134" s="2549"/>
      <c r="K134" s="2549"/>
      <c r="L134" s="2549"/>
      <c r="M134" s="2549"/>
      <c r="N134" s="2549"/>
      <c r="O134" s="2549"/>
      <c r="P134" s="2549"/>
      <c r="Q134" s="2549"/>
      <c r="R134" s="2549"/>
      <c r="S134" s="2549"/>
      <c r="T134" s="2549"/>
      <c r="U134" s="2549"/>
      <c r="V134" s="2549"/>
      <c r="W134" s="2549"/>
      <c r="X134" s="2549"/>
      <c r="Y134" s="2549"/>
      <c r="Z134" s="2549"/>
      <c r="AA134" s="2549"/>
      <c r="AB134" s="2549"/>
      <c r="AC134" s="2549"/>
      <c r="AD134" s="2549"/>
      <c r="AE134" s="2549"/>
      <c r="AF134" s="2549"/>
      <c r="AG134" s="2549"/>
      <c r="AH134" s="2549"/>
      <c r="AI134" s="2549"/>
      <c r="AJ134" s="2549"/>
      <c r="AK134" s="2549"/>
      <c r="AL134" s="2549"/>
      <c r="AM134" s="2549"/>
      <c r="AN134" s="2549"/>
      <c r="AO134" s="2549"/>
      <c r="AP134" s="2549"/>
      <c r="AQ134" s="2549"/>
      <c r="AR134" s="2549"/>
      <c r="AS134" s="2549"/>
      <c r="AT134" s="2549"/>
      <c r="AU134" s="2549"/>
      <c r="AV134" s="2549"/>
      <c r="AW134" s="2549"/>
      <c r="AX134" s="2549"/>
      <c r="AY134" s="2549"/>
      <c r="AZ134" s="2549"/>
      <c r="BA134" s="2549"/>
      <c r="BB134" s="2549"/>
      <c r="BC134" s="2549"/>
      <c r="BD134" s="2549"/>
      <c r="BE134" s="2549"/>
      <c r="BF134" s="2549"/>
      <c r="BG134" s="2549"/>
      <c r="BH134" s="2549"/>
      <c r="BI134" s="2549"/>
      <c r="BJ134" s="2549"/>
      <c r="BK134" s="2549"/>
      <c r="BL134" s="2549"/>
      <c r="BM134" s="2549"/>
      <c r="BN134" s="2549"/>
      <c r="BO134" s="2549"/>
      <c r="BP134" s="2549"/>
      <c r="BQ134" s="2549"/>
      <c r="BR134" s="2549"/>
      <c r="BS134" s="2549"/>
      <c r="BT134" s="2549"/>
      <c r="BU134" s="2549"/>
      <c r="BV134" s="2549"/>
      <c r="BW134" s="2549"/>
      <c r="BX134" s="2549"/>
      <c r="BY134" s="2549"/>
      <c r="BZ134" s="2549"/>
      <c r="CA134" s="2549"/>
      <c r="CB134" s="2549"/>
      <c r="CC134" s="2549"/>
      <c r="CD134" s="2549"/>
      <c r="CE134" s="2549"/>
      <c r="CF134" s="2549"/>
      <c r="CG134" s="2549"/>
      <c r="CH134" s="2549"/>
      <c r="CI134" s="2516">
        <v>0</v>
      </c>
      <c r="CJ134" s="2516"/>
      <c r="CK134" s="2516"/>
      <c r="CL134" s="2516"/>
      <c r="CM134" s="2516"/>
      <c r="CN134" s="2516"/>
      <c r="CO134" s="2516"/>
      <c r="CP134" s="2516"/>
      <c r="CQ134" s="2516"/>
      <c r="CR134" s="2516"/>
      <c r="CS134" s="2516"/>
      <c r="CT134" s="2516"/>
      <c r="CU134" s="2532">
        <f t="shared" si="0"/>
        <v>0</v>
      </c>
      <c r="CV134" s="2532"/>
      <c r="CW134" s="2532"/>
      <c r="CX134" s="2532"/>
      <c r="CY134" s="2532"/>
      <c r="CZ134" s="2532"/>
      <c r="DA134" s="2532"/>
      <c r="DB134" s="2532"/>
      <c r="DC134" s="2532"/>
      <c r="DD134" s="2532"/>
      <c r="DE134" s="2532"/>
      <c r="DF134" s="2532"/>
    </row>
    <row r="135" spans="2:110" x14ac:dyDescent="0.25">
      <c r="B135" s="2519" t="s">
        <v>1209</v>
      </c>
      <c r="C135" s="2519"/>
      <c r="D135" s="2519"/>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2519"/>
      <c r="AF135" s="2519"/>
      <c r="AG135" s="2519"/>
      <c r="AH135" s="2519"/>
      <c r="AI135" s="2519"/>
      <c r="AJ135" s="2519"/>
      <c r="AK135" s="2519"/>
      <c r="AL135" s="2519"/>
      <c r="AM135" s="2519"/>
      <c r="AN135" s="2519"/>
      <c r="AO135" s="2519"/>
      <c r="AP135" s="2519"/>
      <c r="AQ135" s="2519"/>
      <c r="AR135" s="2519"/>
      <c r="AS135" s="2519"/>
      <c r="AT135" s="2519"/>
      <c r="AU135" s="2519"/>
      <c r="AV135" s="2519"/>
      <c r="AW135" s="2519"/>
      <c r="AX135" s="2519"/>
      <c r="AY135" s="2519"/>
      <c r="AZ135" s="2519"/>
      <c r="BA135" s="2519"/>
      <c r="BB135" s="2519"/>
      <c r="BC135" s="2519"/>
      <c r="BD135" s="2519"/>
      <c r="BE135" s="2519"/>
      <c r="BF135" s="2519"/>
      <c r="BG135" s="2519"/>
      <c r="BH135" s="2519"/>
      <c r="BI135" s="2519"/>
      <c r="BJ135" s="2519"/>
      <c r="BK135" s="2519"/>
      <c r="BL135" s="2519"/>
      <c r="BM135" s="2519"/>
      <c r="BN135" s="2519"/>
      <c r="BO135" s="2519"/>
      <c r="BP135" s="2519"/>
      <c r="BQ135" s="2519"/>
      <c r="BR135" s="2519"/>
      <c r="BS135" s="2519"/>
      <c r="BT135" s="2519"/>
      <c r="BU135" s="2519"/>
      <c r="BV135" s="2519"/>
      <c r="BW135" s="2519"/>
      <c r="BX135" s="2519"/>
      <c r="BY135" s="2519"/>
      <c r="BZ135" s="2519"/>
      <c r="CA135" s="2519"/>
      <c r="CB135" s="2519"/>
      <c r="CC135" s="2519"/>
      <c r="CD135" s="2519"/>
      <c r="CE135" s="2519"/>
      <c r="CF135" s="2519"/>
      <c r="CG135" s="2519"/>
      <c r="CH135" s="2519"/>
      <c r="CI135" s="2516">
        <v>0</v>
      </c>
      <c r="CJ135" s="2516"/>
      <c r="CK135" s="2516"/>
      <c r="CL135" s="2516"/>
      <c r="CM135" s="2516"/>
      <c r="CN135" s="2516"/>
      <c r="CO135" s="2516"/>
      <c r="CP135" s="2516"/>
      <c r="CQ135" s="2516"/>
      <c r="CR135" s="2516"/>
      <c r="CS135" s="2516"/>
      <c r="CT135" s="2516"/>
      <c r="CU135" s="2532">
        <f t="shared" si="0"/>
        <v>0</v>
      </c>
      <c r="CV135" s="2532"/>
      <c r="CW135" s="2532"/>
      <c r="CX135" s="2532"/>
      <c r="CY135" s="2532"/>
      <c r="CZ135" s="2532"/>
      <c r="DA135" s="2532"/>
      <c r="DB135" s="2532"/>
      <c r="DC135" s="2532"/>
      <c r="DD135" s="2532"/>
      <c r="DE135" s="2532"/>
      <c r="DF135" s="2532"/>
    </row>
    <row r="136" spans="2:110" x14ac:dyDescent="0.25">
      <c r="B136" s="2529" t="s">
        <v>1132</v>
      </c>
      <c r="C136" s="2530"/>
      <c r="D136" s="2530"/>
      <c r="E136" s="2530"/>
      <c r="F136" s="2530"/>
      <c r="G136" s="2530"/>
      <c r="H136" s="2530"/>
      <c r="I136" s="2530"/>
      <c r="J136" s="2530"/>
      <c r="K136" s="2530"/>
      <c r="L136" s="2530"/>
      <c r="M136" s="2530"/>
      <c r="N136" s="2530"/>
      <c r="O136" s="2530"/>
      <c r="P136" s="2530"/>
      <c r="Q136" s="2530"/>
      <c r="R136" s="2530"/>
      <c r="S136" s="2530"/>
      <c r="T136" s="2530"/>
      <c r="U136" s="2530"/>
      <c r="V136" s="2530"/>
      <c r="W136" s="2530"/>
      <c r="X136" s="2530"/>
      <c r="Y136" s="2530"/>
      <c r="Z136" s="2530"/>
      <c r="AA136" s="2530"/>
      <c r="AB136" s="2530"/>
      <c r="AC136" s="2530"/>
      <c r="AD136" s="2530"/>
      <c r="AE136" s="2530"/>
      <c r="AF136" s="2530"/>
      <c r="AG136" s="2530"/>
      <c r="AH136" s="2530"/>
      <c r="AI136" s="2530"/>
      <c r="AJ136" s="2530"/>
      <c r="AK136" s="2530"/>
      <c r="AL136" s="2530"/>
      <c r="AM136" s="2530"/>
      <c r="AN136" s="2530"/>
      <c r="AO136" s="2530"/>
      <c r="AP136" s="2530"/>
      <c r="AQ136" s="2530"/>
      <c r="AR136" s="2530"/>
      <c r="AS136" s="2530"/>
      <c r="AT136" s="2530"/>
      <c r="AU136" s="2530"/>
      <c r="AV136" s="2530"/>
      <c r="AW136" s="2530"/>
      <c r="AX136" s="2530"/>
      <c r="AY136" s="2530"/>
      <c r="AZ136" s="2530"/>
      <c r="BA136" s="2530"/>
      <c r="BB136" s="2530"/>
      <c r="BC136" s="2530"/>
      <c r="BD136" s="2530"/>
      <c r="BE136" s="2530"/>
      <c r="BF136" s="2530"/>
      <c r="BG136" s="2530"/>
      <c r="BH136" s="2530"/>
      <c r="BI136" s="2530"/>
      <c r="BJ136" s="2530"/>
      <c r="BK136" s="2530"/>
      <c r="BL136" s="2530"/>
      <c r="BM136" s="2530"/>
      <c r="BN136" s="2530"/>
      <c r="BO136" s="2530"/>
      <c r="BP136" s="2530"/>
      <c r="BQ136" s="2530"/>
      <c r="BR136" s="2530"/>
      <c r="BS136" s="2530"/>
      <c r="BT136" s="2530"/>
      <c r="BU136" s="2530"/>
      <c r="BV136" s="2530"/>
      <c r="BW136" s="2530"/>
      <c r="BX136" s="2530"/>
      <c r="BY136" s="2530"/>
      <c r="BZ136" s="2530"/>
      <c r="CA136" s="2530"/>
      <c r="CB136" s="2530"/>
      <c r="CC136" s="2530"/>
      <c r="CD136" s="2530"/>
      <c r="CE136" s="2530"/>
      <c r="CF136" s="2530"/>
      <c r="CG136" s="2530"/>
      <c r="CH136" s="2531"/>
      <c r="CI136" s="2524">
        <v>11</v>
      </c>
      <c r="CJ136" s="2524"/>
      <c r="CK136" s="2524"/>
      <c r="CL136" s="2524"/>
      <c r="CM136" s="2524"/>
      <c r="CN136" s="2524"/>
      <c r="CO136" s="2524"/>
      <c r="CP136" s="2524"/>
      <c r="CQ136" s="2524"/>
      <c r="CR136" s="2524"/>
      <c r="CS136" s="2524"/>
      <c r="CT136" s="2524"/>
      <c r="CU136" s="2533">
        <f t="shared" si="0"/>
        <v>1</v>
      </c>
      <c r="CV136" s="2533"/>
      <c r="CW136" s="2533"/>
      <c r="CX136" s="2533"/>
      <c r="CY136" s="2533"/>
      <c r="CZ136" s="2533"/>
      <c r="DA136" s="2533"/>
      <c r="DB136" s="2533"/>
      <c r="DC136" s="2533"/>
      <c r="DD136" s="2533"/>
      <c r="DE136" s="2533"/>
      <c r="DF136" s="2533"/>
    </row>
    <row r="137" spans="2:110" x14ac:dyDescent="0.25">
      <c r="B137" s="914"/>
      <c r="C137" s="914"/>
      <c r="D137" s="914"/>
      <c r="E137" s="914"/>
      <c r="F137" s="914"/>
      <c r="G137" s="914"/>
      <c r="H137" s="914"/>
      <c r="I137" s="914"/>
      <c r="J137" s="914"/>
      <c r="K137" s="914"/>
      <c r="L137" s="914"/>
      <c r="M137" s="914"/>
      <c r="N137" s="914"/>
      <c r="O137" s="914"/>
      <c r="P137" s="914"/>
      <c r="Q137" s="914"/>
      <c r="R137" s="914"/>
      <c r="S137" s="914"/>
      <c r="T137" s="914"/>
      <c r="U137" s="914"/>
      <c r="V137" s="914"/>
      <c r="W137" s="914"/>
      <c r="X137" s="914"/>
      <c r="Y137" s="914"/>
      <c r="Z137" s="914"/>
      <c r="AA137" s="914"/>
      <c r="AB137" s="914"/>
      <c r="AC137" s="914"/>
      <c r="AD137" s="914"/>
      <c r="AE137" s="914"/>
      <c r="AF137" s="914"/>
      <c r="AG137" s="914"/>
      <c r="AH137" s="914"/>
      <c r="AI137" s="914"/>
      <c r="AJ137" s="914"/>
      <c r="AK137" s="914"/>
      <c r="AL137" s="914"/>
      <c r="AM137" s="914"/>
      <c r="AN137" s="914"/>
      <c r="AO137" s="914"/>
      <c r="AP137" s="914"/>
      <c r="AQ137" s="914"/>
      <c r="AR137" s="914"/>
      <c r="AS137" s="914"/>
      <c r="AT137" s="914"/>
      <c r="AU137" s="914"/>
      <c r="AV137" s="914"/>
      <c r="AW137" s="914"/>
      <c r="AX137" s="914"/>
      <c r="AY137" s="914"/>
      <c r="AZ137" s="914"/>
      <c r="BA137" s="914"/>
      <c r="BB137" s="914"/>
      <c r="BC137" s="914"/>
      <c r="BD137" s="914"/>
      <c r="BE137" s="914"/>
      <c r="BF137" s="914"/>
      <c r="BG137" s="914"/>
      <c r="BH137" s="914"/>
      <c r="BI137" s="914"/>
      <c r="BJ137" s="914"/>
      <c r="BK137" s="914"/>
      <c r="BL137" s="914"/>
      <c r="BM137" s="914"/>
      <c r="BN137" s="914"/>
      <c r="BO137" s="914"/>
      <c r="BP137" s="914"/>
      <c r="BQ137" s="914"/>
      <c r="BR137" s="914"/>
      <c r="BS137" s="914"/>
      <c r="BT137" s="914"/>
      <c r="BU137" s="914"/>
      <c r="BV137" s="914"/>
      <c r="BW137" s="914"/>
      <c r="BX137" s="914"/>
      <c r="BY137" s="914"/>
      <c r="BZ137" s="914"/>
      <c r="CA137" s="914"/>
      <c r="CB137" s="914"/>
      <c r="CC137" s="914"/>
      <c r="CD137" s="914"/>
      <c r="CE137" s="914"/>
      <c r="CF137" s="914"/>
      <c r="CG137" s="914"/>
      <c r="CH137" s="914"/>
      <c r="CI137" s="823"/>
      <c r="CJ137" s="823"/>
      <c r="CK137" s="823"/>
      <c r="CL137" s="823"/>
      <c r="CM137" s="823"/>
      <c r="CN137" s="823"/>
      <c r="CO137" s="823"/>
      <c r="CP137" s="823"/>
      <c r="CQ137" s="823"/>
      <c r="CR137" s="823"/>
      <c r="CS137" s="823"/>
      <c r="CT137" s="823"/>
      <c r="CU137" s="823"/>
      <c r="CV137" s="823"/>
      <c r="CW137" s="823"/>
      <c r="CX137" s="823"/>
      <c r="CY137" s="823"/>
      <c r="CZ137" s="823"/>
      <c r="DA137" s="823"/>
      <c r="DB137" s="823"/>
      <c r="DC137" s="823"/>
      <c r="DD137" s="823"/>
      <c r="DE137" s="823"/>
      <c r="DF137" s="823"/>
    </row>
    <row r="138" spans="2:110" x14ac:dyDescent="0.25">
      <c r="B138" s="823"/>
      <c r="C138" s="823"/>
      <c r="D138" s="823"/>
      <c r="E138" s="823"/>
      <c r="F138" s="823"/>
      <c r="G138" s="823"/>
      <c r="H138" s="823"/>
      <c r="I138" s="823"/>
      <c r="J138" s="823"/>
      <c r="K138" s="823"/>
      <c r="L138" s="823"/>
      <c r="M138" s="823"/>
      <c r="N138" s="823"/>
      <c r="O138" s="823"/>
      <c r="P138" s="823"/>
      <c r="Q138" s="823"/>
      <c r="R138" s="823"/>
      <c r="S138" s="823"/>
      <c r="T138" s="823"/>
      <c r="U138" s="823"/>
      <c r="V138" s="823"/>
      <c r="W138" s="823"/>
      <c r="X138" s="823"/>
      <c r="Y138" s="823"/>
      <c r="Z138" s="823"/>
      <c r="AA138" s="823"/>
      <c r="AB138" s="823"/>
      <c r="AC138" s="823"/>
      <c r="AD138" s="823"/>
      <c r="AE138" s="823"/>
      <c r="AF138" s="823"/>
      <c r="AG138" s="823"/>
      <c r="AH138" s="823"/>
      <c r="AI138" s="823"/>
      <c r="AJ138" s="823"/>
      <c r="AK138" s="823"/>
      <c r="AL138" s="823"/>
      <c r="AM138" s="823"/>
      <c r="AN138" s="823"/>
      <c r="AO138" s="823"/>
      <c r="AP138" s="823"/>
      <c r="AQ138" s="823"/>
      <c r="AR138" s="823"/>
      <c r="AS138" s="823"/>
      <c r="AT138" s="823"/>
      <c r="AU138" s="823"/>
      <c r="AV138" s="823"/>
      <c r="AW138" s="823"/>
      <c r="AX138" s="823"/>
      <c r="AY138" s="823"/>
      <c r="AZ138" s="823"/>
      <c r="BA138" s="823"/>
      <c r="BB138" s="823"/>
      <c r="BC138" s="823"/>
      <c r="BD138" s="823"/>
      <c r="BE138" s="823"/>
      <c r="BF138" s="823"/>
      <c r="BG138" s="823"/>
      <c r="BH138" s="823"/>
      <c r="BI138" s="823"/>
      <c r="BJ138" s="823"/>
      <c r="BK138" s="823"/>
      <c r="BL138" s="823"/>
      <c r="BM138" s="823"/>
      <c r="BN138" s="823"/>
      <c r="BO138" s="823"/>
      <c r="BP138" s="823"/>
      <c r="BQ138" s="823"/>
      <c r="BR138" s="823"/>
      <c r="BS138" s="823"/>
      <c r="BT138" s="823"/>
      <c r="BU138" s="823"/>
      <c r="BV138" s="823"/>
      <c r="BW138" s="823"/>
      <c r="BX138" s="823"/>
      <c r="BY138" s="823"/>
      <c r="BZ138" s="823"/>
      <c r="CA138" s="823"/>
      <c r="CB138" s="823"/>
      <c r="CC138" s="823"/>
      <c r="CD138" s="823"/>
      <c r="CE138" s="823"/>
      <c r="CF138" s="823"/>
      <c r="CG138" s="823"/>
      <c r="CH138" s="823"/>
      <c r="CI138" s="823"/>
      <c r="CJ138" s="823"/>
      <c r="CK138" s="823"/>
      <c r="CL138" s="823"/>
      <c r="CM138" s="823"/>
      <c r="CN138" s="823"/>
      <c r="CO138" s="823"/>
      <c r="CP138" s="823"/>
      <c r="CQ138" s="823"/>
      <c r="CR138" s="823"/>
      <c r="CS138" s="823"/>
      <c r="CT138" s="823"/>
      <c r="CU138" s="823"/>
      <c r="CV138" s="823"/>
      <c r="CW138" s="823"/>
      <c r="CX138" s="823"/>
      <c r="CY138" s="823"/>
      <c r="CZ138" s="823"/>
      <c r="DA138" s="823"/>
      <c r="DB138" s="823"/>
      <c r="DC138" s="823"/>
      <c r="DD138" s="823"/>
      <c r="DE138" s="823"/>
      <c r="DF138" s="823"/>
    </row>
    <row r="139" spans="2:110" x14ac:dyDescent="0.25">
      <c r="B139" s="2526" t="s">
        <v>1134</v>
      </c>
      <c r="C139" s="2527"/>
      <c r="D139" s="2527"/>
      <c r="E139" s="2527"/>
      <c r="F139" s="2527"/>
      <c r="G139" s="2527"/>
      <c r="H139" s="2527"/>
      <c r="I139" s="2527"/>
      <c r="J139" s="2527"/>
      <c r="K139" s="2527"/>
      <c r="L139" s="2527"/>
      <c r="M139" s="2527"/>
      <c r="N139" s="2527"/>
      <c r="O139" s="2527"/>
      <c r="P139" s="2527"/>
      <c r="Q139" s="2527"/>
      <c r="R139" s="2527"/>
      <c r="S139" s="2527"/>
      <c r="T139" s="2527"/>
      <c r="U139" s="2527"/>
      <c r="V139" s="2527"/>
      <c r="W139" s="2527"/>
      <c r="X139" s="2527"/>
      <c r="Y139" s="2527"/>
      <c r="Z139" s="2527"/>
      <c r="AA139" s="2527"/>
      <c r="AB139" s="2527"/>
      <c r="AC139" s="2527"/>
      <c r="AD139" s="2527"/>
      <c r="AE139" s="2527"/>
      <c r="AF139" s="2527"/>
      <c r="AG139" s="2527"/>
      <c r="AH139" s="2527"/>
      <c r="AI139" s="2527"/>
      <c r="AJ139" s="2527"/>
      <c r="AK139" s="2527"/>
      <c r="AL139" s="2527"/>
      <c r="AM139" s="2527"/>
      <c r="AN139" s="2527"/>
      <c r="AO139" s="2527"/>
      <c r="AP139" s="2527"/>
      <c r="AQ139" s="2527"/>
      <c r="AR139" s="2527"/>
      <c r="AS139" s="2527"/>
      <c r="AT139" s="2527"/>
      <c r="AU139" s="2527"/>
      <c r="AV139" s="2527"/>
      <c r="AW139" s="2527"/>
      <c r="AX139" s="2527"/>
      <c r="AY139" s="2527"/>
      <c r="AZ139" s="2527"/>
      <c r="BA139" s="2527"/>
      <c r="BB139" s="2527"/>
      <c r="BC139" s="2527"/>
      <c r="BD139" s="2527"/>
      <c r="BE139" s="2527"/>
      <c r="BF139" s="2527"/>
      <c r="BG139" s="2527"/>
      <c r="BH139" s="2527"/>
      <c r="BI139" s="2527"/>
      <c r="BJ139" s="2527"/>
      <c r="BK139" s="2527"/>
      <c r="BL139" s="2527"/>
      <c r="BM139" s="2527"/>
      <c r="BN139" s="2527"/>
      <c r="BO139" s="2527"/>
      <c r="BP139" s="2527"/>
      <c r="BQ139" s="2527"/>
      <c r="BR139" s="2527"/>
      <c r="BS139" s="2527"/>
      <c r="BT139" s="2527"/>
      <c r="BU139" s="2527"/>
      <c r="BV139" s="2527"/>
      <c r="BW139" s="2527"/>
      <c r="BX139" s="2528"/>
      <c r="BY139" s="823"/>
      <c r="BZ139" s="823"/>
      <c r="CA139" s="823"/>
      <c r="CB139" s="823"/>
      <c r="CC139" s="823"/>
      <c r="CD139" s="823"/>
      <c r="CE139" s="823"/>
      <c r="CF139" s="823"/>
      <c r="CG139" s="823"/>
      <c r="CH139" s="823"/>
      <c r="CI139" s="823"/>
      <c r="CJ139" s="823"/>
      <c r="CK139" s="823"/>
      <c r="CL139" s="823"/>
      <c r="CM139" s="823"/>
      <c r="CN139" s="823"/>
      <c r="CO139" s="823"/>
      <c r="CP139" s="823"/>
      <c r="CQ139" s="823"/>
      <c r="CR139" s="823"/>
      <c r="CS139" s="823"/>
      <c r="CT139" s="823"/>
      <c r="CU139" s="823"/>
      <c r="CV139" s="823"/>
      <c r="CW139" s="823"/>
      <c r="CX139" s="823"/>
      <c r="CY139" s="823"/>
      <c r="CZ139" s="823"/>
      <c r="DA139" s="823"/>
      <c r="DB139" s="823"/>
      <c r="DC139" s="823"/>
      <c r="DD139" s="823"/>
      <c r="DE139" s="823"/>
      <c r="DF139" s="823"/>
    </row>
    <row r="140" spans="2:110" ht="72.75" customHeight="1" x14ac:dyDescent="0.25">
      <c r="B140" s="2456" t="s">
        <v>1094</v>
      </c>
      <c r="C140" s="2456"/>
      <c r="D140" s="2456"/>
      <c r="E140" s="2456"/>
      <c r="F140" s="2456"/>
      <c r="G140" s="2456"/>
      <c r="H140" s="2456"/>
      <c r="I140" s="2456"/>
      <c r="J140" s="2456"/>
      <c r="K140" s="2456"/>
      <c r="L140" s="2456"/>
      <c r="M140" s="2456"/>
      <c r="N140" s="2456"/>
      <c r="O140" s="2456"/>
      <c r="P140" s="2456"/>
      <c r="Q140" s="2456"/>
      <c r="R140" s="2456"/>
      <c r="S140" s="2456"/>
      <c r="T140" s="2456"/>
      <c r="U140" s="2456"/>
      <c r="V140" s="2456"/>
      <c r="W140" s="2456"/>
      <c r="X140" s="2456"/>
      <c r="Y140" s="2456"/>
      <c r="Z140" s="2456"/>
      <c r="AA140" s="2456"/>
      <c r="AB140" s="2456"/>
      <c r="AC140" s="2456"/>
      <c r="AD140" s="2456"/>
      <c r="AE140" s="2456"/>
      <c r="AF140" s="2456"/>
      <c r="AG140" s="2456"/>
      <c r="AH140" s="2456"/>
      <c r="AI140" s="2456"/>
      <c r="AJ140" s="2456"/>
      <c r="AK140" s="2456"/>
      <c r="AL140" s="2540" t="s">
        <v>1392</v>
      </c>
      <c r="AM140" s="2541"/>
      <c r="AN140" s="2541"/>
      <c r="AO140" s="2541"/>
      <c r="AP140" s="2541"/>
      <c r="AQ140" s="2541"/>
      <c r="AR140" s="2541"/>
      <c r="AS140" s="2541"/>
      <c r="AT140" s="2541"/>
      <c r="AU140" s="2541"/>
      <c r="AV140" s="2541"/>
      <c r="AW140" s="2541"/>
      <c r="AX140" s="2541"/>
      <c r="AY140" s="2541"/>
      <c r="AZ140" s="2541"/>
      <c r="BA140" s="2541"/>
      <c r="BB140" s="2541"/>
      <c r="BC140" s="2541"/>
      <c r="BD140" s="2541"/>
      <c r="BE140" s="2541"/>
      <c r="BF140" s="2541"/>
      <c r="BG140" s="2541"/>
      <c r="BH140" s="2541"/>
      <c r="BI140" s="2541"/>
      <c r="BJ140" s="2541"/>
      <c r="BK140" s="2541"/>
      <c r="BL140" s="2541"/>
      <c r="BM140" s="2541"/>
      <c r="BN140" s="2541"/>
      <c r="BO140" s="2541"/>
      <c r="BP140" s="2541"/>
      <c r="BQ140" s="2541"/>
      <c r="BR140" s="2541"/>
      <c r="BS140" s="2541"/>
      <c r="BT140" s="2541"/>
      <c r="BU140" s="2541"/>
      <c r="BV140" s="2541"/>
      <c r="BW140" s="2541"/>
      <c r="BX140" s="2542"/>
      <c r="BY140" s="823"/>
      <c r="BZ140" s="823"/>
      <c r="CA140" s="823"/>
      <c r="CB140" s="823"/>
      <c r="CC140" s="823"/>
      <c r="CD140" s="823"/>
      <c r="CE140" s="823"/>
      <c r="CF140" s="823"/>
      <c r="CG140" s="823"/>
      <c r="CH140" s="823"/>
      <c r="CI140" s="823"/>
      <c r="CJ140" s="823"/>
      <c r="CK140" s="823"/>
      <c r="CL140" s="823"/>
      <c r="CM140" s="823"/>
      <c r="CN140" s="823"/>
      <c r="CO140" s="823"/>
      <c r="CP140" s="823"/>
      <c r="CQ140" s="823"/>
      <c r="CR140" s="823"/>
      <c r="CS140" s="823"/>
      <c r="CT140" s="823"/>
      <c r="CU140" s="823"/>
      <c r="CV140" s="823"/>
      <c r="CW140" s="823"/>
      <c r="CX140" s="823"/>
      <c r="CY140" s="823"/>
      <c r="CZ140" s="823"/>
      <c r="DA140" s="823"/>
      <c r="DB140" s="823"/>
      <c r="DC140" s="823"/>
      <c r="DD140" s="823"/>
      <c r="DE140" s="823"/>
      <c r="DF140" s="823"/>
    </row>
    <row r="141" spans="2:110" ht="31.5" customHeight="1" x14ac:dyDescent="0.25">
      <c r="B141" s="2456" t="s">
        <v>1095</v>
      </c>
      <c r="C141" s="2456"/>
      <c r="D141" s="2456"/>
      <c r="E141" s="2456"/>
      <c r="F141" s="2456"/>
      <c r="G141" s="2456"/>
      <c r="H141" s="2456"/>
      <c r="I141" s="2456"/>
      <c r="J141" s="2456"/>
      <c r="K141" s="2456"/>
      <c r="L141" s="2456"/>
      <c r="M141" s="2456"/>
      <c r="N141" s="2456"/>
      <c r="O141" s="2456"/>
      <c r="P141" s="2456"/>
      <c r="Q141" s="2456"/>
      <c r="R141" s="2456"/>
      <c r="S141" s="2456"/>
      <c r="T141" s="2456"/>
      <c r="U141" s="2456"/>
      <c r="V141" s="2456"/>
      <c r="W141" s="2456"/>
      <c r="X141" s="2456"/>
      <c r="Y141" s="2456"/>
      <c r="Z141" s="2456"/>
      <c r="AA141" s="2456"/>
      <c r="AB141" s="2456"/>
      <c r="AC141" s="2456"/>
      <c r="AD141" s="2456"/>
      <c r="AE141" s="2456"/>
      <c r="AF141" s="2456"/>
      <c r="AG141" s="2456"/>
      <c r="AH141" s="2456"/>
      <c r="AI141" s="2456"/>
      <c r="AJ141" s="2456"/>
      <c r="AK141" s="2456"/>
      <c r="AL141" s="2520" t="s">
        <v>1199</v>
      </c>
      <c r="AM141" s="2521"/>
      <c r="AN141" s="2521"/>
      <c r="AO141" s="2521"/>
      <c r="AP141" s="2521"/>
      <c r="AQ141" s="2521"/>
      <c r="AR141" s="2521"/>
      <c r="AS141" s="2521"/>
      <c r="AT141" s="2521"/>
      <c r="AU141" s="2521"/>
      <c r="AV141" s="2521"/>
      <c r="AW141" s="2521"/>
      <c r="AX141" s="2521"/>
      <c r="AY141" s="2521"/>
      <c r="AZ141" s="2521"/>
      <c r="BA141" s="2521"/>
      <c r="BB141" s="2521"/>
      <c r="BC141" s="2521"/>
      <c r="BD141" s="2521"/>
      <c r="BE141" s="2521"/>
      <c r="BF141" s="2521"/>
      <c r="BG141" s="2521"/>
      <c r="BH141" s="2521"/>
      <c r="BI141" s="2521"/>
      <c r="BJ141" s="2521"/>
      <c r="BK141" s="2521"/>
      <c r="BL141" s="2521"/>
      <c r="BM141" s="2521"/>
      <c r="BN141" s="2521"/>
      <c r="BO141" s="2521"/>
      <c r="BP141" s="2521"/>
      <c r="BQ141" s="2521"/>
      <c r="BR141" s="2521"/>
      <c r="BS141" s="2521"/>
      <c r="BT141" s="2521"/>
      <c r="BU141" s="2521"/>
      <c r="BV141" s="2521"/>
      <c r="BW141" s="2521"/>
      <c r="BX141" s="2522"/>
      <c r="BY141" s="823"/>
      <c r="BZ141" s="823"/>
      <c r="CA141" s="823"/>
      <c r="CB141" s="823"/>
      <c r="CC141" s="823"/>
      <c r="CD141" s="823"/>
      <c r="CE141" s="823"/>
      <c r="CF141" s="823"/>
      <c r="CG141" s="823"/>
      <c r="CH141" s="823"/>
      <c r="CI141" s="823"/>
      <c r="CJ141" s="823"/>
      <c r="CK141" s="823"/>
      <c r="CL141" s="823"/>
      <c r="CM141" s="823"/>
      <c r="CN141" s="823"/>
      <c r="CO141" s="823"/>
      <c r="CP141" s="823"/>
      <c r="CQ141" s="823"/>
      <c r="CR141" s="823"/>
      <c r="CS141" s="823"/>
      <c r="CT141" s="823"/>
      <c r="CU141" s="823"/>
      <c r="CV141" s="823"/>
      <c r="CW141" s="823"/>
      <c r="CX141" s="823"/>
      <c r="CY141" s="823"/>
      <c r="CZ141" s="823"/>
      <c r="DA141" s="823"/>
      <c r="DB141" s="823"/>
      <c r="DC141" s="823"/>
      <c r="DD141" s="823"/>
      <c r="DE141" s="823"/>
      <c r="DF141" s="823"/>
    </row>
    <row r="142" spans="2:110" ht="27" customHeight="1" x14ac:dyDescent="0.25">
      <c r="B142" s="2456" t="s">
        <v>1096</v>
      </c>
      <c r="C142" s="2456"/>
      <c r="D142" s="2456"/>
      <c r="E142" s="2456"/>
      <c r="F142" s="2456"/>
      <c r="G142" s="2456"/>
      <c r="H142" s="2456"/>
      <c r="I142" s="2456"/>
      <c r="J142" s="2456"/>
      <c r="K142" s="2456"/>
      <c r="L142" s="2456"/>
      <c r="M142" s="2456"/>
      <c r="N142" s="2456"/>
      <c r="O142" s="2456"/>
      <c r="P142" s="2456"/>
      <c r="Q142" s="2456"/>
      <c r="R142" s="2456"/>
      <c r="S142" s="2456"/>
      <c r="T142" s="2456"/>
      <c r="U142" s="2456"/>
      <c r="V142" s="2456"/>
      <c r="W142" s="2456"/>
      <c r="X142" s="2456"/>
      <c r="Y142" s="2456"/>
      <c r="Z142" s="2456"/>
      <c r="AA142" s="2456"/>
      <c r="AB142" s="2456"/>
      <c r="AC142" s="2456"/>
      <c r="AD142" s="2456"/>
      <c r="AE142" s="2456"/>
      <c r="AF142" s="2456"/>
      <c r="AG142" s="2456"/>
      <c r="AH142" s="2456"/>
      <c r="AI142" s="2456"/>
      <c r="AJ142" s="2456"/>
      <c r="AK142" s="2456"/>
      <c r="AL142" s="2520" t="s">
        <v>1189</v>
      </c>
      <c r="AM142" s="2521"/>
      <c r="AN142" s="2521"/>
      <c r="AO142" s="2521"/>
      <c r="AP142" s="2521"/>
      <c r="AQ142" s="2521"/>
      <c r="AR142" s="2521"/>
      <c r="AS142" s="2521"/>
      <c r="AT142" s="2521"/>
      <c r="AU142" s="2521"/>
      <c r="AV142" s="2521"/>
      <c r="AW142" s="2521"/>
      <c r="AX142" s="2521"/>
      <c r="AY142" s="2521"/>
      <c r="AZ142" s="2521"/>
      <c r="BA142" s="2521"/>
      <c r="BB142" s="2521"/>
      <c r="BC142" s="2521"/>
      <c r="BD142" s="2521"/>
      <c r="BE142" s="2521"/>
      <c r="BF142" s="2521"/>
      <c r="BG142" s="2521"/>
      <c r="BH142" s="2521"/>
      <c r="BI142" s="2521"/>
      <c r="BJ142" s="2521"/>
      <c r="BK142" s="2521"/>
      <c r="BL142" s="2521"/>
      <c r="BM142" s="2521"/>
      <c r="BN142" s="2521"/>
      <c r="BO142" s="2521"/>
      <c r="BP142" s="2521"/>
      <c r="BQ142" s="2521"/>
      <c r="BR142" s="2521"/>
      <c r="BS142" s="2521"/>
      <c r="BT142" s="2521"/>
      <c r="BU142" s="2521"/>
      <c r="BV142" s="2521"/>
      <c r="BW142" s="2521"/>
      <c r="BX142" s="2522"/>
      <c r="BY142" s="823"/>
      <c r="BZ142" s="823"/>
      <c r="CA142" s="823"/>
      <c r="CB142" s="823"/>
      <c r="CC142" s="823"/>
      <c r="CD142" s="823"/>
      <c r="CE142" s="823"/>
      <c r="CF142" s="823"/>
      <c r="CG142" s="823"/>
      <c r="CH142" s="823"/>
      <c r="CI142" s="823"/>
      <c r="CJ142" s="823"/>
      <c r="CK142" s="823"/>
      <c r="CL142" s="823"/>
      <c r="CM142" s="823"/>
      <c r="CN142" s="823"/>
      <c r="CO142" s="823"/>
      <c r="CP142" s="823"/>
      <c r="CQ142" s="823"/>
      <c r="CR142" s="823"/>
      <c r="CS142" s="823"/>
      <c r="CT142" s="823"/>
      <c r="CU142" s="823"/>
      <c r="CV142" s="823"/>
      <c r="CW142" s="823"/>
      <c r="CX142" s="823"/>
      <c r="CY142" s="823"/>
      <c r="CZ142" s="823"/>
      <c r="DA142" s="823"/>
      <c r="DB142" s="823"/>
      <c r="DC142" s="823"/>
      <c r="DD142" s="823"/>
      <c r="DE142" s="823"/>
      <c r="DF142" s="823"/>
    </row>
    <row r="143" spans="2:110" ht="62.25" customHeight="1" x14ac:dyDescent="0.25">
      <c r="B143" s="2456" t="s">
        <v>1071</v>
      </c>
      <c r="C143" s="2456"/>
      <c r="D143" s="2456"/>
      <c r="E143" s="2456"/>
      <c r="F143" s="2456"/>
      <c r="G143" s="2456"/>
      <c r="H143" s="2456"/>
      <c r="I143" s="2456"/>
      <c r="J143" s="2456"/>
      <c r="K143" s="2456"/>
      <c r="L143" s="2456"/>
      <c r="M143" s="2456"/>
      <c r="N143" s="2456"/>
      <c r="O143" s="2456"/>
      <c r="P143" s="2456"/>
      <c r="Q143" s="2456"/>
      <c r="R143" s="2456"/>
      <c r="S143" s="2456"/>
      <c r="T143" s="2456"/>
      <c r="U143" s="2456"/>
      <c r="V143" s="2456"/>
      <c r="W143" s="2456"/>
      <c r="X143" s="2456"/>
      <c r="Y143" s="2456"/>
      <c r="Z143" s="2456"/>
      <c r="AA143" s="2456"/>
      <c r="AB143" s="2456"/>
      <c r="AC143" s="2456"/>
      <c r="AD143" s="2456"/>
      <c r="AE143" s="2456"/>
      <c r="AF143" s="2456"/>
      <c r="AG143" s="2456"/>
      <c r="AH143" s="2456"/>
      <c r="AI143" s="2456"/>
      <c r="AJ143" s="2456"/>
      <c r="AK143" s="2456"/>
      <c r="AL143" s="1740" t="s">
        <v>1393</v>
      </c>
      <c r="AM143" s="2536"/>
      <c r="AN143" s="2536"/>
      <c r="AO143" s="2536"/>
      <c r="AP143" s="2536"/>
      <c r="AQ143" s="2536"/>
      <c r="AR143" s="2536"/>
      <c r="AS143" s="2536"/>
      <c r="AT143" s="2536"/>
      <c r="AU143" s="2536"/>
      <c r="AV143" s="2536"/>
      <c r="AW143" s="2536"/>
      <c r="AX143" s="2536"/>
      <c r="AY143" s="2536"/>
      <c r="AZ143" s="2536"/>
      <c r="BA143" s="2536"/>
      <c r="BB143" s="2536"/>
      <c r="BC143" s="2536"/>
      <c r="BD143" s="2536"/>
      <c r="BE143" s="2536"/>
      <c r="BF143" s="2536"/>
      <c r="BG143" s="2536"/>
      <c r="BH143" s="2536"/>
      <c r="BI143" s="2536"/>
      <c r="BJ143" s="2536"/>
      <c r="BK143" s="2536"/>
      <c r="BL143" s="2536"/>
      <c r="BM143" s="2536"/>
      <c r="BN143" s="2536"/>
      <c r="BO143" s="2536"/>
      <c r="BP143" s="2536"/>
      <c r="BQ143" s="2536"/>
      <c r="BR143" s="2536"/>
      <c r="BS143" s="2536"/>
      <c r="BT143" s="2536"/>
      <c r="BU143" s="2536"/>
      <c r="BV143" s="2536"/>
      <c r="BW143" s="2536"/>
      <c r="BX143" s="2536"/>
      <c r="BY143" s="823"/>
      <c r="BZ143" s="823"/>
      <c r="CA143" s="823"/>
      <c r="CB143" s="823"/>
      <c r="CC143" s="823"/>
      <c r="CD143" s="823"/>
      <c r="CE143" s="823"/>
      <c r="CF143" s="823"/>
      <c r="CG143" s="823"/>
      <c r="CH143" s="823"/>
      <c r="CI143" s="823"/>
      <c r="CJ143" s="823"/>
      <c r="CK143" s="823"/>
      <c r="CL143" s="823"/>
      <c r="CM143" s="823"/>
      <c r="CN143" s="823"/>
      <c r="CO143" s="823"/>
      <c r="CP143" s="823"/>
      <c r="CQ143" s="823"/>
      <c r="CR143" s="823"/>
      <c r="CS143" s="823"/>
      <c r="CT143" s="823"/>
      <c r="CU143" s="823"/>
      <c r="CV143" s="823"/>
      <c r="CW143" s="823"/>
      <c r="CX143" s="823"/>
      <c r="CY143" s="823"/>
      <c r="CZ143" s="823"/>
      <c r="DA143" s="823"/>
      <c r="DB143" s="823"/>
      <c r="DC143" s="823"/>
      <c r="DD143" s="823"/>
      <c r="DE143" s="823"/>
      <c r="DF143" s="823"/>
    </row>
    <row r="144" spans="2:110" ht="27" customHeight="1" x14ac:dyDescent="0.25">
      <c r="B144" s="2534" t="s">
        <v>1221</v>
      </c>
      <c r="C144" s="2534"/>
      <c r="D144" s="2534"/>
      <c r="E144" s="2534"/>
      <c r="F144" s="2534"/>
      <c r="G144" s="2534"/>
      <c r="H144" s="2534"/>
      <c r="I144" s="2534"/>
      <c r="J144" s="2534"/>
      <c r="K144" s="2534"/>
      <c r="L144" s="2534"/>
      <c r="M144" s="2534"/>
      <c r="N144" s="2534"/>
      <c r="O144" s="2534"/>
      <c r="P144" s="2534"/>
      <c r="Q144" s="2534"/>
      <c r="R144" s="2534"/>
      <c r="S144" s="2534"/>
      <c r="T144" s="2534"/>
      <c r="U144" s="2534"/>
      <c r="V144" s="2534"/>
      <c r="W144" s="2534"/>
      <c r="X144" s="2534"/>
      <c r="Y144" s="2534"/>
      <c r="Z144" s="2534"/>
      <c r="AA144" s="2534"/>
      <c r="AB144" s="2534"/>
      <c r="AC144" s="2534"/>
      <c r="AD144" s="2534"/>
      <c r="AE144" s="2534"/>
      <c r="AF144" s="2534"/>
      <c r="AG144" s="2534"/>
      <c r="AH144" s="2534"/>
      <c r="AI144" s="2534"/>
      <c r="AJ144" s="2534"/>
      <c r="AK144" s="2534"/>
      <c r="AL144" s="2535" t="s">
        <v>1222</v>
      </c>
      <c r="AM144" s="2536"/>
      <c r="AN144" s="2536"/>
      <c r="AO144" s="2536"/>
      <c r="AP144" s="2536"/>
      <c r="AQ144" s="2536"/>
      <c r="AR144" s="2536"/>
      <c r="AS144" s="2536"/>
      <c r="AT144" s="2536"/>
      <c r="AU144" s="2536"/>
      <c r="AV144" s="2536"/>
      <c r="AW144" s="2536"/>
      <c r="AX144" s="2536"/>
      <c r="AY144" s="2536"/>
      <c r="AZ144" s="2536"/>
      <c r="BA144" s="2536"/>
      <c r="BB144" s="2536"/>
      <c r="BC144" s="2536"/>
      <c r="BD144" s="2536"/>
      <c r="BE144" s="2536"/>
      <c r="BF144" s="2536"/>
      <c r="BG144" s="2536"/>
      <c r="BH144" s="2536"/>
      <c r="BI144" s="2536"/>
      <c r="BJ144" s="2536"/>
      <c r="BK144" s="2536"/>
      <c r="BL144" s="2536"/>
      <c r="BM144" s="2536"/>
      <c r="BN144" s="2536"/>
      <c r="BO144" s="2536"/>
      <c r="BP144" s="2536"/>
      <c r="BQ144" s="2536"/>
      <c r="BR144" s="2536"/>
      <c r="BS144" s="2536"/>
      <c r="BT144" s="2536"/>
      <c r="BU144" s="2536"/>
      <c r="BV144" s="2536"/>
      <c r="BW144" s="2536"/>
      <c r="BX144" s="2536"/>
      <c r="BY144" s="823"/>
      <c r="BZ144" s="823"/>
      <c r="CA144" s="823"/>
      <c r="CB144" s="823"/>
      <c r="CC144" s="823"/>
      <c r="CD144" s="823"/>
      <c r="CE144" s="823"/>
      <c r="CF144" s="823"/>
      <c r="CG144" s="823"/>
      <c r="CH144" s="823"/>
      <c r="CI144" s="823"/>
      <c r="CJ144" s="823"/>
      <c r="CK144" s="823"/>
      <c r="CL144" s="823"/>
      <c r="CM144" s="823"/>
      <c r="CN144" s="823"/>
      <c r="CO144" s="823"/>
      <c r="CP144" s="823"/>
      <c r="CQ144" s="823"/>
      <c r="CR144" s="823"/>
      <c r="CS144" s="823"/>
      <c r="CT144" s="823"/>
      <c r="CU144" s="823"/>
      <c r="CV144" s="823"/>
      <c r="CW144" s="823"/>
      <c r="CX144" s="823"/>
      <c r="CY144" s="823"/>
      <c r="CZ144" s="823"/>
      <c r="DA144" s="823"/>
      <c r="DB144" s="823"/>
      <c r="DC144" s="823"/>
      <c r="DD144" s="823"/>
      <c r="DE144" s="823"/>
      <c r="DF144" s="823"/>
    </row>
  </sheetData>
  <sheetProtection password="CA09" sheet="1" objects="1" scenarios="1"/>
  <customSheetViews>
    <customSheetView guid="{6425AD40-BB5F-4DDC-B7E5-93EC90B05160}" showGridLines="0">
      <selection activeCell="D120" sqref="D120:EE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E120"/>
      <pageMargins left="7.874015748031496E-2" right="7.874015748031496E-2" top="0.15748031496062992" bottom="0.31496062992125984" header="0.31496062992125984" footer="0.15748031496062992"/>
      <pageSetup paperSize="9" orientation="landscape" r:id="rId3"/>
    </customSheetView>
  </customSheetViews>
  <mergeCells count="109">
    <mergeCell ref="B144:AK144"/>
    <mergeCell ref="AL144:BX144"/>
    <mergeCell ref="DT69:EA71"/>
    <mergeCell ref="CU127:DF127"/>
    <mergeCell ref="CU128:DF128"/>
    <mergeCell ref="CU129:DF129"/>
    <mergeCell ref="CU130:DF130"/>
    <mergeCell ref="CU131:DF131"/>
    <mergeCell ref="CU132:DF132"/>
    <mergeCell ref="CU133:DF133"/>
    <mergeCell ref="B133:CH133"/>
    <mergeCell ref="B143:AK143"/>
    <mergeCell ref="AL140:BX140"/>
    <mergeCell ref="AL143:BX143"/>
    <mergeCell ref="CI132:CT132"/>
    <mergeCell ref="CI133:CT133"/>
    <mergeCell ref="CI134:CT134"/>
    <mergeCell ref="CI135:CT135"/>
    <mergeCell ref="CI127:CT127"/>
    <mergeCell ref="B127:CH127"/>
    <mergeCell ref="B128:CH128"/>
    <mergeCell ref="CI131:CT131"/>
    <mergeCell ref="BW124:CH124"/>
    <mergeCell ref="B134:CH134"/>
    <mergeCell ref="B135:CH135"/>
    <mergeCell ref="AL141:BX141"/>
    <mergeCell ref="AL142:BX142"/>
    <mergeCell ref="CI124:CT124"/>
    <mergeCell ref="CU124:DF124"/>
    <mergeCell ref="AY124:BJ124"/>
    <mergeCell ref="B132:CH132"/>
    <mergeCell ref="CI128:CT128"/>
    <mergeCell ref="B130:CH130"/>
    <mergeCell ref="B129:CH129"/>
    <mergeCell ref="B131:CH131"/>
    <mergeCell ref="CI129:CT129"/>
    <mergeCell ref="CI130:CT130"/>
    <mergeCell ref="B139:BX139"/>
    <mergeCell ref="CI136:CT136"/>
    <mergeCell ref="B136:CH136"/>
    <mergeCell ref="CU134:DF134"/>
    <mergeCell ref="CU135:DF135"/>
    <mergeCell ref="CU136:DF136"/>
    <mergeCell ref="B140:AK140"/>
    <mergeCell ref="B141:AK141"/>
    <mergeCell ref="B142:AK142"/>
    <mergeCell ref="DG124:DR124"/>
    <mergeCell ref="BW123:CH123"/>
    <mergeCell ref="CI123:CT123"/>
    <mergeCell ref="CU123:DF123"/>
    <mergeCell ref="DG123:DR123"/>
    <mergeCell ref="BK124:BV124"/>
    <mergeCell ref="C123:N123"/>
    <mergeCell ref="DA118:DF118"/>
    <mergeCell ref="DG118:DR118"/>
    <mergeCell ref="D120:EE120"/>
    <mergeCell ref="C118:N118"/>
    <mergeCell ref="O118:Z118"/>
    <mergeCell ref="AS118:AX118"/>
    <mergeCell ref="BE118:BJ118"/>
    <mergeCell ref="BQ118:BV118"/>
    <mergeCell ref="O123:Z123"/>
    <mergeCell ref="AA123:AL123"/>
    <mergeCell ref="AM123:AX123"/>
    <mergeCell ref="AY123:BJ123"/>
    <mergeCell ref="BK123:BV123"/>
    <mergeCell ref="C124:N124"/>
    <mergeCell ref="O124:Z124"/>
    <mergeCell ref="AA124:AL124"/>
    <mergeCell ref="AM124:AX124"/>
    <mergeCell ref="B68:B72"/>
    <mergeCell ref="B108:B112"/>
    <mergeCell ref="DS118:EE118"/>
    <mergeCell ref="AU88:CF92"/>
    <mergeCell ref="CG88:CP92"/>
    <mergeCell ref="B93:B97"/>
    <mergeCell ref="AU93:CF97"/>
    <mergeCell ref="CG93:CP97"/>
    <mergeCell ref="AG118:AL118"/>
    <mergeCell ref="CC118:CH118"/>
    <mergeCell ref="CO118:CT118"/>
    <mergeCell ref="B73:B77"/>
    <mergeCell ref="B78:B82"/>
    <mergeCell ref="AU103:CF107"/>
    <mergeCell ref="CG103:CP107"/>
    <mergeCell ref="B53:B57"/>
    <mergeCell ref="DA10:EA10"/>
    <mergeCell ref="A18:A117"/>
    <mergeCell ref="B18:B22"/>
    <mergeCell ref="B23:B27"/>
    <mergeCell ref="B28:B32"/>
    <mergeCell ref="B33:B37"/>
    <mergeCell ref="B38:B42"/>
    <mergeCell ref="B43:B47"/>
    <mergeCell ref="B48:B52"/>
    <mergeCell ref="CG98:CP102"/>
    <mergeCell ref="B113:B117"/>
    <mergeCell ref="B88:B92"/>
    <mergeCell ref="B98:B102"/>
    <mergeCell ref="DC82:DM85"/>
    <mergeCell ref="B83:B87"/>
    <mergeCell ref="AU83:CF87"/>
    <mergeCell ref="CG83:CP87"/>
    <mergeCell ref="DC86:DW92"/>
    <mergeCell ref="AU98:CF102"/>
    <mergeCell ref="B103:B107"/>
    <mergeCell ref="B12:N12"/>
    <mergeCell ref="B58:B62"/>
    <mergeCell ref="B63:B67"/>
  </mergeCells>
  <hyperlinks>
    <hyperlink ref="DA10" location="Inhalt!A1" display="Zurück zum Inhaltsverzeichnis"/>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B1:T97"/>
  <sheetViews>
    <sheetView showGridLines="0" zoomScaleSheetLayoutView="100" workbookViewId="0">
      <selection activeCell="F22" sqref="F22"/>
    </sheetView>
  </sheetViews>
  <sheetFormatPr baseColWidth="10" defaultColWidth="9.140625" defaultRowHeight="15" x14ac:dyDescent="0.25"/>
  <cols>
    <col min="1" max="1" width="2.85546875" style="191" customWidth="1"/>
    <col min="2" max="3" width="10.7109375" style="191" customWidth="1"/>
    <col min="4" max="4" width="7.28515625" style="191" customWidth="1"/>
    <col min="5" max="5" width="9" style="191" customWidth="1"/>
    <col min="6" max="6" width="19.85546875" style="191" customWidth="1"/>
    <col min="7" max="13" width="10.7109375" style="191" customWidth="1"/>
    <col min="14" max="14" width="10.140625" style="191" bestFit="1" customWidth="1"/>
    <col min="15" max="17" width="9.140625" style="191"/>
    <col min="18" max="18" width="9.140625" style="191" customWidth="1"/>
    <col min="19" max="16384" width="9.140625" style="191"/>
  </cols>
  <sheetData>
    <row r="1" spans="2:19" ht="14.25" customHeight="1" x14ac:dyDescent="0.25">
      <c r="B1" s="55"/>
    </row>
    <row r="2" spans="2:19" s="28" customFormat="1" ht="15" customHeight="1" x14ac:dyDescent="0.3">
      <c r="B2" s="5"/>
      <c r="C2" s="6"/>
      <c r="D2" s="6"/>
      <c r="E2" s="6"/>
      <c r="F2" s="6"/>
      <c r="G2" s="6"/>
      <c r="H2" s="212"/>
      <c r="I2" s="212"/>
      <c r="J2" s="212"/>
      <c r="K2" s="212"/>
      <c r="N2" s="191"/>
      <c r="O2" s="191"/>
      <c r="P2" s="191"/>
      <c r="Q2" s="191"/>
      <c r="R2" s="191"/>
      <c r="S2" s="191"/>
    </row>
    <row r="3" spans="2:19" s="28" customFormat="1" ht="15" customHeight="1" x14ac:dyDescent="0.25">
      <c r="B3" s="85" t="s">
        <v>1576</v>
      </c>
      <c r="C3" s="101"/>
      <c r="D3" s="85"/>
      <c r="E3" s="101"/>
      <c r="F3" s="85"/>
      <c r="G3" s="85"/>
      <c r="H3" s="85"/>
      <c r="I3" s="101"/>
      <c r="J3" s="101"/>
      <c r="K3" s="101"/>
      <c r="N3" s="191"/>
      <c r="O3" s="191"/>
      <c r="P3" s="191"/>
      <c r="Q3" s="191"/>
      <c r="R3" s="191"/>
      <c r="S3" s="191"/>
    </row>
    <row r="4" spans="2:19" s="28" customFormat="1" ht="18" x14ac:dyDescent="0.25">
      <c r="B4" s="388" t="s">
        <v>826</v>
      </c>
      <c r="C4" s="101"/>
      <c r="D4" s="85"/>
      <c r="E4" s="85"/>
      <c r="F4" s="101"/>
      <c r="G4" s="101"/>
      <c r="H4" s="101"/>
      <c r="I4" s="101"/>
      <c r="J4" s="101"/>
      <c r="K4" s="207"/>
      <c r="N4" s="191"/>
      <c r="O4" s="191"/>
      <c r="P4" s="191"/>
      <c r="Q4" s="191"/>
      <c r="R4" s="191"/>
      <c r="S4" s="191"/>
    </row>
    <row r="5" spans="2:19" s="28" customFormat="1" ht="15.75" x14ac:dyDescent="0.25">
      <c r="B5" s="8"/>
      <c r="C5" s="101"/>
      <c r="D5" s="8"/>
      <c r="E5" s="8"/>
      <c r="F5" s="101"/>
      <c r="G5" s="101"/>
      <c r="H5" s="101"/>
      <c r="I5" s="101"/>
      <c r="J5" s="101"/>
      <c r="K5" s="207"/>
    </row>
    <row r="6" spans="2:19" s="28" customFormat="1" ht="15" customHeight="1" x14ac:dyDescent="0.25">
      <c r="B6" s="101"/>
      <c r="C6" s="101"/>
      <c r="D6" s="8"/>
      <c r="E6" s="8"/>
      <c r="F6" s="101"/>
      <c r="G6" s="101"/>
      <c r="H6" s="101"/>
      <c r="I6" s="101"/>
      <c r="J6" s="101"/>
      <c r="K6" s="318"/>
      <c r="L6" s="190"/>
      <c r="M6" s="190"/>
    </row>
    <row r="7" spans="2:19" s="28" customFormat="1" ht="15.75" x14ac:dyDescent="0.25">
      <c r="B7" s="296" t="s">
        <v>1145</v>
      </c>
      <c r="C7" s="303"/>
      <c r="D7" s="296"/>
      <c r="E7" s="296"/>
      <c r="F7" s="303"/>
      <c r="G7" s="303"/>
      <c r="H7" s="116"/>
      <c r="I7" s="116"/>
      <c r="J7" s="116"/>
      <c r="K7" s="371"/>
      <c r="L7" s="190"/>
      <c r="M7" s="190"/>
    </row>
    <row r="8" spans="2:19" s="28" customFormat="1" ht="15.75" x14ac:dyDescent="0.25">
      <c r="B8" s="884" t="s">
        <v>1157</v>
      </c>
      <c r="C8" s="104"/>
      <c r="D8" s="296"/>
      <c r="E8" s="296"/>
      <c r="F8" s="104"/>
      <c r="G8" s="101"/>
      <c r="H8" s="101"/>
      <c r="I8" s="8"/>
      <c r="J8" s="8"/>
      <c r="K8" s="371" t="str">
        <f>Inhalt!$C$7</f>
        <v>V. OncoBox: G3.1.1 (170209)</v>
      </c>
      <c r="L8" s="190"/>
      <c r="M8" s="190"/>
    </row>
    <row r="9" spans="2:19" s="28" customFormat="1" ht="15.75" x14ac:dyDescent="0.25">
      <c r="C9" s="101"/>
      <c r="D9" s="101"/>
      <c r="E9" s="101"/>
      <c r="G9" s="101"/>
      <c r="H9" s="101"/>
      <c r="I9" s="8"/>
      <c r="J9" s="8"/>
      <c r="K9" s="371" t="str">
        <f>Inhalt!$C$8</f>
        <v>V. Spezifikation: G3.1.1 (170209)</v>
      </c>
      <c r="L9" s="190"/>
      <c r="M9" s="190"/>
    </row>
    <row r="10" spans="2:19" s="28" customFormat="1" x14ac:dyDescent="0.25">
      <c r="C10" s="101"/>
      <c r="D10" s="101"/>
      <c r="E10" s="101"/>
      <c r="F10" s="101"/>
      <c r="G10" s="101"/>
      <c r="H10" s="101"/>
      <c r="I10" s="101"/>
      <c r="J10" s="101"/>
      <c r="K10" s="1561" t="s">
        <v>801</v>
      </c>
      <c r="L10" s="1562"/>
      <c r="M10" s="1562"/>
    </row>
    <row r="11" spans="2:19" s="28" customFormat="1" x14ac:dyDescent="0.25">
      <c r="D11" s="111"/>
      <c r="E11" s="111"/>
      <c r="F11" s="111"/>
      <c r="G11" s="111"/>
      <c r="H11" s="111"/>
      <c r="I11" s="190"/>
      <c r="J11" s="190"/>
      <c r="L11" s="190"/>
      <c r="M11" s="190"/>
    </row>
    <row r="12" spans="2:19" s="28" customFormat="1" x14ac:dyDescent="0.25">
      <c r="B12" s="192"/>
      <c r="D12" s="111"/>
      <c r="E12" s="111"/>
      <c r="F12" s="111"/>
      <c r="G12" s="111"/>
      <c r="H12" s="111"/>
      <c r="I12" s="190"/>
      <c r="J12" s="190"/>
      <c r="K12" s="190"/>
      <c r="L12" s="190"/>
      <c r="M12" s="190"/>
    </row>
    <row r="13" spans="2:19" ht="23.25" customHeight="1" x14ac:dyDescent="0.25"/>
    <row r="14" spans="2:19" ht="21.6" customHeight="1" x14ac:dyDescent="0.25">
      <c r="B14" s="62" t="s">
        <v>320</v>
      </c>
      <c r="C14" s="57"/>
      <c r="D14" s="58"/>
      <c r="E14" s="59"/>
      <c r="F14" s="59"/>
      <c r="G14" s="59"/>
      <c r="H14" s="60"/>
      <c r="I14" s="60"/>
      <c r="J14" s="60"/>
      <c r="K14" s="60"/>
      <c r="L14" s="60"/>
      <c r="M14" s="16"/>
    </row>
    <row r="15" spans="2:19" s="720" customFormat="1" ht="14.25" customHeight="1" x14ac:dyDescent="0.25">
      <c r="B15" s="2455" t="s">
        <v>1128</v>
      </c>
      <c r="C15" s="2455"/>
      <c r="D15" s="2455"/>
      <c r="E15" s="2455"/>
      <c r="F15" s="662" t="s">
        <v>1112</v>
      </c>
      <c r="G15" s="661"/>
      <c r="H15" s="2455" t="s">
        <v>1113</v>
      </c>
      <c r="I15" s="2456"/>
      <c r="J15" s="2456"/>
      <c r="K15" s="2456"/>
      <c r="L15" s="2456"/>
      <c r="M15" s="2456"/>
    </row>
    <row r="16" spans="2:19" s="720" customFormat="1" ht="67.900000000000006" customHeight="1" x14ac:dyDescent="0.25">
      <c r="B16" s="2568" t="s">
        <v>1338</v>
      </c>
      <c r="C16" s="2568"/>
      <c r="D16" s="2568"/>
      <c r="E16" s="2568"/>
      <c r="F16" s="774" t="s">
        <v>1116</v>
      </c>
      <c r="G16" s="1010">
        <v>11</v>
      </c>
      <c r="H16" s="2568" t="s">
        <v>1114</v>
      </c>
      <c r="I16" s="2569"/>
      <c r="J16" s="2569"/>
      <c r="K16" s="2569"/>
      <c r="L16" s="2569"/>
      <c r="M16" s="2569"/>
    </row>
    <row r="17" spans="2:13" s="720" customFormat="1" ht="37.5" customHeight="1" x14ac:dyDescent="0.25">
      <c r="B17" s="2569" t="s">
        <v>1120</v>
      </c>
      <c r="C17" s="2569"/>
      <c r="D17" s="2569"/>
      <c r="E17" s="2569"/>
      <c r="F17" s="774" t="s">
        <v>1121</v>
      </c>
      <c r="G17" s="1010">
        <v>0</v>
      </c>
      <c r="H17" s="2568" t="s">
        <v>1125</v>
      </c>
      <c r="I17" s="2569"/>
      <c r="J17" s="2569"/>
      <c r="K17" s="2569"/>
      <c r="L17" s="2569"/>
      <c r="M17" s="2569"/>
    </row>
    <row r="18" spans="2:13" s="720" customFormat="1" ht="37.5" customHeight="1" x14ac:dyDescent="0.25">
      <c r="B18" s="2569" t="s">
        <v>1108</v>
      </c>
      <c r="C18" s="2569"/>
      <c r="D18" s="2569"/>
      <c r="E18" s="2569"/>
      <c r="F18" s="1190" t="s">
        <v>1123</v>
      </c>
      <c r="G18" s="1010">
        <v>0</v>
      </c>
      <c r="H18" s="2568" t="s">
        <v>1122</v>
      </c>
      <c r="I18" s="2568"/>
      <c r="J18" s="2568"/>
      <c r="K18" s="2568"/>
      <c r="L18" s="2568"/>
      <c r="M18" s="2568"/>
    </row>
    <row r="19" spans="2:13" s="720" customFormat="1" ht="17.25" customHeight="1" x14ac:dyDescent="0.25">
      <c r="B19" s="2569" t="s">
        <v>1115</v>
      </c>
      <c r="C19" s="2569"/>
      <c r="D19" s="2569"/>
      <c r="E19" s="2569"/>
      <c r="F19" s="1191" t="s">
        <v>1118</v>
      </c>
      <c r="G19" s="1010">
        <v>0</v>
      </c>
      <c r="H19" s="2568" t="s">
        <v>1126</v>
      </c>
      <c r="I19" s="2569"/>
      <c r="J19" s="2569"/>
      <c r="K19" s="2569"/>
      <c r="L19" s="2569"/>
      <c r="M19" s="2569"/>
    </row>
    <row r="20" spans="2:13" s="720" customFormat="1" ht="36" customHeight="1" x14ac:dyDescent="0.25">
      <c r="B20" s="2568" t="s">
        <v>1489</v>
      </c>
      <c r="C20" s="2568"/>
      <c r="D20" s="2568"/>
      <c r="E20" s="2568"/>
      <c r="F20" s="1191" t="s">
        <v>1117</v>
      </c>
      <c r="G20" s="1010">
        <v>0</v>
      </c>
      <c r="H20" s="2568"/>
      <c r="I20" s="2569"/>
      <c r="J20" s="2569"/>
      <c r="K20" s="2569"/>
      <c r="L20" s="2569"/>
      <c r="M20" s="2569"/>
    </row>
    <row r="21" spans="2:13" s="720" customFormat="1" ht="34.5" customHeight="1" x14ac:dyDescent="0.25">
      <c r="B21" s="2457" t="s">
        <v>1525</v>
      </c>
      <c r="C21" s="2458"/>
      <c r="D21" s="2458"/>
      <c r="E21" s="2458"/>
      <c r="F21" s="589" t="s">
        <v>1521</v>
      </c>
      <c r="G21" s="1010">
        <v>0</v>
      </c>
      <c r="H21" s="2569"/>
      <c r="I21" s="2569"/>
      <c r="J21" s="2569"/>
      <c r="K21" s="2569"/>
      <c r="L21" s="2569"/>
      <c r="M21" s="2569"/>
    </row>
    <row r="22" spans="2:13" s="720" customFormat="1" ht="48" customHeight="1" x14ac:dyDescent="0.25">
      <c r="B22" s="2457" t="s">
        <v>1354</v>
      </c>
      <c r="C22" s="2457"/>
      <c r="D22" s="2457"/>
      <c r="E22" s="2457"/>
      <c r="F22" s="1458" t="s">
        <v>3067</v>
      </c>
      <c r="G22" s="1010">
        <v>0</v>
      </c>
      <c r="H22" s="2568" t="s">
        <v>1194</v>
      </c>
      <c r="I22" s="2569"/>
      <c r="J22" s="2569"/>
      <c r="K22" s="2569"/>
      <c r="L22" s="2569"/>
      <c r="M22" s="2569"/>
    </row>
    <row r="23" spans="2:13" s="720" customFormat="1" ht="43.5" customHeight="1" x14ac:dyDescent="0.25">
      <c r="B23" s="2575" t="s">
        <v>1124</v>
      </c>
      <c r="C23" s="2576"/>
      <c r="D23" s="2576"/>
      <c r="E23" s="2576"/>
      <c r="F23" s="1192"/>
      <c r="G23" s="1193">
        <f>G16-(SUM(G17:G22))</f>
        <v>11</v>
      </c>
      <c r="H23" s="2576"/>
      <c r="I23" s="2576"/>
      <c r="J23" s="2576"/>
      <c r="K23" s="2576"/>
      <c r="L23" s="2576"/>
      <c r="M23" s="2576"/>
    </row>
    <row r="24" spans="2:13" s="368" customFormat="1" x14ac:dyDescent="0.25">
      <c r="B24" s="385"/>
      <c r="C24" s="385"/>
      <c r="D24" s="385"/>
      <c r="E24" s="500"/>
      <c r="F24" s="500"/>
      <c r="G24" s="500"/>
      <c r="H24" s="500"/>
      <c r="I24" s="500"/>
      <c r="J24" s="500"/>
      <c r="K24" s="500"/>
      <c r="L24" s="500"/>
      <c r="M24" s="500"/>
    </row>
    <row r="25" spans="2:13" s="664" customFormat="1" x14ac:dyDescent="0.25">
      <c r="B25" s="679"/>
      <c r="C25" s="679"/>
      <c r="D25" s="679"/>
      <c r="E25" s="671"/>
      <c r="F25" s="671"/>
      <c r="G25" s="671"/>
      <c r="H25" s="671"/>
      <c r="I25" s="671"/>
      <c r="J25" s="671"/>
      <c r="K25" s="671"/>
      <c r="L25" s="671"/>
      <c r="M25" s="671"/>
    </row>
    <row r="26" spans="2:13" s="664" customFormat="1" ht="29.25" customHeight="1" x14ac:dyDescent="0.25">
      <c r="B26" s="679"/>
      <c r="C26" s="679"/>
      <c r="D26" s="679"/>
      <c r="E26" s="671"/>
      <c r="F26" s="671"/>
      <c r="G26" s="671"/>
      <c r="H26" s="671"/>
      <c r="I26" s="671"/>
      <c r="J26" s="671"/>
      <c r="K26" s="671"/>
      <c r="L26" s="671"/>
      <c r="M26" s="671"/>
    </row>
    <row r="27" spans="2:13" s="664" customFormat="1" ht="27.75" customHeight="1" x14ac:dyDescent="0.25">
      <c r="B27" s="679"/>
      <c r="C27" s="679"/>
      <c r="D27" s="679"/>
      <c r="E27" s="671"/>
      <c r="F27" s="671"/>
      <c r="G27" s="671"/>
      <c r="H27" s="671"/>
      <c r="I27" s="671"/>
      <c r="J27" s="671"/>
      <c r="K27" s="671"/>
      <c r="L27" s="671"/>
      <c r="M27" s="671"/>
    </row>
    <row r="28" spans="2:13" s="664" customFormat="1" ht="21" customHeight="1" x14ac:dyDescent="0.25">
      <c r="B28" s="679"/>
      <c r="C28" s="679"/>
      <c r="D28" s="679"/>
      <c r="E28" s="671"/>
      <c r="F28" s="671"/>
      <c r="G28" s="671"/>
      <c r="H28" s="671"/>
      <c r="I28" s="671"/>
      <c r="J28" s="671"/>
      <c r="K28" s="671"/>
      <c r="L28" s="671"/>
      <c r="M28" s="671"/>
    </row>
    <row r="29" spans="2:13" x14ac:dyDescent="0.25">
      <c r="B29" s="2567"/>
      <c r="C29" s="2567"/>
      <c r="D29" s="2567"/>
      <c r="E29" s="2567"/>
      <c r="F29" s="2567"/>
      <c r="G29" s="2567"/>
      <c r="H29" s="2567"/>
      <c r="I29" s="2567"/>
      <c r="J29" s="2567"/>
      <c r="K29" s="2567"/>
      <c r="L29" s="2567"/>
      <c r="M29" s="2567"/>
    </row>
    <row r="30" spans="2:13" x14ac:dyDescent="0.25">
      <c r="B30" s="63" t="s">
        <v>1139</v>
      </c>
      <c r="C30" s="319"/>
      <c r="D30" s="319"/>
      <c r="E30" s="319"/>
      <c r="F30" s="319"/>
      <c r="G30" s="319"/>
      <c r="H30" s="319"/>
      <c r="I30" s="319"/>
      <c r="J30" s="319"/>
      <c r="K30" s="319"/>
      <c r="L30" s="319"/>
      <c r="M30" s="319"/>
    </row>
    <row r="31" spans="2:13" ht="69.75" customHeight="1" x14ac:dyDescent="0.25">
      <c r="B31" s="2449" t="s">
        <v>321</v>
      </c>
      <c r="C31" s="2450"/>
      <c r="D31" s="2450"/>
      <c r="E31" s="2450"/>
      <c r="F31" s="2562" t="s">
        <v>1526</v>
      </c>
      <c r="G31" s="2563"/>
      <c r="H31" s="2563"/>
      <c r="I31" s="2563"/>
      <c r="J31" s="2563"/>
      <c r="K31" s="2563"/>
      <c r="L31" s="2563"/>
      <c r="M31" s="2563"/>
    </row>
    <row r="32" spans="2:13" ht="36" customHeight="1" x14ac:dyDescent="0.25">
      <c r="B32" s="2564" t="s">
        <v>1085</v>
      </c>
      <c r="C32" s="2565"/>
      <c r="D32" s="2565"/>
      <c r="E32" s="2565"/>
      <c r="F32" s="2566" t="s">
        <v>1138</v>
      </c>
      <c r="G32" s="2551"/>
      <c r="H32" s="2551"/>
      <c r="I32" s="2551"/>
      <c r="J32" s="2551"/>
      <c r="K32" s="2551"/>
      <c r="L32" s="2551"/>
      <c r="M32" s="2551"/>
    </row>
    <row r="33" spans="2:20" ht="60" customHeight="1" x14ac:dyDescent="0.25">
      <c r="B33" s="2465" t="s">
        <v>1159</v>
      </c>
      <c r="C33" s="2466"/>
      <c r="D33" s="2466"/>
      <c r="E33" s="2466"/>
      <c r="F33" s="2554" t="s">
        <v>1183</v>
      </c>
      <c r="G33" s="2551"/>
      <c r="H33" s="2551"/>
      <c r="I33" s="2551"/>
      <c r="J33" s="2551"/>
      <c r="K33" s="2551"/>
      <c r="L33" s="2551"/>
      <c r="M33" s="2551"/>
    </row>
    <row r="34" spans="2:20" ht="38.25" customHeight="1" x14ac:dyDescent="0.25">
      <c r="B34" s="2555" t="s">
        <v>1086</v>
      </c>
      <c r="C34" s="2556"/>
      <c r="D34" s="2556"/>
      <c r="E34" s="2556"/>
      <c r="F34" s="2557" t="s">
        <v>1137</v>
      </c>
      <c r="G34" s="2551"/>
      <c r="H34" s="2551"/>
      <c r="I34" s="2551"/>
      <c r="J34" s="2551"/>
      <c r="K34" s="2551"/>
      <c r="L34" s="2551"/>
      <c r="M34" s="2551"/>
    </row>
    <row r="35" spans="2:20" ht="27" customHeight="1" x14ac:dyDescent="0.25">
      <c r="B35" s="2459" t="s">
        <v>1087</v>
      </c>
      <c r="C35" s="2460"/>
      <c r="D35" s="2460"/>
      <c r="E35" s="2460"/>
      <c r="F35" s="2558" t="s">
        <v>1184</v>
      </c>
      <c r="G35" s="2551"/>
      <c r="H35" s="2551"/>
      <c r="I35" s="2551"/>
      <c r="J35" s="2551"/>
      <c r="K35" s="2551"/>
      <c r="L35" s="2551"/>
      <c r="M35" s="2551"/>
    </row>
    <row r="36" spans="2:20" ht="23.25" customHeight="1" x14ac:dyDescent="0.25">
      <c r="B36" s="2552" t="s">
        <v>1088</v>
      </c>
      <c r="C36" s="2553"/>
      <c r="D36" s="2553"/>
      <c r="E36" s="2553"/>
      <c r="F36" s="2550" t="s">
        <v>1185</v>
      </c>
      <c r="G36" s="2551"/>
      <c r="H36" s="2551"/>
      <c r="I36" s="2551"/>
      <c r="J36" s="2551"/>
      <c r="K36" s="2551"/>
      <c r="L36" s="2551"/>
      <c r="M36" s="2551"/>
    </row>
    <row r="37" spans="2:20" ht="35.25" customHeight="1" x14ac:dyDescent="0.25">
      <c r="B37" s="2559" t="s">
        <v>1089</v>
      </c>
      <c r="C37" s="2560"/>
      <c r="D37" s="2560"/>
      <c r="E37" s="2560"/>
      <c r="F37" s="2561" t="s">
        <v>1186</v>
      </c>
      <c r="G37" s="2551"/>
      <c r="H37" s="2551"/>
      <c r="I37" s="2551"/>
      <c r="J37" s="2551"/>
      <c r="K37" s="2551"/>
      <c r="L37" s="2551"/>
      <c r="M37" s="2551"/>
    </row>
    <row r="40" spans="2:20" ht="14.25" customHeight="1" x14ac:dyDescent="0.25">
      <c r="B40" s="28"/>
      <c r="C40" s="28"/>
      <c r="E40" s="342"/>
      <c r="F40" s="343"/>
      <c r="G40" s="1019" t="s">
        <v>789</v>
      </c>
      <c r="H40" s="495"/>
      <c r="I40" s="344"/>
      <c r="J40" s="345"/>
      <c r="K40" s="53"/>
      <c r="L40" s="53"/>
      <c r="M40" s="53"/>
    </row>
    <row r="41" spans="2:20" ht="15" customHeight="1" x14ac:dyDescent="0.25">
      <c r="B41" s="2436"/>
      <c r="C41" s="2430" t="s">
        <v>307</v>
      </c>
      <c r="D41" s="2430" t="s">
        <v>308</v>
      </c>
      <c r="E41" s="2439" t="s">
        <v>309</v>
      </c>
      <c r="F41" s="2439" t="s">
        <v>310</v>
      </c>
      <c r="G41" s="1981" t="s">
        <v>1091</v>
      </c>
      <c r="H41" s="2445" t="s">
        <v>790</v>
      </c>
      <c r="I41" s="2445" t="s">
        <v>788</v>
      </c>
      <c r="J41" s="2445" t="s">
        <v>1092</v>
      </c>
      <c r="K41" s="2430" t="s">
        <v>311</v>
      </c>
      <c r="L41" s="2430" t="s">
        <v>312</v>
      </c>
      <c r="M41" s="2433" t="s">
        <v>313</v>
      </c>
      <c r="N41" s="99"/>
      <c r="O41" s="99"/>
      <c r="P41" s="99"/>
      <c r="Q41" s="99"/>
      <c r="R41" s="99"/>
      <c r="S41" s="99"/>
      <c r="T41" s="99"/>
    </row>
    <row r="42" spans="2:20" ht="15" customHeight="1" x14ac:dyDescent="0.25">
      <c r="B42" s="2437"/>
      <c r="C42" s="2431"/>
      <c r="D42" s="2431"/>
      <c r="E42" s="2440"/>
      <c r="F42" s="2440"/>
      <c r="G42" s="1981"/>
      <c r="H42" s="2443"/>
      <c r="I42" s="2443"/>
      <c r="J42" s="2443"/>
      <c r="K42" s="2431"/>
      <c r="L42" s="2431"/>
      <c r="M42" s="2434"/>
      <c r="N42" s="99"/>
      <c r="O42" s="99"/>
      <c r="P42" s="99"/>
      <c r="Q42" s="99"/>
      <c r="R42" s="99"/>
      <c r="S42" s="99"/>
      <c r="T42" s="99"/>
    </row>
    <row r="43" spans="2:20" ht="25.5" customHeight="1" x14ac:dyDescent="0.25">
      <c r="B43" s="2438"/>
      <c r="C43" s="2432"/>
      <c r="D43" s="2432"/>
      <c r="E43" s="2441"/>
      <c r="F43" s="2441"/>
      <c r="G43" s="1981"/>
      <c r="H43" s="2444"/>
      <c r="I43" s="2444"/>
      <c r="J43" s="2444"/>
      <c r="K43" s="2432"/>
      <c r="L43" s="2432"/>
      <c r="M43" s="2435"/>
      <c r="N43" s="346"/>
      <c r="O43" s="346"/>
      <c r="P43" s="346"/>
      <c r="Q43" s="346"/>
      <c r="R43" s="346"/>
      <c r="S43" s="346"/>
      <c r="T43" s="99"/>
    </row>
    <row r="44" spans="2:20" x14ac:dyDescent="0.25">
      <c r="B44" s="347">
        <v>1</v>
      </c>
      <c r="C44" s="348">
        <v>39398</v>
      </c>
      <c r="D44" s="349" t="s">
        <v>56</v>
      </c>
      <c r="E44" s="340">
        <v>41219</v>
      </c>
      <c r="F44" s="69"/>
      <c r="G44" s="340">
        <v>41237</v>
      </c>
      <c r="H44" s="340">
        <v>41219</v>
      </c>
      <c r="I44" s="340">
        <v>41225</v>
      </c>
      <c r="J44" s="340"/>
      <c r="K44" s="351"/>
      <c r="L44" s="352">
        <v>1826</v>
      </c>
      <c r="M44" s="351">
        <v>1826</v>
      </c>
      <c r="N44" s="99"/>
      <c r="O44" s="99"/>
      <c r="P44" s="99"/>
      <c r="Q44" s="99"/>
      <c r="R44" s="99"/>
      <c r="S44" s="99"/>
      <c r="T44" s="99"/>
    </row>
    <row r="45" spans="2:20" x14ac:dyDescent="0.25">
      <c r="B45" s="347">
        <v>2</v>
      </c>
      <c r="C45" s="348">
        <v>39398</v>
      </c>
      <c r="D45" s="353" t="s">
        <v>1090</v>
      </c>
      <c r="E45" s="354"/>
      <c r="F45" s="69"/>
      <c r="G45" s="340"/>
      <c r="H45" s="350">
        <v>41170</v>
      </c>
      <c r="I45" s="340">
        <v>41225</v>
      </c>
      <c r="J45" s="340"/>
      <c r="K45" s="1020"/>
      <c r="L45" s="352">
        <v>1772</v>
      </c>
      <c r="M45" s="351">
        <v>1772</v>
      </c>
      <c r="N45" s="99"/>
      <c r="O45" s="99"/>
      <c r="P45" s="99"/>
      <c r="Q45" s="99"/>
      <c r="R45" s="99"/>
      <c r="S45" s="99"/>
      <c r="T45" s="99"/>
    </row>
    <row r="46" spans="2:20" x14ac:dyDescent="0.25">
      <c r="B46" s="347">
        <v>3</v>
      </c>
      <c r="C46" s="348">
        <v>39398</v>
      </c>
      <c r="D46" s="357" t="s">
        <v>24</v>
      </c>
      <c r="E46" s="358"/>
      <c r="F46" s="358"/>
      <c r="G46" s="350">
        <v>41193</v>
      </c>
      <c r="H46" s="350"/>
      <c r="I46" s="340">
        <v>41225</v>
      </c>
      <c r="J46" s="358"/>
      <c r="K46" s="640">
        <v>1795</v>
      </c>
      <c r="L46" s="359"/>
      <c r="M46" s="360">
        <v>1795</v>
      </c>
      <c r="N46" s="99"/>
      <c r="O46" s="99"/>
      <c r="P46" s="99"/>
      <c r="Q46" s="99"/>
      <c r="R46" s="99"/>
      <c r="S46" s="99"/>
      <c r="T46" s="99"/>
    </row>
    <row r="47" spans="2:20" x14ac:dyDescent="0.25">
      <c r="B47" s="347">
        <v>4</v>
      </c>
      <c r="C47" s="348">
        <v>39398</v>
      </c>
      <c r="D47" s="353" t="s">
        <v>1090</v>
      </c>
      <c r="E47" s="69"/>
      <c r="F47" s="350">
        <v>41128</v>
      </c>
      <c r="G47" s="69"/>
      <c r="H47" s="350">
        <v>41128</v>
      </c>
      <c r="I47" s="340">
        <v>41225</v>
      </c>
      <c r="J47" s="340">
        <v>41256</v>
      </c>
      <c r="K47" s="1021"/>
      <c r="L47" s="352">
        <v>1826</v>
      </c>
      <c r="M47" s="351">
        <v>1826</v>
      </c>
      <c r="N47" s="99"/>
      <c r="O47" s="99"/>
      <c r="P47" s="99"/>
      <c r="Q47" s="99"/>
      <c r="R47" s="99"/>
      <c r="S47" s="99"/>
      <c r="T47" s="99"/>
    </row>
    <row r="48" spans="2:20" x14ac:dyDescent="0.25">
      <c r="B48" s="347">
        <v>5</v>
      </c>
      <c r="C48" s="348">
        <v>39398</v>
      </c>
      <c r="D48" s="353" t="s">
        <v>1090</v>
      </c>
      <c r="E48" s="645"/>
      <c r="F48" s="645"/>
      <c r="G48" s="645"/>
      <c r="H48" s="350">
        <v>40924</v>
      </c>
      <c r="I48" s="340">
        <v>41225</v>
      </c>
      <c r="J48" s="340">
        <v>41302</v>
      </c>
      <c r="K48" s="1020"/>
      <c r="L48" s="352">
        <v>1826</v>
      </c>
      <c r="M48" s="351">
        <v>1826</v>
      </c>
      <c r="N48" s="99"/>
      <c r="O48" s="99"/>
      <c r="P48" s="99"/>
      <c r="Q48" s="99"/>
      <c r="R48" s="99"/>
      <c r="S48" s="99"/>
      <c r="T48" s="99"/>
    </row>
    <row r="49" spans="2:20" x14ac:dyDescent="0.25">
      <c r="B49" s="347">
        <v>6</v>
      </c>
      <c r="C49" s="348">
        <v>39398</v>
      </c>
      <c r="D49" s="361" t="s">
        <v>22</v>
      </c>
      <c r="E49" s="340"/>
      <c r="F49" s="69"/>
      <c r="G49" s="69"/>
      <c r="H49" s="350">
        <v>39736</v>
      </c>
      <c r="I49" s="340">
        <v>41225</v>
      </c>
      <c r="J49" s="340"/>
      <c r="K49" s="1020"/>
      <c r="L49" s="352">
        <v>338</v>
      </c>
      <c r="M49" s="351">
        <v>338</v>
      </c>
      <c r="N49" s="99"/>
      <c r="O49" s="99"/>
      <c r="P49" s="99"/>
      <c r="Q49" s="99"/>
      <c r="R49" s="99"/>
      <c r="S49" s="99"/>
      <c r="T49" s="99"/>
    </row>
    <row r="50" spans="2:20" x14ac:dyDescent="0.25">
      <c r="B50" s="347">
        <v>7</v>
      </c>
      <c r="C50" s="348">
        <v>39398</v>
      </c>
      <c r="D50" s="362" t="s">
        <v>56</v>
      </c>
      <c r="E50" s="358"/>
      <c r="F50" s="358"/>
      <c r="G50" s="358"/>
      <c r="H50" s="350">
        <v>41219</v>
      </c>
      <c r="I50" s="340">
        <v>41225</v>
      </c>
      <c r="J50" s="358"/>
      <c r="K50" s="1020"/>
      <c r="L50" s="352">
        <v>1821</v>
      </c>
      <c r="M50" s="355">
        <v>1821</v>
      </c>
      <c r="N50" s="99"/>
      <c r="O50" s="99"/>
      <c r="P50" s="99"/>
      <c r="Q50" s="99"/>
      <c r="R50" s="99"/>
      <c r="S50" s="99"/>
      <c r="T50" s="99"/>
    </row>
    <row r="51" spans="2:20" x14ac:dyDescent="0.25">
      <c r="B51" s="347">
        <v>8</v>
      </c>
      <c r="C51" s="348">
        <v>39398</v>
      </c>
      <c r="D51" s="363" t="s">
        <v>58</v>
      </c>
      <c r="E51" s="69"/>
      <c r="F51" s="69"/>
      <c r="G51" s="69"/>
      <c r="H51" s="350">
        <v>41029</v>
      </c>
      <c r="I51" s="340">
        <v>41225</v>
      </c>
      <c r="J51" s="340">
        <v>41226</v>
      </c>
      <c r="K51" s="1020"/>
      <c r="L51" s="352">
        <v>1826</v>
      </c>
      <c r="M51" s="351">
        <v>1826</v>
      </c>
      <c r="N51" s="99"/>
      <c r="O51" s="99"/>
      <c r="P51" s="99"/>
      <c r="Q51" s="99"/>
      <c r="R51" s="99"/>
      <c r="S51" s="99"/>
      <c r="T51" s="99"/>
    </row>
    <row r="52" spans="2:20" x14ac:dyDescent="0.25">
      <c r="B52" s="347">
        <v>9</v>
      </c>
      <c r="C52" s="348">
        <v>39398</v>
      </c>
      <c r="D52" s="362" t="s">
        <v>56</v>
      </c>
      <c r="E52" s="358"/>
      <c r="F52" s="340"/>
      <c r="G52" s="340"/>
      <c r="H52" s="350">
        <v>40827</v>
      </c>
      <c r="I52" s="340">
        <v>41225</v>
      </c>
      <c r="J52" s="69"/>
      <c r="K52" s="1020"/>
      <c r="L52" s="352">
        <v>1429</v>
      </c>
      <c r="M52" s="351">
        <v>1429</v>
      </c>
      <c r="N52" s="99"/>
      <c r="O52" s="99"/>
      <c r="P52" s="99"/>
      <c r="Q52" s="99"/>
      <c r="R52" s="99"/>
      <c r="S52" s="99"/>
      <c r="T52" s="99"/>
    </row>
    <row r="53" spans="2:20" x14ac:dyDescent="0.25">
      <c r="B53" s="347">
        <v>10</v>
      </c>
      <c r="C53" s="348">
        <v>39398</v>
      </c>
      <c r="D53" s="357" t="s">
        <v>24</v>
      </c>
      <c r="E53" s="645"/>
      <c r="F53" s="645"/>
      <c r="G53" s="350">
        <v>39603</v>
      </c>
      <c r="H53" s="351"/>
      <c r="I53" s="340">
        <v>41225</v>
      </c>
      <c r="J53" s="645"/>
      <c r="K53" s="640">
        <v>205</v>
      </c>
      <c r="L53" s="364"/>
      <c r="M53" s="351">
        <v>204</v>
      </c>
    </row>
    <row r="54" spans="2:20" x14ac:dyDescent="0.25">
      <c r="B54" s="347">
        <v>11</v>
      </c>
      <c r="C54" s="348">
        <v>39398</v>
      </c>
      <c r="D54" s="357" t="s">
        <v>24</v>
      </c>
      <c r="E54" s="69"/>
      <c r="F54" s="69"/>
      <c r="G54" s="340">
        <v>41013</v>
      </c>
      <c r="H54" s="350"/>
      <c r="I54" s="340">
        <v>41225</v>
      </c>
      <c r="J54" s="340"/>
      <c r="K54" s="640">
        <v>1615</v>
      </c>
      <c r="L54" s="351"/>
      <c r="M54" s="359">
        <v>1615</v>
      </c>
    </row>
    <row r="55" spans="2:20" x14ac:dyDescent="0.25">
      <c r="L55" s="365"/>
      <c r="M55" s="366"/>
    </row>
    <row r="56" spans="2:20" x14ac:dyDescent="0.25">
      <c r="B56" s="2442" t="s">
        <v>1140</v>
      </c>
      <c r="C56" s="2442"/>
      <c r="D56" s="2442"/>
      <c r="E56" s="2442"/>
      <c r="F56" s="2442"/>
      <c r="G56" s="2442"/>
      <c r="H56" s="2442"/>
      <c r="I56" s="2442"/>
      <c r="J56" s="2442"/>
      <c r="K56" s="2442"/>
      <c r="L56" s="2442"/>
      <c r="M56" s="2442"/>
    </row>
    <row r="57" spans="2:20" x14ac:dyDescent="0.25">
      <c r="B57" s="2570" t="s">
        <v>322</v>
      </c>
      <c r="C57" s="2570"/>
      <c r="D57" s="2570"/>
      <c r="E57" s="2570"/>
      <c r="F57" s="2570"/>
      <c r="G57" s="2570"/>
      <c r="H57" s="2570"/>
      <c r="I57" s="2570"/>
      <c r="J57" s="2570"/>
      <c r="K57" s="2570"/>
      <c r="L57" s="2570"/>
      <c r="M57" s="2570"/>
    </row>
    <row r="58" spans="2:20" ht="7.5" customHeight="1" x14ac:dyDescent="0.25">
      <c r="B58" s="64"/>
      <c r="C58" s="64"/>
      <c r="D58" s="64"/>
      <c r="E58" s="64"/>
      <c r="F58" s="64"/>
      <c r="G58" s="64"/>
      <c r="H58" s="64"/>
      <c r="I58" s="64"/>
      <c r="J58" s="64"/>
      <c r="K58" s="64"/>
      <c r="L58" s="64"/>
      <c r="M58" s="64"/>
    </row>
    <row r="59" spans="2:20" ht="13.5" customHeight="1" x14ac:dyDescent="0.25">
      <c r="B59" s="28"/>
      <c r="C59" s="28"/>
      <c r="E59" s="342"/>
      <c r="F59" s="343"/>
      <c r="G59" s="1019" t="s">
        <v>789</v>
      </c>
      <c r="H59" s="495"/>
      <c r="I59" s="344"/>
      <c r="J59" s="345"/>
      <c r="K59" s="53"/>
      <c r="L59" s="53"/>
      <c r="M59" s="53"/>
    </row>
    <row r="60" spans="2:20" ht="15" customHeight="1" x14ac:dyDescent="0.25">
      <c r="B60" s="2436"/>
      <c r="C60" s="2430" t="s">
        <v>307</v>
      </c>
      <c r="D60" s="2430" t="s">
        <v>308</v>
      </c>
      <c r="E60" s="2439" t="s">
        <v>309</v>
      </c>
      <c r="F60" s="2439" t="s">
        <v>310</v>
      </c>
      <c r="G60" s="1981" t="s">
        <v>1091</v>
      </c>
      <c r="H60" s="2571" t="s">
        <v>790</v>
      </c>
      <c r="I60" s="2445" t="s">
        <v>788</v>
      </c>
      <c r="J60" s="2445" t="s">
        <v>791</v>
      </c>
      <c r="K60" s="2430" t="s">
        <v>311</v>
      </c>
      <c r="L60" s="2430" t="s">
        <v>312</v>
      </c>
      <c r="M60" s="2433" t="s">
        <v>313</v>
      </c>
    </row>
    <row r="61" spans="2:20" x14ac:dyDescent="0.25">
      <c r="B61" s="2437"/>
      <c r="C61" s="2431"/>
      <c r="D61" s="2431"/>
      <c r="E61" s="2440"/>
      <c r="F61" s="2440"/>
      <c r="G61" s="1981"/>
      <c r="H61" s="2446"/>
      <c r="I61" s="2443"/>
      <c r="J61" s="2443"/>
      <c r="K61" s="2431"/>
      <c r="L61" s="2431"/>
      <c r="M61" s="2434"/>
    </row>
    <row r="62" spans="2:20" ht="34.5" customHeight="1" x14ac:dyDescent="0.25">
      <c r="B62" s="2438"/>
      <c r="C62" s="2432"/>
      <c r="D62" s="2432"/>
      <c r="E62" s="2441"/>
      <c r="F62" s="2441"/>
      <c r="G62" s="1981"/>
      <c r="H62" s="2572"/>
      <c r="I62" s="2444"/>
      <c r="J62" s="2444"/>
      <c r="K62" s="2432"/>
      <c r="L62" s="2432"/>
      <c r="M62" s="2435"/>
    </row>
    <row r="63" spans="2:20" x14ac:dyDescent="0.25">
      <c r="B63" s="347">
        <v>10</v>
      </c>
      <c r="C63" s="348">
        <v>39398</v>
      </c>
      <c r="D63" s="357" t="s">
        <v>24</v>
      </c>
      <c r="E63" s="645"/>
      <c r="F63" s="645"/>
      <c r="G63" s="350">
        <v>39603</v>
      </c>
      <c r="H63" s="351"/>
      <c r="I63" s="340">
        <v>41225</v>
      </c>
      <c r="J63" s="645"/>
      <c r="K63" s="640">
        <v>205</v>
      </c>
      <c r="L63" s="364"/>
      <c r="M63" s="351">
        <v>204</v>
      </c>
    </row>
    <row r="64" spans="2:20" x14ac:dyDescent="0.25">
      <c r="B64" s="347">
        <v>6</v>
      </c>
      <c r="C64" s="348">
        <v>39398</v>
      </c>
      <c r="D64" s="361" t="s">
        <v>22</v>
      </c>
      <c r="E64" s="496"/>
      <c r="F64" s="69"/>
      <c r="G64" s="69"/>
      <c r="H64" s="350">
        <v>39736</v>
      </c>
      <c r="I64" s="340">
        <v>41225</v>
      </c>
      <c r="J64" s="340"/>
      <c r="K64" s="1020"/>
      <c r="L64" s="352">
        <v>338</v>
      </c>
      <c r="M64" s="351">
        <v>338</v>
      </c>
    </row>
    <row r="65" spans="2:13" x14ac:dyDescent="0.25">
      <c r="B65" s="347">
        <v>9</v>
      </c>
      <c r="C65" s="348">
        <v>39398</v>
      </c>
      <c r="D65" s="362" t="s">
        <v>56</v>
      </c>
      <c r="E65" s="358"/>
      <c r="F65" s="340"/>
      <c r="G65" s="340"/>
      <c r="H65" s="350">
        <v>40827</v>
      </c>
      <c r="I65" s="340">
        <v>41225</v>
      </c>
      <c r="J65" s="69"/>
      <c r="K65" s="1020"/>
      <c r="L65" s="352">
        <v>1429</v>
      </c>
      <c r="M65" s="351">
        <v>1429</v>
      </c>
    </row>
    <row r="66" spans="2:13" x14ac:dyDescent="0.25">
      <c r="B66" s="347">
        <v>11</v>
      </c>
      <c r="C66" s="348">
        <v>39398</v>
      </c>
      <c r="D66" s="357" t="s">
        <v>24</v>
      </c>
      <c r="E66" s="69"/>
      <c r="F66" s="69"/>
      <c r="G66" s="340">
        <v>41013</v>
      </c>
      <c r="H66" s="350"/>
      <c r="I66" s="340">
        <v>41225</v>
      </c>
      <c r="J66" s="340"/>
      <c r="K66" s="640">
        <v>1615</v>
      </c>
      <c r="L66" s="351"/>
      <c r="M66" s="359">
        <v>1615</v>
      </c>
    </row>
    <row r="67" spans="2:13" x14ac:dyDescent="0.25">
      <c r="B67" s="347">
        <v>2</v>
      </c>
      <c r="C67" s="348">
        <v>39398</v>
      </c>
      <c r="D67" s="353" t="s">
        <v>1090</v>
      </c>
      <c r="E67" s="358"/>
      <c r="F67" s="69"/>
      <c r="G67" s="340"/>
      <c r="H67" s="350">
        <v>41170</v>
      </c>
      <c r="I67" s="340">
        <v>41225</v>
      </c>
      <c r="J67" s="340"/>
      <c r="K67" s="1020"/>
      <c r="L67" s="352">
        <v>1772</v>
      </c>
      <c r="M67" s="351">
        <v>1772</v>
      </c>
    </row>
    <row r="68" spans="2:13" x14ac:dyDescent="0.25">
      <c r="B68" s="347">
        <v>3</v>
      </c>
      <c r="C68" s="348">
        <v>39398</v>
      </c>
      <c r="D68" s="357" t="s">
        <v>24</v>
      </c>
      <c r="E68" s="358"/>
      <c r="F68" s="358"/>
      <c r="G68" s="350">
        <v>41193</v>
      </c>
      <c r="H68" s="350"/>
      <c r="I68" s="340">
        <v>41225</v>
      </c>
      <c r="J68" s="358"/>
      <c r="K68" s="640">
        <v>1795</v>
      </c>
      <c r="L68" s="359"/>
      <c r="M68" s="360">
        <v>1795</v>
      </c>
    </row>
    <row r="69" spans="2:13" x14ac:dyDescent="0.25">
      <c r="B69" s="347">
        <v>7</v>
      </c>
      <c r="C69" s="348">
        <v>39398</v>
      </c>
      <c r="D69" s="362" t="s">
        <v>56</v>
      </c>
      <c r="E69" s="358"/>
      <c r="F69" s="358"/>
      <c r="G69" s="358"/>
      <c r="H69" s="350">
        <v>41219</v>
      </c>
      <c r="I69" s="340">
        <v>41225</v>
      </c>
      <c r="J69" s="358"/>
      <c r="K69" s="351"/>
      <c r="L69" s="352">
        <v>1821</v>
      </c>
      <c r="M69" s="355">
        <v>1821</v>
      </c>
    </row>
    <row r="70" spans="2:13" x14ac:dyDescent="0.25">
      <c r="B70" s="347">
        <v>8</v>
      </c>
      <c r="C70" s="348">
        <v>39398</v>
      </c>
      <c r="D70" s="363" t="s">
        <v>58</v>
      </c>
      <c r="E70" s="69"/>
      <c r="F70" s="69"/>
      <c r="G70" s="69"/>
      <c r="H70" s="350">
        <v>41029</v>
      </c>
      <c r="I70" s="340">
        <v>41225</v>
      </c>
      <c r="J70" s="340">
        <v>41226</v>
      </c>
      <c r="K70" s="351"/>
      <c r="L70" s="352">
        <v>1826</v>
      </c>
      <c r="M70" s="351">
        <v>1826</v>
      </c>
    </row>
    <row r="71" spans="2:13" x14ac:dyDescent="0.25">
      <c r="B71" s="347">
        <v>1</v>
      </c>
      <c r="C71" s="348">
        <v>39398</v>
      </c>
      <c r="D71" s="349" t="s">
        <v>56</v>
      </c>
      <c r="E71" s="340">
        <v>41219</v>
      </c>
      <c r="F71" s="69"/>
      <c r="G71" s="340">
        <v>41237</v>
      </c>
      <c r="H71" s="340">
        <v>41219</v>
      </c>
      <c r="I71" s="340">
        <v>41225</v>
      </c>
      <c r="J71" s="340"/>
      <c r="K71" s="351"/>
      <c r="L71" s="352">
        <v>1826</v>
      </c>
      <c r="M71" s="351">
        <v>1826</v>
      </c>
    </row>
    <row r="72" spans="2:13" x14ac:dyDescent="0.25">
      <c r="B72" s="347">
        <v>4</v>
      </c>
      <c r="C72" s="348">
        <v>39398</v>
      </c>
      <c r="D72" s="353" t="s">
        <v>1090</v>
      </c>
      <c r="E72" s="69"/>
      <c r="F72" s="350">
        <v>41128</v>
      </c>
      <c r="G72" s="69"/>
      <c r="H72" s="350">
        <v>41128</v>
      </c>
      <c r="I72" s="340">
        <v>41225</v>
      </c>
      <c r="J72" s="340">
        <v>41256</v>
      </c>
      <c r="K72" s="356"/>
      <c r="L72" s="352">
        <v>1826</v>
      </c>
      <c r="M72" s="351">
        <v>1826</v>
      </c>
    </row>
    <row r="73" spans="2:13" x14ac:dyDescent="0.25">
      <c r="B73" s="347">
        <v>5</v>
      </c>
      <c r="C73" s="348">
        <v>39398</v>
      </c>
      <c r="D73" s="353" t="s">
        <v>1090</v>
      </c>
      <c r="E73" s="645"/>
      <c r="F73" s="645"/>
      <c r="G73" s="645"/>
      <c r="H73" s="350">
        <v>40924</v>
      </c>
      <c r="I73" s="340">
        <v>41225</v>
      </c>
      <c r="J73" s="340">
        <v>41302</v>
      </c>
      <c r="K73" s="355"/>
      <c r="L73" s="352">
        <v>1826</v>
      </c>
      <c r="M73" s="351">
        <v>1826</v>
      </c>
    </row>
    <row r="75" spans="2:13" x14ac:dyDescent="0.25">
      <c r="B75" s="2442" t="s">
        <v>1142</v>
      </c>
      <c r="C75" s="2442"/>
      <c r="D75" s="2442"/>
      <c r="E75" s="2442"/>
      <c r="F75" s="2442"/>
      <c r="G75" s="2442"/>
      <c r="H75" s="2442"/>
      <c r="I75" s="2442"/>
      <c r="J75" s="2442"/>
      <c r="K75" s="2442"/>
      <c r="L75" s="2442"/>
      <c r="M75" s="2442"/>
    </row>
    <row r="76" spans="2:13" x14ac:dyDescent="0.25">
      <c r="B76" s="318" t="s">
        <v>1093</v>
      </c>
      <c r="C76" s="317"/>
      <c r="D76" s="317"/>
      <c r="E76" s="317"/>
      <c r="F76" s="317"/>
      <c r="G76" s="317"/>
      <c r="H76" s="317"/>
      <c r="I76" s="317"/>
      <c r="J76" s="317"/>
      <c r="K76" s="317"/>
      <c r="L76" s="317"/>
      <c r="M76" s="317"/>
    </row>
    <row r="77" spans="2:13" ht="6" customHeight="1" x14ac:dyDescent="0.25"/>
    <row r="78" spans="2:13" ht="67.5" x14ac:dyDescent="0.25">
      <c r="B78" s="684" t="s">
        <v>314</v>
      </c>
      <c r="C78" s="684" t="s">
        <v>307</v>
      </c>
      <c r="D78" s="684" t="s">
        <v>308</v>
      </c>
      <c r="E78" s="684" t="s">
        <v>315</v>
      </c>
      <c r="F78" s="684" t="s">
        <v>1109</v>
      </c>
      <c r="G78" s="684" t="s">
        <v>316</v>
      </c>
      <c r="H78" s="684" t="s">
        <v>317</v>
      </c>
      <c r="I78" s="684" t="s">
        <v>318</v>
      </c>
      <c r="J78" s="56" t="s">
        <v>319</v>
      </c>
      <c r="K78" s="503"/>
      <c r="L78" s="4"/>
      <c r="M78" s="341"/>
    </row>
    <row r="79" spans="2:13" ht="12" customHeight="1" x14ac:dyDescent="0.25">
      <c r="B79" s="347">
        <v>10</v>
      </c>
      <c r="C79" s="981">
        <v>39398</v>
      </c>
      <c r="D79" s="357" t="s">
        <v>24</v>
      </c>
      <c r="E79" s="68">
        <v>1</v>
      </c>
      <c r="F79" s="351">
        <v>204</v>
      </c>
      <c r="G79" s="68">
        <v>1</v>
      </c>
      <c r="H79" s="68">
        <f>11-E79+1</f>
        <v>11</v>
      </c>
      <c r="I79" s="70">
        <f t="shared" ref="I79:I89" si="0">(H79-G79)/H79</f>
        <v>0.90909090909090906</v>
      </c>
      <c r="J79" s="71">
        <f>I79</f>
        <v>0.90909090909090906</v>
      </c>
      <c r="K79" s="504"/>
      <c r="L79" s="2573"/>
      <c r="M79" s="2574"/>
    </row>
    <row r="80" spans="2:13" ht="12" customHeight="1" x14ac:dyDescent="0.25">
      <c r="B80" s="347">
        <v>6</v>
      </c>
      <c r="C80" s="981">
        <v>39398</v>
      </c>
      <c r="D80" s="361" t="s">
        <v>22</v>
      </c>
      <c r="E80" s="68">
        <v>2</v>
      </c>
      <c r="F80" s="351">
        <v>338</v>
      </c>
      <c r="G80" s="68">
        <v>0</v>
      </c>
      <c r="H80" s="68">
        <f t="shared" ref="H80:H89" si="1">11-E80+1</f>
        <v>10</v>
      </c>
      <c r="I80" s="70">
        <f t="shared" si="0"/>
        <v>1</v>
      </c>
      <c r="J80" s="71">
        <f>J79*I80</f>
        <v>0.90909090909090906</v>
      </c>
      <c r="K80" s="504"/>
      <c r="L80" s="2574"/>
      <c r="M80" s="2574"/>
    </row>
    <row r="81" spans="2:13" ht="12" customHeight="1" x14ac:dyDescent="0.25">
      <c r="B81" s="347">
        <v>9</v>
      </c>
      <c r="C81" s="981">
        <v>39398</v>
      </c>
      <c r="D81" s="362" t="s">
        <v>56</v>
      </c>
      <c r="E81" s="68">
        <v>3</v>
      </c>
      <c r="F81" s="351">
        <v>1429</v>
      </c>
      <c r="G81" s="68">
        <v>0</v>
      </c>
      <c r="H81" s="68">
        <f t="shared" si="1"/>
        <v>9</v>
      </c>
      <c r="I81" s="70">
        <f t="shared" si="0"/>
        <v>1</v>
      </c>
      <c r="J81" s="71">
        <f t="shared" ref="J81:J89" si="2">J80*I81</f>
        <v>0.90909090909090906</v>
      </c>
      <c r="K81" s="504"/>
      <c r="L81" s="2574"/>
      <c r="M81" s="2574"/>
    </row>
    <row r="82" spans="2:13" ht="12" customHeight="1" x14ac:dyDescent="0.25">
      <c r="B82" s="347">
        <v>5</v>
      </c>
      <c r="C82" s="981">
        <v>39398</v>
      </c>
      <c r="D82" s="357" t="s">
        <v>24</v>
      </c>
      <c r="E82" s="68">
        <v>4</v>
      </c>
      <c r="F82" s="359">
        <v>1615</v>
      </c>
      <c r="G82" s="72">
        <v>1</v>
      </c>
      <c r="H82" s="68">
        <f t="shared" si="1"/>
        <v>8</v>
      </c>
      <c r="I82" s="70">
        <f t="shared" si="0"/>
        <v>0.875</v>
      </c>
      <c r="J82" s="71">
        <f t="shared" si="2"/>
        <v>0.79545454545454541</v>
      </c>
      <c r="K82" s="507"/>
      <c r="L82" s="2574"/>
      <c r="M82" s="2574"/>
    </row>
    <row r="83" spans="2:13" ht="12" customHeight="1" x14ac:dyDescent="0.25">
      <c r="B83" s="347">
        <v>11</v>
      </c>
      <c r="C83" s="981">
        <v>39398</v>
      </c>
      <c r="D83" s="353" t="s">
        <v>54</v>
      </c>
      <c r="E83" s="68">
        <v>5</v>
      </c>
      <c r="F83" s="351">
        <v>1772</v>
      </c>
      <c r="G83" s="68">
        <v>0</v>
      </c>
      <c r="H83" s="68">
        <f t="shared" si="1"/>
        <v>7</v>
      </c>
      <c r="I83" s="70">
        <f t="shared" si="0"/>
        <v>1</v>
      </c>
      <c r="J83" s="71">
        <f t="shared" si="2"/>
        <v>0.79545454545454541</v>
      </c>
      <c r="K83" s="504"/>
      <c r="L83" s="2574"/>
      <c r="M83" s="2574"/>
    </row>
    <row r="84" spans="2:13" ht="12" customHeight="1" x14ac:dyDescent="0.25">
      <c r="B84" s="347">
        <v>8</v>
      </c>
      <c r="C84" s="981">
        <v>39398</v>
      </c>
      <c r="D84" s="357" t="s">
        <v>24</v>
      </c>
      <c r="E84" s="68">
        <v>6</v>
      </c>
      <c r="F84" s="360">
        <v>1795</v>
      </c>
      <c r="G84" s="72">
        <v>1</v>
      </c>
      <c r="H84" s="68">
        <f t="shared" si="1"/>
        <v>6</v>
      </c>
      <c r="I84" s="70">
        <f t="shared" si="0"/>
        <v>0.83333333333333337</v>
      </c>
      <c r="J84" s="71">
        <f t="shared" si="2"/>
        <v>0.66287878787878785</v>
      </c>
      <c r="K84" s="505"/>
      <c r="L84" s="2574"/>
      <c r="M84" s="2574"/>
    </row>
    <row r="85" spans="2:13" ht="12" customHeight="1" x14ac:dyDescent="0.25">
      <c r="B85" s="347">
        <v>2</v>
      </c>
      <c r="C85" s="981">
        <v>39398</v>
      </c>
      <c r="D85" s="362" t="s">
        <v>56</v>
      </c>
      <c r="E85" s="68">
        <v>7</v>
      </c>
      <c r="F85" s="355">
        <v>1821</v>
      </c>
      <c r="G85" s="68">
        <v>0</v>
      </c>
      <c r="H85" s="68">
        <f t="shared" si="1"/>
        <v>5</v>
      </c>
      <c r="I85" s="70">
        <f t="shared" si="0"/>
        <v>1</v>
      </c>
      <c r="J85" s="71">
        <f t="shared" si="2"/>
        <v>0.66287878787878785</v>
      </c>
      <c r="K85" s="506"/>
      <c r="L85" s="2574"/>
      <c r="M85" s="2574"/>
    </row>
    <row r="86" spans="2:13" ht="12" customHeight="1" x14ac:dyDescent="0.25">
      <c r="B86" s="347">
        <v>3</v>
      </c>
      <c r="C86" s="981">
        <v>39398</v>
      </c>
      <c r="D86" s="353" t="s">
        <v>54</v>
      </c>
      <c r="E86" s="68">
        <v>8</v>
      </c>
      <c r="F86" s="351">
        <v>1828</v>
      </c>
      <c r="G86" s="68">
        <v>0</v>
      </c>
      <c r="H86" s="68">
        <f t="shared" si="1"/>
        <v>4</v>
      </c>
      <c r="I86" s="70">
        <f t="shared" si="0"/>
        <v>1</v>
      </c>
      <c r="J86" s="71">
        <f t="shared" si="2"/>
        <v>0.66287878787878785</v>
      </c>
      <c r="K86" s="504"/>
      <c r="L86" s="2574"/>
      <c r="M86" s="2574"/>
    </row>
    <row r="87" spans="2:13" ht="12" customHeight="1" x14ac:dyDescent="0.25">
      <c r="B87" s="347">
        <v>7</v>
      </c>
      <c r="C87" s="981">
        <v>39398</v>
      </c>
      <c r="D87" s="363" t="s">
        <v>58</v>
      </c>
      <c r="E87" s="68">
        <v>9</v>
      </c>
      <c r="F87" s="351">
        <v>1839</v>
      </c>
      <c r="G87" s="68">
        <v>0</v>
      </c>
      <c r="H87" s="68">
        <f t="shared" si="1"/>
        <v>3</v>
      </c>
      <c r="I87" s="70">
        <f t="shared" si="0"/>
        <v>1</v>
      </c>
      <c r="J87" s="71">
        <f t="shared" si="2"/>
        <v>0.66287878787878785</v>
      </c>
      <c r="K87" s="504"/>
      <c r="L87" s="2574"/>
      <c r="M87" s="2574"/>
    </row>
    <row r="88" spans="2:13" ht="12" customHeight="1" x14ac:dyDescent="0.25">
      <c r="B88" s="347">
        <v>1</v>
      </c>
      <c r="C88" s="981">
        <v>39398</v>
      </c>
      <c r="D88" s="349" t="s">
        <v>55</v>
      </c>
      <c r="E88" s="68">
        <v>10</v>
      </c>
      <c r="F88" s="351">
        <v>1858</v>
      </c>
      <c r="G88" s="68">
        <v>0</v>
      </c>
      <c r="H88" s="68">
        <f t="shared" si="1"/>
        <v>2</v>
      </c>
      <c r="I88" s="70">
        <f t="shared" si="0"/>
        <v>1</v>
      </c>
      <c r="J88" s="499">
        <f t="shared" si="2"/>
        <v>0.66287878787878785</v>
      </c>
      <c r="K88" s="504"/>
      <c r="L88" s="2574"/>
      <c r="M88" s="2574"/>
    </row>
    <row r="89" spans="2:13" ht="12" customHeight="1" x14ac:dyDescent="0.25">
      <c r="B89" s="347">
        <v>4</v>
      </c>
      <c r="C89" s="981">
        <v>39398</v>
      </c>
      <c r="D89" s="353" t="s">
        <v>54</v>
      </c>
      <c r="E89" s="68">
        <v>11</v>
      </c>
      <c r="F89" s="351">
        <v>1904</v>
      </c>
      <c r="G89" s="68">
        <v>0</v>
      </c>
      <c r="H89" s="68">
        <f t="shared" si="1"/>
        <v>1</v>
      </c>
      <c r="I89" s="71">
        <f t="shared" si="0"/>
        <v>1</v>
      </c>
      <c r="J89" s="765">
        <f t="shared" si="2"/>
        <v>0.66287878787878785</v>
      </c>
      <c r="K89" s="508"/>
      <c r="L89" s="2574"/>
      <c r="M89" s="2574"/>
    </row>
    <row r="97" spans="2:11" x14ac:dyDescent="0.25">
      <c r="B97" s="101"/>
      <c r="C97" s="101"/>
      <c r="D97" s="101"/>
      <c r="E97" s="101"/>
      <c r="F97" s="101"/>
      <c r="G97" s="101"/>
      <c r="H97" s="101"/>
      <c r="I97" s="101"/>
      <c r="J97" s="101"/>
      <c r="K97" s="101"/>
    </row>
  </sheetData>
  <sheetProtection password="CA09" sheet="1" objects="1" scenarios="1"/>
  <customSheetViews>
    <customSheetView guid="{6425AD40-BB5F-4DDC-B7E5-93EC90B05160}" showGridLines="0">
      <selection activeCell="G28" sqref="G28"/>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G28" sqref="G28"/>
      <pageMargins left="7.874015748031496E-2" right="7.874015748031496E-2" top="0.15748031496062992" bottom="0.31496062992125984" header="0.31496062992125984" footer="0.15748031496062992"/>
      <pageSetup paperSize="9" orientation="landscape" r:id="rId3"/>
    </customSheetView>
  </customSheetViews>
  <mergeCells count="62">
    <mergeCell ref="B23:E23"/>
    <mergeCell ref="H23:M23"/>
    <mergeCell ref="B19:E19"/>
    <mergeCell ref="H19:M19"/>
    <mergeCell ref="B20:E20"/>
    <mergeCell ref="H20:M20"/>
    <mergeCell ref="B21:E21"/>
    <mergeCell ref="H21:M21"/>
    <mergeCell ref="L79:M89"/>
    <mergeCell ref="B75:M75"/>
    <mergeCell ref="L60:L62"/>
    <mergeCell ref="L41:L43"/>
    <mergeCell ref="F60:F62"/>
    <mergeCell ref="F41:F43"/>
    <mergeCell ref="K41:K43"/>
    <mergeCell ref="M60:M62"/>
    <mergeCell ref="H41:H43"/>
    <mergeCell ref="I41:I43"/>
    <mergeCell ref="J41:J43"/>
    <mergeCell ref="G41:G43"/>
    <mergeCell ref="E41:E43"/>
    <mergeCell ref="C60:C62"/>
    <mergeCell ref="D60:D62"/>
    <mergeCell ref="M41:M43"/>
    <mergeCell ref="B56:M56"/>
    <mergeCell ref="B57:M57"/>
    <mergeCell ref="B60:B62"/>
    <mergeCell ref="K60:K62"/>
    <mergeCell ref="G60:G62"/>
    <mergeCell ref="H60:H62"/>
    <mergeCell ref="I60:I62"/>
    <mergeCell ref="J60:J62"/>
    <mergeCell ref="E60:E62"/>
    <mergeCell ref="K10:M10"/>
    <mergeCell ref="B31:E31"/>
    <mergeCell ref="F31:M31"/>
    <mergeCell ref="B32:E32"/>
    <mergeCell ref="F32:M32"/>
    <mergeCell ref="B29:M29"/>
    <mergeCell ref="B15:E15"/>
    <mergeCell ref="H15:M15"/>
    <mergeCell ref="B16:E16"/>
    <mergeCell ref="H16:M16"/>
    <mergeCell ref="B17:E17"/>
    <mergeCell ref="H17:M17"/>
    <mergeCell ref="B18:E18"/>
    <mergeCell ref="H18:M18"/>
    <mergeCell ref="B22:E22"/>
    <mergeCell ref="H22:M22"/>
    <mergeCell ref="B41:B43"/>
    <mergeCell ref="C41:C43"/>
    <mergeCell ref="D41:D43"/>
    <mergeCell ref="B37:E37"/>
    <mergeCell ref="F37:M37"/>
    <mergeCell ref="F36:M36"/>
    <mergeCell ref="B35:E35"/>
    <mergeCell ref="B36:E36"/>
    <mergeCell ref="B33:E33"/>
    <mergeCell ref="F33:M33"/>
    <mergeCell ref="B34:E34"/>
    <mergeCell ref="F34:M34"/>
    <mergeCell ref="F35:M35"/>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K146"/>
  <sheetViews>
    <sheetView showGridLines="0" zoomScaleSheetLayoutView="100" workbookViewId="0">
      <selection activeCell="A19" sqref="A19:B19"/>
    </sheetView>
  </sheetViews>
  <sheetFormatPr baseColWidth="10" defaultColWidth="9.140625" defaultRowHeight="15" x14ac:dyDescent="0.25"/>
  <cols>
    <col min="1" max="1" width="24.140625" style="34" customWidth="1"/>
    <col min="2" max="2" width="41.140625" style="30" customWidth="1"/>
    <col min="3" max="3" width="26.5703125" style="34" customWidth="1"/>
    <col min="4" max="4" width="28.42578125" style="34" customWidth="1"/>
    <col min="5" max="5" width="17" style="34" customWidth="1"/>
    <col min="6" max="16384" width="9.140625" style="34"/>
  </cols>
  <sheetData>
    <row r="1" spans="1:11" s="191" customFormat="1" x14ac:dyDescent="0.25">
      <c r="B1" s="30"/>
    </row>
    <row r="2" spans="1:11" s="191" customFormat="1" x14ac:dyDescent="0.25">
      <c r="B2" s="30"/>
    </row>
    <row r="3" spans="1:11" s="28" customFormat="1" ht="15" customHeight="1" x14ac:dyDescent="0.25">
      <c r="A3" s="85" t="s">
        <v>666</v>
      </c>
      <c r="B3" s="85"/>
      <c r="D3" s="85"/>
      <c r="F3" s="85"/>
      <c r="G3" s="191"/>
      <c r="H3" s="191"/>
      <c r="I3" s="191"/>
      <c r="J3" s="191"/>
      <c r="K3" s="191"/>
    </row>
    <row r="4" spans="1:11" s="28" customFormat="1" x14ac:dyDescent="0.25">
      <c r="A4" s="48"/>
      <c r="D4" s="207"/>
      <c r="F4" s="101"/>
      <c r="G4" s="191"/>
      <c r="H4" s="191"/>
      <c r="I4" s="191"/>
      <c r="J4" s="191"/>
      <c r="K4" s="191"/>
    </row>
    <row r="5" spans="1:11" s="28" customFormat="1" x14ac:dyDescent="0.25">
      <c r="A5" s="101"/>
      <c r="D5" s="207"/>
      <c r="F5" s="101"/>
    </row>
    <row r="6" spans="1:11" s="28" customFormat="1" ht="15" customHeight="1" x14ac:dyDescent="0.25">
      <c r="A6" s="101"/>
      <c r="D6" s="291"/>
      <c r="F6" s="101"/>
    </row>
    <row r="7" spans="1:11" s="28" customFormat="1" ht="15.75" x14ac:dyDescent="0.25">
      <c r="A7" s="276" t="s">
        <v>802</v>
      </c>
      <c r="D7" s="371" t="e">
        <f>Inhalt!#REF!</f>
        <v>#REF!</v>
      </c>
      <c r="F7" s="116"/>
    </row>
    <row r="8" spans="1:11" s="28" customFormat="1" x14ac:dyDescent="0.25">
      <c r="A8" s="292"/>
      <c r="D8" s="371" t="str">
        <f>Inhalt!$C$7</f>
        <v>V. OncoBox: G3.1.1 (170209)</v>
      </c>
      <c r="F8" s="101"/>
    </row>
    <row r="9" spans="1:11" s="28" customFormat="1" x14ac:dyDescent="0.25">
      <c r="A9" s="101"/>
      <c r="D9" s="371" t="str">
        <f>Inhalt!$C$8</f>
        <v>V. Spezifikation: G3.1.1 (170209)</v>
      </c>
      <c r="F9" s="101"/>
    </row>
    <row r="10" spans="1:11" s="28" customFormat="1" x14ac:dyDescent="0.25">
      <c r="A10" s="101"/>
      <c r="D10" s="367" t="s">
        <v>801</v>
      </c>
      <c r="F10" s="101"/>
    </row>
    <row r="11" spans="1:11" ht="18.75" customHeight="1" x14ac:dyDescent="0.3">
      <c r="A11" s="5"/>
      <c r="B11" s="31"/>
      <c r="C11" s="25"/>
      <c r="D11" s="166"/>
      <c r="E11" s="7"/>
      <c r="F11" s="7"/>
    </row>
    <row r="12" spans="1:11" ht="26.25" customHeight="1" x14ac:dyDescent="0.25">
      <c r="A12" s="46"/>
      <c r="B12" s="39" t="s">
        <v>51</v>
      </c>
      <c r="C12" s="41" t="s">
        <v>255</v>
      </c>
      <c r="D12" s="41" t="s">
        <v>4</v>
      </c>
      <c r="E12" s="41" t="s">
        <v>52</v>
      </c>
      <c r="F12" s="19"/>
    </row>
    <row r="13" spans="1:11" s="112" customFormat="1" ht="70.5" customHeight="1" x14ac:dyDescent="0.25">
      <c r="A13" s="2581" t="s">
        <v>674</v>
      </c>
      <c r="B13" s="308" t="s">
        <v>676</v>
      </c>
      <c r="C13" s="135" t="s">
        <v>677</v>
      </c>
      <c r="D13" s="135" t="s">
        <v>678</v>
      </c>
      <c r="E13" s="135" t="s">
        <v>670</v>
      </c>
      <c r="F13" s="99"/>
    </row>
    <row r="14" spans="1:11" ht="58.5" customHeight="1" x14ac:dyDescent="0.25">
      <c r="A14" s="2582"/>
      <c r="B14" s="2578" t="s">
        <v>742</v>
      </c>
      <c r="C14" s="2579"/>
      <c r="D14" s="2579"/>
      <c r="E14" s="2580"/>
    </row>
    <row r="15" spans="1:11" ht="83.25" customHeight="1" x14ac:dyDescent="0.25">
      <c r="A15" s="2583" t="s">
        <v>675</v>
      </c>
      <c r="B15" s="43" t="s">
        <v>301</v>
      </c>
      <c r="C15" s="44" t="s">
        <v>302</v>
      </c>
      <c r="D15" s="44" t="s">
        <v>303</v>
      </c>
      <c r="E15" s="43" t="s">
        <v>304</v>
      </c>
      <c r="F15" s="33"/>
    </row>
    <row r="16" spans="1:11" s="112" customFormat="1" ht="34.5" customHeight="1" x14ac:dyDescent="0.25">
      <c r="A16" s="2584"/>
      <c r="B16" s="2578" t="s">
        <v>671</v>
      </c>
      <c r="C16" s="2579"/>
      <c r="D16" s="2579"/>
      <c r="E16" s="2580"/>
      <c r="F16" s="134"/>
    </row>
    <row r="17" spans="1:6" ht="57" customHeight="1" x14ac:dyDescent="0.25">
      <c r="A17" s="40" t="s">
        <v>408</v>
      </c>
      <c r="B17" s="43" t="s">
        <v>669</v>
      </c>
      <c r="C17" s="47"/>
      <c r="D17" s="47"/>
      <c r="E17" s="47"/>
      <c r="F17" s="33"/>
    </row>
    <row r="18" spans="1:6" ht="11.25" customHeight="1" x14ac:dyDescent="0.25">
      <c r="A18" s="36"/>
      <c r="B18" s="36"/>
      <c r="C18" s="21"/>
      <c r="D18" s="33"/>
      <c r="E18" s="33"/>
      <c r="F18" s="33"/>
    </row>
    <row r="19" spans="1:6" ht="61.5" customHeight="1" x14ac:dyDescent="0.25">
      <c r="A19" s="2577" t="s">
        <v>682</v>
      </c>
      <c r="B19" s="2577"/>
      <c r="C19" s="45"/>
      <c r="D19" s="45"/>
      <c r="E19" s="45"/>
      <c r="F19" s="33"/>
    </row>
    <row r="20" spans="1:6" ht="30" customHeight="1" x14ac:dyDescent="0.25">
      <c r="A20" s="36"/>
      <c r="B20" s="36"/>
      <c r="C20" s="21"/>
      <c r="D20" s="33"/>
      <c r="E20" s="33"/>
      <c r="F20" s="33"/>
    </row>
    <row r="21" spans="1:6" ht="30" customHeight="1" x14ac:dyDescent="0.25">
      <c r="A21" s="36"/>
      <c r="B21" s="36"/>
      <c r="C21" s="21"/>
      <c r="D21" s="26"/>
      <c r="E21" s="33"/>
      <c r="F21" s="33"/>
    </row>
    <row r="22" spans="1:6" ht="30" customHeight="1" x14ac:dyDescent="0.25">
      <c r="A22" s="36"/>
      <c r="B22" s="36"/>
      <c r="C22" s="21"/>
      <c r="D22" s="33"/>
      <c r="E22" s="33"/>
      <c r="F22" s="33"/>
    </row>
    <row r="23" spans="1:6" ht="30" customHeight="1" x14ac:dyDescent="0.25">
      <c r="A23" s="36"/>
      <c r="B23" s="36"/>
      <c r="C23" s="21"/>
      <c r="D23" s="26"/>
      <c r="E23" s="33"/>
      <c r="F23" s="33"/>
    </row>
    <row r="24" spans="1:6" ht="30" customHeight="1" x14ac:dyDescent="0.25">
      <c r="A24" s="37"/>
      <c r="B24" s="36"/>
      <c r="C24" s="21"/>
      <c r="D24" s="33"/>
      <c r="E24" s="33"/>
      <c r="F24" s="33"/>
    </row>
    <row r="25" spans="1:6" ht="30" customHeight="1" x14ac:dyDescent="0.25">
      <c r="A25" s="37"/>
      <c r="B25" s="38"/>
      <c r="C25" s="26"/>
      <c r="D25" s="26"/>
      <c r="E25" s="26"/>
      <c r="F25" s="26"/>
    </row>
    <row r="26" spans="1:6" ht="30" customHeight="1" x14ac:dyDescent="0.25">
      <c r="A26" s="36"/>
      <c r="B26" s="36"/>
      <c r="C26" s="26"/>
      <c r="D26" s="26"/>
      <c r="E26" s="26"/>
      <c r="F26" s="26"/>
    </row>
    <row r="27" spans="1:6" ht="30" customHeight="1" x14ac:dyDescent="0.25">
      <c r="A27" s="37"/>
      <c r="B27" s="36"/>
      <c r="C27" s="26"/>
      <c r="D27" s="26"/>
      <c r="E27" s="26"/>
      <c r="F27" s="26"/>
    </row>
    <row r="28" spans="1:6" ht="30" customHeight="1" x14ac:dyDescent="0.25">
      <c r="A28" s="37"/>
      <c r="B28" s="38"/>
      <c r="C28" s="26"/>
      <c r="D28" s="26"/>
      <c r="E28" s="26"/>
      <c r="F28" s="26"/>
    </row>
    <row r="29" spans="1:6" ht="30" customHeight="1" x14ac:dyDescent="0.25">
      <c r="A29" s="37"/>
      <c r="B29" s="36"/>
      <c r="C29" s="26"/>
      <c r="D29" s="26"/>
      <c r="E29" s="26"/>
      <c r="F29" s="26"/>
    </row>
    <row r="30" spans="1:6" ht="30" customHeight="1" x14ac:dyDescent="0.25">
      <c r="A30" s="37"/>
      <c r="B30" s="38"/>
      <c r="C30" s="26"/>
      <c r="D30" s="26"/>
      <c r="E30" s="26"/>
      <c r="F30" s="26"/>
    </row>
    <row r="31" spans="1:6" ht="30" customHeight="1" x14ac:dyDescent="0.25">
      <c r="A31" s="37"/>
      <c r="B31" s="38"/>
      <c r="C31" s="26"/>
      <c r="D31" s="26"/>
      <c r="E31" s="26"/>
      <c r="F31" s="26"/>
    </row>
    <row r="32" spans="1:6" ht="30" customHeight="1" x14ac:dyDescent="0.25">
      <c r="A32" s="37"/>
      <c r="B32" s="38"/>
      <c r="C32" s="26"/>
      <c r="D32" s="26"/>
      <c r="E32" s="26"/>
      <c r="F32" s="26"/>
    </row>
    <row r="33" spans="1:6" ht="30" customHeight="1" x14ac:dyDescent="0.25">
      <c r="A33" s="36"/>
      <c r="B33" s="36"/>
      <c r="C33" s="21"/>
      <c r="D33" s="26"/>
      <c r="E33" s="33"/>
      <c r="F33" s="33"/>
    </row>
    <row r="34" spans="1:6" ht="30" customHeight="1" x14ac:dyDescent="0.25">
      <c r="A34" s="37"/>
      <c r="B34" s="36"/>
      <c r="C34" s="21"/>
      <c r="D34" s="33"/>
      <c r="E34" s="33"/>
      <c r="F34" s="33"/>
    </row>
    <row r="35" spans="1:6" ht="30" customHeight="1" x14ac:dyDescent="0.25">
      <c r="A35" s="37"/>
      <c r="B35" s="38"/>
      <c r="C35" s="21"/>
      <c r="D35" s="33"/>
      <c r="E35" s="33"/>
      <c r="F35" s="33"/>
    </row>
    <row r="36" spans="1:6" ht="30" customHeight="1" x14ac:dyDescent="0.25">
      <c r="A36" s="37"/>
      <c r="B36" s="36"/>
      <c r="C36" s="21"/>
      <c r="D36" s="33"/>
      <c r="E36" s="33"/>
      <c r="F36" s="33"/>
    </row>
    <row r="37" spans="1:6" ht="30" customHeight="1" x14ac:dyDescent="0.25">
      <c r="A37" s="37"/>
      <c r="B37" s="38"/>
      <c r="C37" s="21"/>
      <c r="D37" s="26"/>
      <c r="E37" s="33"/>
      <c r="F37" s="33"/>
    </row>
    <row r="38" spans="1:6" ht="30" customHeight="1" x14ac:dyDescent="0.25">
      <c r="A38" s="36"/>
      <c r="B38" s="36"/>
      <c r="C38" s="21"/>
      <c r="D38" s="33"/>
      <c r="E38" s="33"/>
      <c r="F38" s="33"/>
    </row>
    <row r="39" spans="1:6" ht="30" customHeight="1" x14ac:dyDescent="0.25">
      <c r="A39" s="36"/>
      <c r="B39" s="36"/>
      <c r="C39" s="21"/>
      <c r="D39" s="33"/>
      <c r="E39" s="33"/>
      <c r="F39" s="33"/>
    </row>
    <row r="40" spans="1:6" ht="30" customHeight="1" x14ac:dyDescent="0.25">
      <c r="A40" s="37"/>
      <c r="B40" s="36"/>
      <c r="C40" s="21"/>
      <c r="D40" s="33"/>
      <c r="E40" s="33"/>
      <c r="F40" s="33"/>
    </row>
    <row r="41" spans="1:6" ht="30" customHeight="1" x14ac:dyDescent="0.25">
      <c r="A41" s="37"/>
      <c r="B41" s="38"/>
      <c r="C41" s="21"/>
      <c r="D41" s="26"/>
      <c r="E41" s="33"/>
      <c r="F41" s="33"/>
    </row>
    <row r="42" spans="1:6" ht="30" customHeight="1" x14ac:dyDescent="0.25">
      <c r="A42" s="37"/>
      <c r="B42" s="36"/>
      <c r="C42" s="21"/>
      <c r="D42" s="33"/>
      <c r="E42" s="33"/>
      <c r="F42" s="33"/>
    </row>
    <row r="43" spans="1:6" ht="30" customHeight="1" x14ac:dyDescent="0.25">
      <c r="A43" s="37"/>
      <c r="B43" s="38"/>
      <c r="C43" s="21"/>
      <c r="D43" s="33"/>
      <c r="E43" s="33"/>
      <c r="F43" s="33"/>
    </row>
    <row r="44" spans="1:6" ht="30" customHeight="1" x14ac:dyDescent="0.25">
      <c r="A44" s="36"/>
      <c r="B44" s="36"/>
      <c r="C44" s="21"/>
      <c r="D44" s="33"/>
      <c r="E44" s="33"/>
      <c r="F44" s="33"/>
    </row>
    <row r="45" spans="1:6" ht="30" customHeight="1" x14ac:dyDescent="0.25">
      <c r="A45" s="36"/>
      <c r="B45" s="36"/>
      <c r="C45" s="21"/>
      <c r="D45" s="26"/>
      <c r="E45" s="33"/>
      <c r="F45" s="33"/>
    </row>
    <row r="46" spans="1:6" ht="30" customHeight="1" x14ac:dyDescent="0.25">
      <c r="A46" s="36"/>
      <c r="B46" s="36"/>
      <c r="C46" s="21"/>
      <c r="D46" s="33"/>
      <c r="E46" s="33"/>
      <c r="F46" s="33"/>
    </row>
    <row r="47" spans="1:6" ht="30" customHeight="1" x14ac:dyDescent="0.25">
      <c r="A47" s="36"/>
      <c r="B47" s="36"/>
      <c r="C47" s="21"/>
      <c r="D47" s="33"/>
      <c r="E47" s="33"/>
      <c r="F47" s="33"/>
    </row>
    <row r="48" spans="1:6" ht="30" customHeight="1" x14ac:dyDescent="0.25">
      <c r="A48" s="36"/>
      <c r="B48" s="36"/>
      <c r="C48" s="21"/>
      <c r="D48" s="33"/>
      <c r="E48" s="33"/>
      <c r="F48" s="33"/>
    </row>
    <row r="49" spans="1:6" ht="30" customHeight="1" x14ac:dyDescent="0.25">
      <c r="A49" s="36"/>
      <c r="B49" s="36"/>
      <c r="C49" s="32"/>
      <c r="D49" s="32"/>
      <c r="E49" s="32"/>
      <c r="F49" s="32"/>
    </row>
    <row r="50" spans="1:6" ht="30" customHeight="1" x14ac:dyDescent="0.25">
      <c r="A50" s="36"/>
      <c r="B50" s="36"/>
      <c r="C50" s="19"/>
      <c r="D50" s="19"/>
      <c r="E50" s="19"/>
      <c r="F50" s="19"/>
    </row>
    <row r="51" spans="1:6" ht="30" customHeight="1" x14ac:dyDescent="0.25">
      <c r="A51" s="37"/>
      <c r="B51" s="36"/>
      <c r="C51" s="19"/>
      <c r="D51" s="19"/>
      <c r="E51" s="19"/>
      <c r="F51" s="19"/>
    </row>
    <row r="52" spans="1:6" ht="30" customHeight="1" x14ac:dyDescent="0.25">
      <c r="A52" s="37"/>
      <c r="B52" s="38"/>
      <c r="C52" s="19"/>
      <c r="D52" s="19"/>
      <c r="E52" s="19"/>
      <c r="F52" s="19"/>
    </row>
    <row r="53" spans="1:6" ht="30" customHeight="1" x14ac:dyDescent="0.25">
      <c r="A53" s="37"/>
      <c r="B53" s="38"/>
      <c r="C53" s="26"/>
      <c r="D53" s="26"/>
      <c r="E53" s="26"/>
      <c r="F53" s="26"/>
    </row>
    <row r="54" spans="1:6" ht="30" customHeight="1" x14ac:dyDescent="0.25">
      <c r="A54" s="37"/>
      <c r="B54" s="36"/>
      <c r="C54" s="26"/>
      <c r="D54" s="26"/>
      <c r="E54" s="26"/>
      <c r="F54" s="26"/>
    </row>
    <row r="55" spans="1:6" ht="30" customHeight="1" x14ac:dyDescent="0.25">
      <c r="A55" s="37"/>
      <c r="B55" s="38"/>
      <c r="C55" s="26"/>
      <c r="D55" s="26"/>
      <c r="E55" s="26"/>
      <c r="F55" s="26"/>
    </row>
    <row r="56" spans="1:6" ht="30" customHeight="1" x14ac:dyDescent="0.25">
      <c r="A56" s="37"/>
      <c r="B56" s="36"/>
      <c r="C56" s="26"/>
      <c r="D56" s="26"/>
      <c r="E56" s="26"/>
      <c r="F56" s="26"/>
    </row>
    <row r="57" spans="1:6" ht="30" customHeight="1" x14ac:dyDescent="0.25">
      <c r="A57" s="37"/>
      <c r="B57" s="38"/>
      <c r="C57" s="26"/>
      <c r="D57" s="26"/>
      <c r="E57" s="26"/>
      <c r="F57" s="26"/>
    </row>
    <row r="58" spans="1:6" ht="30" customHeight="1" x14ac:dyDescent="0.25">
      <c r="A58" s="37"/>
      <c r="B58" s="38"/>
      <c r="C58" s="26"/>
      <c r="D58" s="26"/>
      <c r="E58" s="26"/>
      <c r="F58" s="26"/>
    </row>
    <row r="59" spans="1:6" ht="30" customHeight="1" x14ac:dyDescent="0.25">
      <c r="A59" s="37"/>
      <c r="B59" s="36"/>
      <c r="C59" s="26"/>
      <c r="D59" s="26"/>
      <c r="E59" s="26"/>
      <c r="F59" s="26"/>
    </row>
    <row r="60" spans="1:6" ht="30" customHeight="1" x14ac:dyDescent="0.25">
      <c r="A60" s="37"/>
      <c r="B60" s="38"/>
      <c r="C60" s="26"/>
      <c r="D60" s="26"/>
      <c r="E60" s="26"/>
      <c r="F60" s="26"/>
    </row>
    <row r="61" spans="1:6" ht="30" customHeight="1" x14ac:dyDescent="0.25">
      <c r="A61" s="37"/>
      <c r="B61" s="38"/>
      <c r="C61" s="21"/>
      <c r="D61" s="26"/>
      <c r="E61" s="26"/>
      <c r="F61" s="26"/>
    </row>
    <row r="62" spans="1:6" ht="30" customHeight="1" x14ac:dyDescent="0.25">
      <c r="A62" s="37"/>
      <c r="B62" s="36"/>
      <c r="C62" s="21"/>
      <c r="D62" s="26"/>
      <c r="E62" s="26"/>
      <c r="F62" s="26"/>
    </row>
    <row r="63" spans="1:6" ht="30" customHeight="1" x14ac:dyDescent="0.25">
      <c r="A63" s="37"/>
      <c r="B63" s="38"/>
      <c r="C63" s="21"/>
      <c r="D63" s="26"/>
      <c r="E63" s="26"/>
      <c r="F63" s="26"/>
    </row>
    <row r="64" spans="1:6" ht="30" customHeight="1" x14ac:dyDescent="0.25">
      <c r="A64" s="37"/>
      <c r="B64" s="36"/>
      <c r="C64" s="21"/>
      <c r="D64" s="26"/>
      <c r="E64" s="26"/>
      <c r="F64" s="26"/>
    </row>
    <row r="65" spans="1:6" ht="30" customHeight="1" x14ac:dyDescent="0.25">
      <c r="A65" s="37"/>
      <c r="B65" s="38"/>
      <c r="C65" s="21"/>
      <c r="D65" s="26"/>
      <c r="E65" s="26"/>
      <c r="F65" s="26"/>
    </row>
    <row r="66" spans="1:6" ht="30" customHeight="1" x14ac:dyDescent="0.25">
      <c r="A66" s="37"/>
      <c r="B66" s="36"/>
      <c r="C66" s="21"/>
      <c r="D66" s="26"/>
      <c r="E66" s="26"/>
      <c r="F66" s="26"/>
    </row>
    <row r="67" spans="1:6" ht="30" customHeight="1" x14ac:dyDescent="0.25">
      <c r="A67" s="37"/>
      <c r="B67" s="38"/>
      <c r="C67" s="21"/>
      <c r="D67" s="26"/>
      <c r="E67" s="26"/>
      <c r="F67" s="26"/>
    </row>
    <row r="68" spans="1:6" ht="30" customHeight="1" x14ac:dyDescent="0.25">
      <c r="A68" s="37"/>
      <c r="B68" s="36"/>
      <c r="C68" s="21"/>
      <c r="D68" s="26"/>
      <c r="E68" s="26"/>
      <c r="F68" s="26"/>
    </row>
    <row r="69" spans="1:6" ht="30" customHeight="1" x14ac:dyDescent="0.25">
      <c r="A69" s="37"/>
      <c r="B69" s="38"/>
      <c r="C69" s="21"/>
      <c r="D69" s="26"/>
      <c r="E69" s="26"/>
      <c r="F69" s="26"/>
    </row>
    <row r="70" spans="1:6" ht="30" customHeight="1" x14ac:dyDescent="0.25">
      <c r="A70" s="36"/>
      <c r="B70" s="36"/>
      <c r="C70" s="21"/>
      <c r="D70" s="26"/>
      <c r="E70" s="26"/>
      <c r="F70" s="26"/>
    </row>
    <row r="71" spans="1:6" ht="30" customHeight="1" x14ac:dyDescent="0.25">
      <c r="A71" s="36"/>
      <c r="B71" s="36"/>
      <c r="C71" s="21"/>
      <c r="D71" s="26"/>
      <c r="E71" s="26"/>
      <c r="F71" s="26"/>
    </row>
    <row r="72" spans="1:6" ht="30" customHeight="1" x14ac:dyDescent="0.25">
      <c r="A72" s="36"/>
      <c r="B72" s="36"/>
      <c r="C72" s="21"/>
      <c r="D72" s="26"/>
      <c r="E72" s="26"/>
      <c r="F72" s="26"/>
    </row>
    <row r="73" spans="1:6" ht="30" customHeight="1" x14ac:dyDescent="0.25">
      <c r="A73" s="36"/>
      <c r="B73" s="36"/>
      <c r="C73" s="21"/>
      <c r="D73" s="26"/>
      <c r="E73" s="26"/>
      <c r="F73" s="26"/>
    </row>
    <row r="74" spans="1:6" ht="30" customHeight="1" x14ac:dyDescent="0.25">
      <c r="A74" s="37"/>
      <c r="B74" s="36"/>
      <c r="C74" s="21"/>
      <c r="D74" s="26"/>
      <c r="E74" s="26"/>
      <c r="F74" s="26"/>
    </row>
    <row r="75" spans="1:6" ht="30" customHeight="1" x14ac:dyDescent="0.25">
      <c r="A75" s="37"/>
      <c r="B75" s="38"/>
      <c r="C75" s="21"/>
      <c r="D75" s="26"/>
      <c r="E75" s="26"/>
      <c r="F75" s="26"/>
    </row>
    <row r="76" spans="1:6" ht="30" customHeight="1" x14ac:dyDescent="0.25">
      <c r="A76" s="36"/>
      <c r="B76" s="36"/>
      <c r="C76" s="27"/>
      <c r="D76" s="26"/>
      <c r="E76" s="33"/>
      <c r="F76" s="33"/>
    </row>
    <row r="77" spans="1:6" ht="30" customHeight="1" x14ac:dyDescent="0.25">
      <c r="A77" s="37"/>
      <c r="B77" s="36"/>
      <c r="C77" s="27"/>
      <c r="D77" s="33"/>
      <c r="E77" s="33"/>
      <c r="F77" s="33"/>
    </row>
    <row r="78" spans="1:6" ht="30" customHeight="1" x14ac:dyDescent="0.25">
      <c r="A78" s="37"/>
      <c r="B78" s="38"/>
      <c r="C78" s="27"/>
      <c r="D78" s="33"/>
      <c r="E78" s="33"/>
      <c r="F78" s="33"/>
    </row>
    <row r="79" spans="1:6" ht="30" customHeight="1" x14ac:dyDescent="0.25">
      <c r="A79" s="37"/>
      <c r="B79" s="38"/>
      <c r="C79" s="27"/>
      <c r="D79" s="33"/>
      <c r="E79" s="33"/>
      <c r="F79" s="33"/>
    </row>
    <row r="80" spans="1:6" ht="30" customHeight="1" x14ac:dyDescent="0.25">
      <c r="A80" s="36"/>
      <c r="B80" s="36"/>
      <c r="C80" s="27"/>
      <c r="D80" s="33"/>
      <c r="E80" s="33"/>
      <c r="F80" s="33"/>
    </row>
    <row r="81" spans="1:6" ht="30" customHeight="1" x14ac:dyDescent="0.25">
      <c r="A81" s="36"/>
      <c r="B81" s="36"/>
      <c r="C81" s="27"/>
      <c r="D81" s="33"/>
      <c r="E81" s="33"/>
      <c r="F81" s="33"/>
    </row>
    <row r="82" spans="1:6" ht="30" customHeight="1" x14ac:dyDescent="0.25">
      <c r="A82" s="36"/>
      <c r="B82" s="36"/>
      <c r="C82" s="27"/>
      <c r="D82" s="33"/>
      <c r="E82" s="33"/>
      <c r="F82" s="33"/>
    </row>
    <row r="83" spans="1:6" ht="30" customHeight="1" x14ac:dyDescent="0.25">
      <c r="A83" s="36"/>
      <c r="B83" s="36"/>
      <c r="C83" s="19"/>
      <c r="D83" s="19"/>
      <c r="E83" s="19"/>
      <c r="F83" s="19"/>
    </row>
    <row r="84" spans="1:6" ht="30" customHeight="1" x14ac:dyDescent="0.25">
      <c r="A84" s="36"/>
      <c r="B84" s="36"/>
      <c r="C84" s="19"/>
      <c r="D84" s="19"/>
      <c r="E84" s="19"/>
      <c r="F84" s="19"/>
    </row>
    <row r="85" spans="1:6" ht="30" customHeight="1" x14ac:dyDescent="0.25">
      <c r="A85" s="36"/>
      <c r="B85" s="36"/>
      <c r="C85" s="19"/>
      <c r="D85" s="19"/>
      <c r="E85" s="19"/>
      <c r="F85" s="19"/>
    </row>
    <row r="86" spans="1:6" ht="30" customHeight="1" x14ac:dyDescent="0.25">
      <c r="A86" s="36"/>
      <c r="B86" s="36"/>
      <c r="C86" s="19"/>
      <c r="D86" s="19"/>
      <c r="E86" s="19"/>
      <c r="F86" s="19"/>
    </row>
    <row r="87" spans="1:6" ht="30" customHeight="1" x14ac:dyDescent="0.25">
      <c r="A87" s="36"/>
      <c r="B87" s="36"/>
      <c r="C87" s="19"/>
      <c r="D87" s="19"/>
      <c r="E87" s="19"/>
      <c r="F87" s="19"/>
    </row>
    <row r="88" spans="1:6" ht="30" customHeight="1" x14ac:dyDescent="0.25">
      <c r="A88" s="37"/>
      <c r="B88" s="36"/>
      <c r="C88" s="19"/>
      <c r="D88" s="19"/>
      <c r="E88" s="19"/>
      <c r="F88" s="19"/>
    </row>
    <row r="89" spans="1:6" ht="30" customHeight="1" x14ac:dyDescent="0.25">
      <c r="A89" s="37"/>
      <c r="B89" s="38"/>
      <c r="C89" s="19"/>
      <c r="D89" s="19"/>
      <c r="E89" s="19"/>
      <c r="F89" s="19"/>
    </row>
    <row r="90" spans="1:6" ht="30" customHeight="1" x14ac:dyDescent="0.25">
      <c r="A90" s="36"/>
      <c r="B90" s="36"/>
      <c r="C90" s="19"/>
      <c r="D90" s="19"/>
      <c r="E90" s="19"/>
      <c r="F90" s="19"/>
    </row>
    <row r="91" spans="1:6" ht="30" customHeight="1" x14ac:dyDescent="0.25">
      <c r="A91" s="36"/>
      <c r="B91" s="36"/>
      <c r="C91" s="19"/>
      <c r="D91" s="19"/>
      <c r="E91" s="19"/>
      <c r="F91" s="19"/>
    </row>
    <row r="92" spans="1:6" ht="30" customHeight="1" x14ac:dyDescent="0.25">
      <c r="A92" s="36"/>
      <c r="B92" s="36"/>
      <c r="C92" s="19"/>
      <c r="D92" s="19"/>
      <c r="E92" s="19"/>
      <c r="F92" s="19"/>
    </row>
    <row r="93" spans="1:6" ht="30" customHeight="1" x14ac:dyDescent="0.25">
      <c r="A93" s="36"/>
      <c r="B93" s="36"/>
      <c r="C93" s="19"/>
      <c r="D93" s="17"/>
      <c r="E93" s="17"/>
      <c r="F93" s="17"/>
    </row>
    <row r="94" spans="1:6" ht="30" customHeight="1" x14ac:dyDescent="0.25">
      <c r="A94" s="37"/>
      <c r="B94" s="36"/>
      <c r="C94" s="19"/>
      <c r="D94" s="17"/>
      <c r="E94" s="17"/>
      <c r="F94" s="17"/>
    </row>
    <row r="95" spans="1:6" ht="30" customHeight="1" x14ac:dyDescent="0.25">
      <c r="A95" s="37"/>
      <c r="B95" s="38"/>
      <c r="C95" s="19"/>
      <c r="D95" s="17"/>
      <c r="E95" s="17"/>
      <c r="F95" s="17"/>
    </row>
    <row r="96" spans="1:6" ht="30" customHeight="1" x14ac:dyDescent="0.25">
      <c r="A96" s="36"/>
      <c r="B96" s="36"/>
      <c r="C96" s="19"/>
      <c r="D96" s="17"/>
      <c r="E96" s="17"/>
      <c r="F96" s="17"/>
    </row>
    <row r="97" spans="1:6" ht="30" customHeight="1" x14ac:dyDescent="0.25">
      <c r="A97" s="36"/>
      <c r="B97" s="36"/>
      <c r="C97" s="19"/>
      <c r="D97" s="17"/>
      <c r="E97" s="17"/>
      <c r="F97" s="17"/>
    </row>
    <row r="98" spans="1:6" ht="30" customHeight="1" x14ac:dyDescent="0.25">
      <c r="A98" s="37"/>
      <c r="B98" s="36"/>
      <c r="C98" s="19"/>
      <c r="D98" s="17"/>
      <c r="E98" s="17"/>
      <c r="F98" s="17"/>
    </row>
    <row r="99" spans="1:6" ht="30" customHeight="1" x14ac:dyDescent="0.25">
      <c r="A99" s="37"/>
      <c r="B99" s="38"/>
      <c r="C99" s="19"/>
      <c r="D99" s="17"/>
      <c r="E99" s="17"/>
      <c r="F99" s="17"/>
    </row>
    <row r="100" spans="1:6" ht="30" customHeight="1" x14ac:dyDescent="0.25">
      <c r="A100" s="37"/>
      <c r="B100" s="38"/>
      <c r="C100" s="19"/>
      <c r="D100" s="17"/>
      <c r="E100" s="17"/>
      <c r="F100" s="17"/>
    </row>
    <row r="101" spans="1:6" ht="30" customHeight="1" x14ac:dyDescent="0.25">
      <c r="A101" s="37"/>
      <c r="B101" s="36"/>
      <c r="C101" s="19"/>
      <c r="D101" s="17"/>
      <c r="E101" s="17"/>
      <c r="F101" s="17"/>
    </row>
    <row r="102" spans="1:6" ht="30" customHeight="1" x14ac:dyDescent="0.25">
      <c r="A102" s="37"/>
      <c r="B102" s="38"/>
      <c r="C102" s="19"/>
      <c r="D102" s="17"/>
      <c r="E102" s="17"/>
      <c r="F102" s="17"/>
    </row>
    <row r="103" spans="1:6" ht="30" customHeight="1" x14ac:dyDescent="0.25">
      <c r="A103" s="36"/>
      <c r="B103" s="36"/>
      <c r="C103" s="19"/>
      <c r="D103" s="17"/>
      <c r="E103" s="17"/>
      <c r="F103" s="17"/>
    </row>
    <row r="104" spans="1:6" ht="30" customHeight="1" x14ac:dyDescent="0.25">
      <c r="A104" s="37"/>
      <c r="B104" s="36"/>
      <c r="C104" s="19"/>
      <c r="D104" s="17"/>
      <c r="E104" s="17"/>
      <c r="F104" s="17"/>
    </row>
    <row r="105" spans="1:6" ht="30" customHeight="1" x14ac:dyDescent="0.25">
      <c r="A105" s="37"/>
      <c r="B105" s="38"/>
      <c r="C105" s="19"/>
      <c r="D105" s="17"/>
      <c r="E105" s="17"/>
      <c r="F105" s="17"/>
    </row>
    <row r="106" spans="1:6" ht="30" customHeight="1" x14ac:dyDescent="0.25">
      <c r="A106" s="36"/>
      <c r="B106" s="36"/>
      <c r="C106" s="4"/>
    </row>
    <row r="107" spans="1:6" ht="30" customHeight="1" x14ac:dyDescent="0.25">
      <c r="A107" s="37"/>
      <c r="B107" s="36"/>
      <c r="C107" s="4"/>
    </row>
    <row r="108" spans="1:6" ht="30" customHeight="1" x14ac:dyDescent="0.25">
      <c r="A108" s="37"/>
      <c r="B108" s="38"/>
      <c r="C108" s="4"/>
    </row>
    <row r="109" spans="1:6" ht="30" customHeight="1" x14ac:dyDescent="0.25">
      <c r="A109" s="37"/>
      <c r="B109" s="36"/>
      <c r="C109" s="4"/>
    </row>
    <row r="110" spans="1:6" ht="30" customHeight="1" x14ac:dyDescent="0.25">
      <c r="A110" s="37"/>
      <c r="B110" s="38"/>
      <c r="C110" s="4"/>
    </row>
    <row r="111" spans="1:6" ht="30" customHeight="1" x14ac:dyDescent="0.25">
      <c r="A111" s="37"/>
      <c r="B111" s="38"/>
      <c r="C111" s="4"/>
    </row>
    <row r="112" spans="1:6" ht="30" customHeight="1" x14ac:dyDescent="0.25">
      <c r="A112" s="37"/>
      <c r="B112" s="36"/>
      <c r="C112" s="4"/>
    </row>
    <row r="113" spans="1:3" ht="30" customHeight="1" x14ac:dyDescent="0.25">
      <c r="A113" s="37"/>
      <c r="B113" s="38"/>
      <c r="C113" s="4"/>
    </row>
    <row r="114" spans="1:3" ht="30" customHeight="1" x14ac:dyDescent="0.25">
      <c r="A114" s="37"/>
      <c r="B114" s="38"/>
      <c r="C114" s="4"/>
    </row>
    <row r="115" spans="1:3" ht="30" customHeight="1" x14ac:dyDescent="0.25">
      <c r="A115" s="37"/>
      <c r="B115" s="36"/>
      <c r="C115" s="4"/>
    </row>
    <row r="116" spans="1:3" ht="30" customHeight="1" x14ac:dyDescent="0.25">
      <c r="A116" s="37"/>
      <c r="B116" s="38"/>
      <c r="C116" s="4"/>
    </row>
    <row r="117" spans="1:3" ht="30" customHeight="1" x14ac:dyDescent="0.25">
      <c r="A117" s="37"/>
      <c r="B117" s="36"/>
      <c r="C117" s="4"/>
    </row>
    <row r="118" spans="1:3" ht="30" customHeight="1" x14ac:dyDescent="0.25">
      <c r="A118" s="37"/>
      <c r="B118" s="38"/>
      <c r="C118" s="4"/>
    </row>
    <row r="119" spans="1:3" ht="30" customHeight="1" x14ac:dyDescent="0.25">
      <c r="A119" s="37"/>
      <c r="B119" s="36"/>
      <c r="C119" s="4"/>
    </row>
    <row r="120" spans="1:3" ht="30" customHeight="1" x14ac:dyDescent="0.25">
      <c r="A120" s="37"/>
      <c r="B120" s="38"/>
      <c r="C120" s="4"/>
    </row>
    <row r="121" spans="1:3" ht="30" customHeight="1" x14ac:dyDescent="0.25">
      <c r="A121" s="37"/>
      <c r="B121" s="38"/>
      <c r="C121" s="4"/>
    </row>
    <row r="122" spans="1:3" ht="30" customHeight="1" x14ac:dyDescent="0.25">
      <c r="A122" s="37"/>
      <c r="B122" s="36"/>
      <c r="C122" s="4"/>
    </row>
    <row r="123" spans="1:3" ht="30" customHeight="1" x14ac:dyDescent="0.25">
      <c r="A123" s="37"/>
      <c r="B123" s="38"/>
      <c r="C123" s="4"/>
    </row>
    <row r="124" spans="1:3" ht="30" customHeight="1" x14ac:dyDescent="0.25">
      <c r="A124" s="37"/>
      <c r="B124" s="36"/>
      <c r="C124" s="4"/>
    </row>
    <row r="125" spans="1:3" ht="30" customHeight="1" x14ac:dyDescent="0.25">
      <c r="A125" s="37"/>
      <c r="B125" s="38"/>
      <c r="C125" s="4"/>
    </row>
    <row r="126" spans="1:3" ht="30" customHeight="1" x14ac:dyDescent="0.25">
      <c r="A126" s="37"/>
      <c r="B126" s="36"/>
      <c r="C126" s="4"/>
    </row>
    <row r="127" spans="1:3" ht="30" customHeight="1" x14ac:dyDescent="0.25">
      <c r="A127" s="37"/>
      <c r="B127" s="38"/>
      <c r="C127" s="4"/>
    </row>
    <row r="128" spans="1:3" ht="30" customHeight="1" x14ac:dyDescent="0.25">
      <c r="A128" s="37"/>
      <c r="B128" s="38"/>
      <c r="C128" s="4"/>
    </row>
    <row r="129" spans="1:3" ht="30" customHeight="1" x14ac:dyDescent="0.25">
      <c r="A129" s="36"/>
      <c r="B129" s="36"/>
      <c r="C129" s="4"/>
    </row>
    <row r="130" spans="1:3" ht="30" customHeight="1" x14ac:dyDescent="0.25">
      <c r="A130" s="37"/>
      <c r="B130" s="36"/>
      <c r="C130" s="4"/>
    </row>
    <row r="131" spans="1:3" ht="30" customHeight="1" x14ac:dyDescent="0.25">
      <c r="A131" s="37"/>
      <c r="B131" s="36"/>
      <c r="C131" s="4"/>
    </row>
    <row r="132" spans="1:3" ht="30" customHeight="1" x14ac:dyDescent="0.25">
      <c r="A132" s="36"/>
      <c r="B132" s="36"/>
      <c r="C132" s="4"/>
    </row>
    <row r="133" spans="1:3" ht="30" customHeight="1" x14ac:dyDescent="0.25">
      <c r="A133" s="36"/>
      <c r="B133" s="36"/>
      <c r="C133" s="4"/>
    </row>
    <row r="134" spans="1:3" ht="30" customHeight="1" x14ac:dyDescent="0.25">
      <c r="A134" s="36"/>
      <c r="B134" s="36"/>
      <c r="C134" s="4"/>
    </row>
    <row r="135" spans="1:3" ht="30" customHeight="1" x14ac:dyDescent="0.25">
      <c r="A135" s="36"/>
      <c r="B135" s="36"/>
      <c r="C135" s="4"/>
    </row>
    <row r="136" spans="1:3" ht="30" customHeight="1" x14ac:dyDescent="0.25">
      <c r="A136" s="36"/>
      <c r="B136" s="36"/>
      <c r="C136" s="4"/>
    </row>
    <row r="137" spans="1:3" ht="30" customHeight="1" x14ac:dyDescent="0.25">
      <c r="A137" s="36"/>
      <c r="B137" s="36"/>
      <c r="C137" s="4"/>
    </row>
    <row r="138" spans="1:3" ht="30" customHeight="1" x14ac:dyDescent="0.25">
      <c r="A138" s="37"/>
      <c r="B138" s="36"/>
      <c r="C138" s="4"/>
    </row>
    <row r="139" spans="1:3" ht="30" customHeight="1" x14ac:dyDescent="0.25">
      <c r="A139" s="37"/>
      <c r="B139" s="38"/>
      <c r="C139" s="4"/>
    </row>
    <row r="140" spans="1:3" ht="30" customHeight="1" x14ac:dyDescent="0.25">
      <c r="A140" s="37"/>
      <c r="B140" s="36"/>
      <c r="C140" s="4"/>
    </row>
    <row r="141" spans="1:3" ht="30" customHeight="1" x14ac:dyDescent="0.25">
      <c r="A141" s="37"/>
      <c r="B141" s="38"/>
      <c r="C141" s="4"/>
    </row>
    <row r="142" spans="1:3" x14ac:dyDescent="0.25">
      <c r="A142" s="4"/>
      <c r="B142" s="35"/>
      <c r="C142" s="4"/>
    </row>
    <row r="143" spans="1:3" x14ac:dyDescent="0.25">
      <c r="A143" s="4"/>
      <c r="B143" s="35"/>
      <c r="C143" s="4"/>
    </row>
    <row r="144" spans="1:3" x14ac:dyDescent="0.25">
      <c r="A144" s="4"/>
      <c r="B144" s="35"/>
      <c r="C144" s="4"/>
    </row>
    <row r="145" spans="1:3" x14ac:dyDescent="0.25">
      <c r="A145" s="4"/>
      <c r="B145" s="35"/>
      <c r="C145" s="4"/>
    </row>
    <row r="146" spans="1:3" x14ac:dyDescent="0.25">
      <c r="A146" s="4"/>
      <c r="B146" s="35"/>
      <c r="C146" s="4"/>
    </row>
  </sheetData>
  <customSheetViews>
    <customSheetView guid="{6425AD40-BB5F-4DDC-B7E5-93EC90B05160}"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3">
      <selection activeCell="A19" sqref="A19:B1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5">
    <mergeCell ref="A19:B19"/>
    <mergeCell ref="B14:E14"/>
    <mergeCell ref="A13:A14"/>
    <mergeCell ref="B16:E16"/>
    <mergeCell ref="A15:A16"/>
  </mergeCells>
  <hyperlinks>
    <hyperlink ref="D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L64"/>
  <sheetViews>
    <sheetView showGridLines="0" showRuler="0" zoomScaleSheetLayoutView="100" workbookViewId="0">
      <selection activeCell="D15" sqref="D15:F25"/>
    </sheetView>
  </sheetViews>
  <sheetFormatPr baseColWidth="10" defaultColWidth="9" defaultRowHeight="14.25" x14ac:dyDescent="0.2"/>
  <cols>
    <col min="1" max="1" width="2.85546875" style="101" customWidth="1"/>
    <col min="2" max="2" width="62.28515625" style="101" customWidth="1"/>
    <col min="3" max="4" width="31.85546875" style="101" customWidth="1"/>
    <col min="5" max="6" width="16.7109375" style="101" customWidth="1"/>
    <col min="7" max="16384" width="9" style="101"/>
  </cols>
  <sheetData>
    <row r="1" spans="1:12" x14ac:dyDescent="0.2">
      <c r="A1" s="878"/>
    </row>
    <row r="3" spans="1:12" s="689" customFormat="1" ht="36" x14ac:dyDescent="0.25">
      <c r="B3" s="1405" t="s">
        <v>3379</v>
      </c>
      <c r="C3" s="85"/>
      <c r="E3" s="85"/>
      <c r="F3" s="85"/>
      <c r="G3" s="85"/>
    </row>
    <row r="4" spans="1:12" s="689" customFormat="1" ht="30.75" customHeight="1" x14ac:dyDescent="0.25">
      <c r="B4" s="1406" t="s">
        <v>3389</v>
      </c>
      <c r="C4" s="85"/>
      <c r="D4" s="85"/>
      <c r="E4" s="117"/>
      <c r="G4" s="118"/>
    </row>
    <row r="5" spans="1:12" s="689" customFormat="1" ht="14.25" customHeight="1" x14ac:dyDescent="0.2">
      <c r="B5" s="192"/>
      <c r="C5" s="8"/>
      <c r="D5" s="8"/>
      <c r="E5" s="117"/>
      <c r="G5" s="117"/>
      <c r="I5" s="115"/>
      <c r="J5" s="115"/>
      <c r="K5" s="115"/>
      <c r="L5" s="115"/>
    </row>
    <row r="6" spans="1:12" s="689" customFormat="1" ht="14.25" customHeight="1" x14ac:dyDescent="0.2">
      <c r="B6" s="142"/>
      <c r="C6" s="8"/>
      <c r="D6" s="8"/>
      <c r="E6" s="636"/>
      <c r="G6" s="117"/>
      <c r="I6" s="115"/>
      <c r="J6" s="115"/>
      <c r="K6" s="115"/>
      <c r="L6" s="115"/>
    </row>
    <row r="7" spans="1:12" s="1475" customFormat="1" ht="62.25" customHeight="1" x14ac:dyDescent="0.2">
      <c r="B7" s="1718" t="s">
        <v>3388</v>
      </c>
      <c r="C7" s="1718"/>
      <c r="D7" s="296"/>
      <c r="E7" s="636"/>
      <c r="F7" s="8"/>
      <c r="G7" s="119"/>
      <c r="I7" s="8"/>
      <c r="J7" s="115"/>
      <c r="K7" s="115"/>
      <c r="L7" s="115"/>
    </row>
    <row r="8" spans="1:12" ht="27" customHeight="1" x14ac:dyDescent="0.2">
      <c r="B8" s="1719" t="s">
        <v>3390</v>
      </c>
      <c r="C8" s="1720"/>
      <c r="D8" s="8"/>
      <c r="E8" s="371" t="str">
        <f>Inhalt!$C$7</f>
        <v>V. OncoBox: G3.1.1 (170209)</v>
      </c>
      <c r="G8" s="119"/>
      <c r="H8" s="8"/>
      <c r="I8" s="8"/>
      <c r="J8" s="115"/>
      <c r="K8" s="115"/>
      <c r="L8" s="115"/>
    </row>
    <row r="9" spans="1:12" ht="15.75" x14ac:dyDescent="0.25">
      <c r="B9" s="1407"/>
      <c r="C9" s="689"/>
      <c r="E9" s="371" t="str">
        <f>Inhalt!$C$8</f>
        <v>V. Spezifikation: G3.1.1 (170209)</v>
      </c>
      <c r="G9" s="119"/>
      <c r="H9" s="8"/>
      <c r="I9" s="8"/>
    </row>
    <row r="10" spans="1:12" s="689" customFormat="1" x14ac:dyDescent="0.2">
      <c r="E10" s="1408"/>
      <c r="G10" s="636"/>
    </row>
    <row r="11" spans="1:12" ht="15" x14ac:dyDescent="0.25">
      <c r="E11" s="1561" t="s">
        <v>801</v>
      </c>
      <c r="F11" s="1562"/>
    </row>
    <row r="12" spans="1:12" s="689" customFormat="1" ht="15" x14ac:dyDescent="0.25">
      <c r="E12" s="1524" t="s">
        <v>2688</v>
      </c>
      <c r="F12" s="1471"/>
    </row>
    <row r="14" spans="1:12" s="689" customFormat="1" ht="25.5" x14ac:dyDescent="0.25">
      <c r="B14" s="1409" t="s">
        <v>3392</v>
      </c>
      <c r="C14" s="162"/>
      <c r="D14" s="1728" t="s">
        <v>3391</v>
      </c>
      <c r="E14" s="1729"/>
      <c r="F14" s="1729"/>
    </row>
    <row r="15" spans="1:12" ht="24.95" customHeight="1" x14ac:dyDescent="0.2">
      <c r="B15" s="1724" t="s">
        <v>3070</v>
      </c>
      <c r="C15" s="1660" t="s">
        <v>3071</v>
      </c>
      <c r="D15" s="1730" t="s">
        <v>2899</v>
      </c>
      <c r="E15" s="1731"/>
      <c r="F15" s="1731"/>
    </row>
    <row r="16" spans="1:12" ht="24.95" customHeight="1" x14ac:dyDescent="0.2">
      <c r="B16" s="1725"/>
      <c r="C16" s="1727"/>
      <c r="D16" s="1730"/>
      <c r="E16" s="1731"/>
      <c r="F16" s="1731"/>
    </row>
    <row r="17" spans="2:6" ht="24.95" customHeight="1" x14ac:dyDescent="0.2">
      <c r="B17" s="1725"/>
      <c r="C17" s="1727"/>
      <c r="D17" s="1730"/>
      <c r="E17" s="1731"/>
      <c r="F17" s="1731"/>
    </row>
    <row r="18" spans="2:6" ht="24.95" customHeight="1" x14ac:dyDescent="0.2">
      <c r="B18" s="1725"/>
      <c r="C18" s="1727"/>
      <c r="D18" s="1730"/>
      <c r="E18" s="1731"/>
      <c r="F18" s="1731"/>
    </row>
    <row r="19" spans="2:6" ht="24.95" customHeight="1" x14ac:dyDescent="0.2">
      <c r="B19" s="1725"/>
      <c r="C19" s="1727"/>
      <c r="D19" s="1730"/>
      <c r="E19" s="1731"/>
      <c r="F19" s="1731"/>
    </row>
    <row r="20" spans="2:6" ht="24.95" customHeight="1" x14ac:dyDescent="0.2">
      <c r="B20" s="1725"/>
      <c r="C20" s="1727"/>
      <c r="D20" s="1730"/>
      <c r="E20" s="1731"/>
      <c r="F20" s="1731"/>
    </row>
    <row r="21" spans="2:6" ht="24.95" customHeight="1" x14ac:dyDescent="0.2">
      <c r="B21" s="1725"/>
      <c r="C21" s="1727"/>
      <c r="D21" s="1730"/>
      <c r="E21" s="1731"/>
      <c r="F21" s="1731"/>
    </row>
    <row r="22" spans="2:6" ht="24.95" customHeight="1" x14ac:dyDescent="0.2">
      <c r="B22" s="1725"/>
      <c r="C22" s="1727"/>
      <c r="D22" s="1730"/>
      <c r="E22" s="1731"/>
      <c r="F22" s="1731"/>
    </row>
    <row r="23" spans="2:6" ht="24.95" customHeight="1" x14ac:dyDescent="0.2">
      <c r="B23" s="1725"/>
      <c r="C23" s="1727"/>
      <c r="D23" s="1730"/>
      <c r="E23" s="1731"/>
      <c r="F23" s="1731"/>
    </row>
    <row r="24" spans="2:6" ht="24.95" customHeight="1" x14ac:dyDescent="0.2">
      <c r="B24" s="1725"/>
      <c r="C24" s="1727"/>
      <c r="D24" s="1730"/>
      <c r="E24" s="1731"/>
      <c r="F24" s="1731"/>
    </row>
    <row r="25" spans="2:6" ht="44.25" customHeight="1" x14ac:dyDescent="0.2">
      <c r="B25" s="1726"/>
      <c r="C25" s="1661"/>
      <c r="D25" s="1730"/>
      <c r="E25" s="1731"/>
      <c r="F25" s="1731"/>
    </row>
    <row r="27" spans="2:6" x14ac:dyDescent="0.2">
      <c r="D27" s="1207"/>
    </row>
    <row r="28" spans="2:6" x14ac:dyDescent="0.2">
      <c r="B28" s="689"/>
    </row>
    <row r="34" spans="2:3" s="689" customFormat="1" x14ac:dyDescent="0.2"/>
    <row r="35" spans="2:3" ht="14.25" customHeight="1" x14ac:dyDescent="0.2"/>
    <row r="40" spans="2:3" s="689" customFormat="1" x14ac:dyDescent="0.2"/>
    <row r="41" spans="2:3" s="689" customFormat="1" x14ac:dyDescent="0.2"/>
    <row r="44" spans="2:3" x14ac:dyDescent="0.2">
      <c r="C44" s="142"/>
    </row>
    <row r="46" spans="2:3" s="689" customFormat="1" ht="31.5" x14ac:dyDescent="0.25">
      <c r="B46" s="1410" t="s">
        <v>3393</v>
      </c>
    </row>
    <row r="47" spans="2:3" s="689" customFormat="1" x14ac:dyDescent="0.2"/>
    <row r="48" spans="2:3" s="689" customFormat="1" ht="25.5" x14ac:dyDescent="0.2">
      <c r="B48" s="1411" t="s">
        <v>3394</v>
      </c>
    </row>
    <row r="49" spans="2:6" s="689" customFormat="1" ht="52.5" customHeight="1" x14ac:dyDescent="0.2">
      <c r="B49" s="1210" t="s">
        <v>3395</v>
      </c>
      <c r="C49" s="1210" t="s">
        <v>3396</v>
      </c>
      <c r="D49" s="1210" t="s">
        <v>3397</v>
      </c>
      <c r="E49" s="1210" t="s">
        <v>3398</v>
      </c>
      <c r="F49" s="114" t="s">
        <v>3399</v>
      </c>
    </row>
    <row r="50" spans="2:6" ht="67.5" x14ac:dyDescent="0.2">
      <c r="B50" s="169" t="s">
        <v>3137</v>
      </c>
      <c r="C50" s="169" t="s">
        <v>2691</v>
      </c>
      <c r="D50" s="174" t="s">
        <v>104</v>
      </c>
      <c r="E50" s="180" t="s">
        <v>215</v>
      </c>
      <c r="F50" s="91"/>
    </row>
    <row r="51" spans="2:6" ht="90" x14ac:dyDescent="0.2">
      <c r="B51" s="169" t="s">
        <v>2602</v>
      </c>
      <c r="C51" s="169" t="s">
        <v>2693</v>
      </c>
      <c r="D51" s="174" t="s">
        <v>117</v>
      </c>
      <c r="E51" s="172" t="s">
        <v>3072</v>
      </c>
      <c r="F51" s="91"/>
    </row>
    <row r="52" spans="2:6" ht="78.75" x14ac:dyDescent="0.2">
      <c r="B52" s="1489" t="s">
        <v>3138</v>
      </c>
      <c r="C52" s="171" t="s">
        <v>2692</v>
      </c>
      <c r="D52" s="174" t="s">
        <v>135</v>
      </c>
      <c r="E52" s="1390" t="s">
        <v>3073</v>
      </c>
      <c r="F52" s="91"/>
    </row>
    <row r="53" spans="2:6" ht="56.25" x14ac:dyDescent="0.2">
      <c r="B53" s="169" t="s">
        <v>2871</v>
      </c>
      <c r="C53" s="171"/>
      <c r="D53" s="173" t="s">
        <v>2696</v>
      </c>
      <c r="E53" s="187">
        <v>1</v>
      </c>
      <c r="F53" s="91"/>
    </row>
    <row r="54" spans="2:6" ht="56.25" x14ac:dyDescent="0.2">
      <c r="B54" s="171" t="s">
        <v>3139</v>
      </c>
      <c r="C54" s="171" t="s">
        <v>2694</v>
      </c>
      <c r="D54" s="173" t="s">
        <v>2698</v>
      </c>
      <c r="E54" s="187">
        <v>1</v>
      </c>
      <c r="F54" s="91"/>
    </row>
    <row r="55" spans="2:6" ht="78.75" x14ac:dyDescent="0.2">
      <c r="B55" s="169" t="s">
        <v>3140</v>
      </c>
      <c r="C55" s="169" t="s">
        <v>2695</v>
      </c>
      <c r="D55" s="174" t="s">
        <v>119</v>
      </c>
      <c r="E55" s="172" t="s">
        <v>741</v>
      </c>
      <c r="F55" s="91"/>
    </row>
    <row r="57" spans="2:6" x14ac:dyDescent="0.2">
      <c r="B57" s="124"/>
      <c r="C57" s="124"/>
      <c r="D57" s="124"/>
      <c r="E57" s="124"/>
      <c r="F57" s="124"/>
    </row>
    <row r="58" spans="2:6" x14ac:dyDescent="0.2">
      <c r="B58" s="124"/>
      <c r="C58" s="124"/>
      <c r="D58" s="124"/>
      <c r="E58" s="124"/>
      <c r="F58" s="124"/>
    </row>
    <row r="59" spans="2:6" ht="25.5" x14ac:dyDescent="0.2">
      <c r="B59" s="1412" t="s">
        <v>3074</v>
      </c>
    </row>
    <row r="60" spans="2:6" s="281" customFormat="1" ht="24" customHeight="1" x14ac:dyDescent="0.2">
      <c r="B60" s="1715" t="s">
        <v>2700</v>
      </c>
      <c r="C60" s="1717"/>
      <c r="D60" s="1715" t="s">
        <v>2705</v>
      </c>
      <c r="E60" s="1716"/>
      <c r="F60" s="1717"/>
    </row>
    <row r="61" spans="2:6" s="281" customFormat="1" ht="24" customHeight="1" x14ac:dyDescent="0.2">
      <c r="B61" s="1715" t="s">
        <v>2701</v>
      </c>
      <c r="C61" s="1717"/>
      <c r="D61" s="1715" t="s">
        <v>2706</v>
      </c>
      <c r="E61" s="1716"/>
      <c r="F61" s="1717"/>
    </row>
    <row r="62" spans="2:6" s="281" customFormat="1" ht="24" customHeight="1" x14ac:dyDescent="0.2">
      <c r="B62" s="1715" t="s">
        <v>2702</v>
      </c>
      <c r="C62" s="1717"/>
      <c r="D62" s="1715" t="s">
        <v>2706</v>
      </c>
      <c r="E62" s="1716"/>
      <c r="F62" s="1717"/>
    </row>
    <row r="63" spans="2:6" ht="63.75" customHeight="1" x14ac:dyDescent="0.2">
      <c r="B63" s="1721" t="s">
        <v>2703</v>
      </c>
      <c r="C63" s="1722"/>
      <c r="D63" s="1721" t="s">
        <v>2707</v>
      </c>
      <c r="E63" s="1723"/>
      <c r="F63" s="1722"/>
    </row>
    <row r="64" spans="2:6" ht="142.5" customHeight="1" x14ac:dyDescent="0.2">
      <c r="B64" s="1721" t="s">
        <v>2704</v>
      </c>
      <c r="C64" s="1722"/>
      <c r="D64" s="1721" t="s">
        <v>2708</v>
      </c>
      <c r="E64" s="1723"/>
      <c r="F64" s="1722"/>
    </row>
  </sheetData>
  <sheetProtection password="CA09" sheet="1" objects="1" scenarios="1"/>
  <customSheetViews>
    <customSheetView guid="{6425AD40-BB5F-4DDC-B7E5-93EC90B05160}" showGridLines="0" showRuler="0">
      <selection activeCell="E39" sqref="E39"/>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39" sqref="E39"/>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7">
    <mergeCell ref="B64:C64"/>
    <mergeCell ref="D64:F64"/>
    <mergeCell ref="B61:C61"/>
    <mergeCell ref="D61:F61"/>
    <mergeCell ref="B62:C62"/>
    <mergeCell ref="D62:F62"/>
    <mergeCell ref="D60:F60"/>
    <mergeCell ref="B7:C7"/>
    <mergeCell ref="B8:C8"/>
    <mergeCell ref="B63:C63"/>
    <mergeCell ref="D63:F63"/>
    <mergeCell ref="E11:F11"/>
    <mergeCell ref="B60:C60"/>
    <mergeCell ref="B15:B25"/>
    <mergeCell ref="C15:C25"/>
    <mergeCell ref="D14:F14"/>
    <mergeCell ref="D15:F25"/>
  </mergeCells>
  <dataValidations count="1">
    <dataValidation type="list" allowBlank="1" showInputMessage="1" sqref="B50:B55">
      <formula1>Felder</formula1>
    </dataValidation>
  </dataValidations>
  <hyperlinks>
    <hyperlink ref="E11" location="Inhalt!A1" display="Zurück zum Inhaltsverzeichnis"/>
    <hyperlink ref="E12" location="Inhalt!A1" display="Back to table of content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EC138"/>
  <sheetViews>
    <sheetView showGridLines="0" showWhiteSpace="0" zoomScaleSheetLayoutView="100" workbookViewId="0">
      <selection activeCell="B3" sqref="B3"/>
    </sheetView>
  </sheetViews>
  <sheetFormatPr baseColWidth="10" defaultColWidth="9.140625" defaultRowHeight="15" x14ac:dyDescent="0.25"/>
  <cols>
    <col min="1" max="1" width="3.42578125" style="720" customWidth="1"/>
    <col min="2" max="2" width="5.85546875" style="720" customWidth="1"/>
    <col min="3" max="133" width="1" style="720" customWidth="1"/>
    <col min="134" max="16384" width="9.140625" style="720"/>
  </cols>
  <sheetData>
    <row r="1" spans="2:129" x14ac:dyDescent="0.25">
      <c r="B1" s="388"/>
    </row>
    <row r="2" spans="2:129" ht="18.75" x14ac:dyDescent="0.3">
      <c r="B2" s="5"/>
      <c r="C2" s="579"/>
      <c r="D2" s="579"/>
      <c r="E2" s="579"/>
      <c r="F2" s="579"/>
      <c r="G2" s="579"/>
      <c r="H2" s="722"/>
      <c r="I2" s="722"/>
      <c r="J2" s="722"/>
      <c r="K2" s="722"/>
    </row>
    <row r="3" spans="2:129" ht="18" x14ac:dyDescent="0.25">
      <c r="B3" s="85" t="s">
        <v>1576</v>
      </c>
      <c r="C3" s="723"/>
      <c r="D3" s="85"/>
      <c r="E3" s="723"/>
      <c r="F3" s="85"/>
      <c r="G3" s="85"/>
      <c r="H3" s="85"/>
      <c r="I3" s="723"/>
      <c r="J3" s="723"/>
      <c r="K3" s="723"/>
    </row>
    <row r="4" spans="2:129" ht="18" x14ac:dyDescent="0.25">
      <c r="B4" s="388" t="s">
        <v>826</v>
      </c>
      <c r="C4" s="723"/>
      <c r="D4" s="85"/>
      <c r="E4" s="85"/>
      <c r="F4" s="723"/>
      <c r="G4" s="723"/>
      <c r="H4" s="723"/>
      <c r="I4" s="723"/>
      <c r="J4" s="723"/>
      <c r="K4" s="207"/>
    </row>
    <row r="5" spans="2:129" ht="15.75" x14ac:dyDescent="0.25">
      <c r="B5" s="540"/>
      <c r="C5" s="723"/>
      <c r="D5" s="540"/>
      <c r="E5" s="540"/>
      <c r="F5" s="723"/>
      <c r="G5" s="723"/>
      <c r="H5" s="723"/>
      <c r="I5" s="723"/>
      <c r="J5" s="723"/>
      <c r="K5" s="207"/>
    </row>
    <row r="6" spans="2:129" ht="15.75" x14ac:dyDescent="0.25">
      <c r="B6" s="723"/>
      <c r="C6" s="723"/>
      <c r="D6" s="540"/>
      <c r="E6" s="540"/>
      <c r="F6" s="723"/>
      <c r="G6" s="723"/>
      <c r="H6" s="723"/>
      <c r="I6" s="723"/>
      <c r="J6" s="723"/>
      <c r="K6" s="724"/>
      <c r="L6" s="190"/>
      <c r="M6" s="190"/>
    </row>
    <row r="7" spans="2:129" ht="15.75" x14ac:dyDescent="0.25">
      <c r="B7" s="726" t="s">
        <v>1205</v>
      </c>
      <c r="C7" s="727"/>
      <c r="D7" s="726"/>
      <c r="E7" s="726"/>
      <c r="F7" s="727"/>
      <c r="G7" s="727"/>
      <c r="H7" s="727"/>
      <c r="I7" s="762"/>
      <c r="J7" s="762"/>
      <c r="K7" s="762"/>
      <c r="L7" s="762"/>
      <c r="M7" s="762"/>
      <c r="N7" s="762"/>
      <c r="O7" s="762"/>
      <c r="P7" s="762"/>
      <c r="Q7" s="762"/>
      <c r="R7" s="762"/>
      <c r="S7" s="762"/>
      <c r="T7" s="762"/>
      <c r="U7" s="762"/>
      <c r="V7" s="762"/>
      <c r="W7" s="762"/>
      <c r="X7" s="762"/>
      <c r="Y7" s="762"/>
      <c r="Z7" s="762"/>
      <c r="AA7" s="762"/>
      <c r="AB7" s="762"/>
      <c r="AC7" s="762"/>
      <c r="AD7" s="762"/>
      <c r="AE7" s="762"/>
      <c r="AF7" s="762"/>
      <c r="AG7" s="762"/>
      <c r="CY7" s="725"/>
      <c r="CZ7" s="190"/>
      <c r="DA7" s="190"/>
    </row>
    <row r="8" spans="2:129" x14ac:dyDescent="0.25">
      <c r="B8" s="915" t="s">
        <v>1157</v>
      </c>
      <c r="C8" s="915"/>
      <c r="D8" s="916"/>
      <c r="E8" s="916"/>
      <c r="F8" s="915"/>
      <c r="G8" s="915"/>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880"/>
      <c r="AI8" s="880"/>
      <c r="AJ8" s="880"/>
      <c r="AK8" s="880"/>
      <c r="AL8" s="880"/>
      <c r="AM8" s="880"/>
      <c r="AN8" s="880"/>
      <c r="AO8" s="880"/>
      <c r="AP8" s="880"/>
      <c r="AQ8" s="880"/>
      <c r="AR8" s="880"/>
      <c r="AS8" s="880"/>
      <c r="AT8" s="880"/>
      <c r="AU8" s="880"/>
      <c r="AV8" s="880"/>
      <c r="AW8" s="880"/>
      <c r="AX8" s="880"/>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Y8" s="725" t="str">
        <f>Inhalt!$C$7</f>
        <v>V. OncoBox: G3.1.1 (170209)</v>
      </c>
      <c r="CZ8" s="190"/>
      <c r="DA8" s="190"/>
    </row>
    <row r="9" spans="2:129" ht="15.75" x14ac:dyDescent="0.25">
      <c r="C9" s="723"/>
      <c r="D9" s="723"/>
      <c r="E9" s="723"/>
      <c r="F9" s="723"/>
      <c r="G9" s="723"/>
      <c r="H9" s="723"/>
      <c r="I9" s="540"/>
      <c r="J9" s="540"/>
      <c r="CY9" s="725" t="str">
        <f>Inhalt!$C$8</f>
        <v>V. Spezifikation: G3.1.1 (170209)</v>
      </c>
      <c r="CZ9" s="190"/>
      <c r="DA9" s="190"/>
    </row>
    <row r="10" spans="2:129" x14ac:dyDescent="0.25">
      <c r="C10" s="723"/>
      <c r="D10" s="723"/>
      <c r="E10" s="723"/>
      <c r="F10" s="723"/>
      <c r="G10" s="723"/>
      <c r="H10" s="723"/>
      <c r="I10" s="723"/>
      <c r="J10" s="723"/>
      <c r="CY10" s="1561" t="s">
        <v>801</v>
      </c>
      <c r="CZ10" s="1562"/>
      <c r="DA10" s="1562"/>
      <c r="DB10" s="1562"/>
      <c r="DC10" s="1562"/>
      <c r="DD10" s="1562"/>
      <c r="DE10" s="1562"/>
      <c r="DF10" s="1562"/>
      <c r="DG10" s="1562"/>
      <c r="DH10" s="1562"/>
      <c r="DI10" s="1562"/>
      <c r="DJ10" s="1562"/>
      <c r="DK10" s="1562"/>
      <c r="DL10" s="1562"/>
      <c r="DM10" s="1562"/>
      <c r="DN10" s="1562"/>
      <c r="DO10" s="1562"/>
      <c r="DP10" s="1562"/>
      <c r="DQ10" s="1562"/>
      <c r="DR10" s="1562"/>
      <c r="DS10" s="1562"/>
      <c r="DT10" s="1562"/>
      <c r="DU10" s="1562"/>
      <c r="DV10" s="1562"/>
      <c r="DW10" s="1562"/>
      <c r="DX10" s="1562"/>
      <c r="DY10" s="1562"/>
    </row>
    <row r="11" spans="2:129" ht="7.5" customHeight="1" x14ac:dyDescent="0.25"/>
    <row r="12" spans="2:129" ht="15" customHeight="1" x14ac:dyDescent="0.25">
      <c r="B12" s="2497" t="s">
        <v>1074</v>
      </c>
      <c r="C12" s="2497"/>
      <c r="D12" s="2497"/>
      <c r="E12" s="2497"/>
      <c r="F12" s="2497"/>
      <c r="G12" s="2497"/>
      <c r="H12" s="2497"/>
      <c r="I12" s="2497"/>
      <c r="J12" s="2497"/>
      <c r="K12" s="2497"/>
      <c r="L12" s="2497"/>
      <c r="M12" s="2497"/>
      <c r="N12" s="2497"/>
      <c r="O12" s="904"/>
      <c r="P12" s="725"/>
      <c r="Q12" s="725" t="s">
        <v>1099</v>
      </c>
      <c r="R12" s="725"/>
      <c r="S12" s="725"/>
      <c r="T12" s="725"/>
      <c r="U12" s="725"/>
      <c r="V12" s="725"/>
      <c r="W12" s="725"/>
      <c r="X12" s="904"/>
      <c r="Y12" s="904"/>
      <c r="Z12" s="904"/>
      <c r="AA12" s="904"/>
      <c r="AB12" s="904"/>
      <c r="AC12" s="904"/>
      <c r="AD12" s="904"/>
      <c r="AE12" s="904"/>
      <c r="AF12" s="904"/>
      <c r="AG12" s="904"/>
      <c r="AH12" s="761"/>
      <c r="AI12" s="761"/>
    </row>
    <row r="13" spans="2:129" x14ac:dyDescent="0.25">
      <c r="B13" s="903" t="s">
        <v>1079</v>
      </c>
      <c r="C13" s="903"/>
      <c r="D13" s="903"/>
      <c r="E13" s="903"/>
      <c r="F13" s="903"/>
      <c r="G13" s="903"/>
      <c r="H13" s="903"/>
      <c r="I13" s="903"/>
      <c r="J13" s="904"/>
      <c r="K13" s="904"/>
      <c r="L13" s="904"/>
      <c r="M13" s="904"/>
      <c r="N13" s="904"/>
      <c r="O13" s="904"/>
      <c r="P13" s="904"/>
      <c r="Q13" s="904" t="s">
        <v>1100</v>
      </c>
      <c r="R13" s="904"/>
      <c r="S13" s="904"/>
      <c r="T13" s="904"/>
      <c r="U13" s="877"/>
      <c r="V13" s="877"/>
      <c r="W13" s="904"/>
      <c r="X13" s="877"/>
      <c r="Y13" s="877"/>
      <c r="Z13" s="877"/>
      <c r="AA13" s="877"/>
      <c r="AB13" s="877"/>
      <c r="AC13" s="877"/>
      <c r="AD13" s="877"/>
      <c r="AE13" s="904"/>
      <c r="AF13" s="904"/>
      <c r="AG13" s="904"/>
      <c r="AH13" s="761"/>
      <c r="AI13" s="761"/>
    </row>
    <row r="14" spans="2:129" x14ac:dyDescent="0.25">
      <c r="B14" s="903" t="s">
        <v>1075</v>
      </c>
      <c r="C14" s="903"/>
      <c r="D14" s="903"/>
      <c r="E14" s="903"/>
      <c r="F14" s="903"/>
      <c r="G14" s="903"/>
      <c r="H14" s="903"/>
      <c r="I14" s="903"/>
      <c r="J14" s="904"/>
      <c r="K14" s="904"/>
      <c r="L14" s="904"/>
      <c r="M14" s="904"/>
      <c r="N14" s="904"/>
      <c r="O14" s="904"/>
      <c r="P14" s="904"/>
      <c r="Q14" s="904" t="s">
        <v>1076</v>
      </c>
      <c r="R14" s="904"/>
      <c r="S14" s="904"/>
      <c r="T14" s="904"/>
      <c r="U14" s="877"/>
      <c r="V14" s="877"/>
      <c r="W14" s="904"/>
      <c r="X14" s="877"/>
      <c r="Y14" s="877"/>
      <c r="Z14" s="877"/>
      <c r="AA14" s="877"/>
      <c r="AB14" s="877"/>
      <c r="AC14" s="877"/>
      <c r="AD14" s="877"/>
      <c r="AE14" s="904"/>
      <c r="AF14" s="904"/>
      <c r="AG14" s="904"/>
      <c r="AH14" s="761"/>
      <c r="AI14" s="761"/>
    </row>
    <row r="15" spans="2:129" x14ac:dyDescent="0.25">
      <c r="B15" s="810" t="s">
        <v>1077</v>
      </c>
      <c r="C15" s="903"/>
      <c r="D15" s="903"/>
      <c r="E15" s="903"/>
      <c r="F15" s="903"/>
      <c r="G15" s="903"/>
      <c r="H15" s="903"/>
      <c r="I15" s="903"/>
      <c r="J15" s="904"/>
      <c r="K15" s="904"/>
      <c r="L15" s="904"/>
      <c r="M15" s="904"/>
      <c r="N15" s="904"/>
      <c r="O15" s="904"/>
      <c r="P15" s="904"/>
      <c r="Q15" s="904" t="s">
        <v>1078</v>
      </c>
      <c r="R15" s="904"/>
      <c r="S15" s="904"/>
      <c r="T15" s="904"/>
      <c r="U15" s="877"/>
      <c r="V15" s="877"/>
      <c r="W15" s="904"/>
      <c r="X15" s="877"/>
      <c r="Y15" s="877"/>
      <c r="Z15" s="877"/>
      <c r="AA15" s="877"/>
      <c r="AB15" s="877"/>
      <c r="AC15" s="877"/>
      <c r="AD15" s="877"/>
      <c r="AE15" s="904"/>
      <c r="AF15" s="904"/>
      <c r="AG15" s="904"/>
      <c r="AH15" s="761"/>
      <c r="AI15" s="761"/>
    </row>
    <row r="16" spans="2:129" ht="3.75" customHeight="1" x14ac:dyDescent="0.25">
      <c r="C16" s="730"/>
      <c r="D16" s="730"/>
      <c r="E16" s="730"/>
      <c r="F16" s="730"/>
      <c r="G16" s="730"/>
      <c r="H16" s="730"/>
      <c r="I16" s="729"/>
      <c r="U16" s="190"/>
      <c r="V16" s="190"/>
      <c r="X16" s="190"/>
      <c r="Y16" s="190"/>
      <c r="Z16" s="190"/>
      <c r="AA16" s="190"/>
      <c r="AB16" s="190"/>
      <c r="AC16" s="190"/>
      <c r="AD16" s="190"/>
      <c r="CU16" s="721"/>
      <c r="CV16" s="721"/>
      <c r="CW16" s="721"/>
      <c r="CX16" s="721"/>
      <c r="CY16" s="721"/>
    </row>
    <row r="17" spans="1:120" ht="3" customHeight="1" x14ac:dyDescent="0.25">
      <c r="U17" s="190"/>
      <c r="V17" s="190"/>
      <c r="X17" s="190"/>
      <c r="Y17" s="190"/>
      <c r="Z17" s="190"/>
      <c r="AA17" s="190"/>
      <c r="AB17" s="190"/>
      <c r="AC17" s="190"/>
      <c r="AD17" s="190"/>
      <c r="CU17" s="721"/>
      <c r="CV17" s="721"/>
      <c r="CW17" s="721"/>
      <c r="CX17" s="721"/>
      <c r="CY17" s="721"/>
    </row>
    <row r="18" spans="1:120" ht="3" customHeight="1" x14ac:dyDescent="0.25">
      <c r="A18" s="2470" t="s">
        <v>1103</v>
      </c>
      <c r="B18" s="2467">
        <v>100</v>
      </c>
      <c r="C18" s="702"/>
      <c r="D18" s="703"/>
      <c r="E18" s="703"/>
      <c r="F18" s="703"/>
      <c r="G18" s="703"/>
      <c r="H18" s="703"/>
      <c r="I18" s="704"/>
      <c r="J18" s="704"/>
      <c r="K18" s="704"/>
      <c r="L18" s="704"/>
      <c r="M18" s="704"/>
      <c r="N18" s="704"/>
      <c r="O18" s="705"/>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732"/>
      <c r="BI18" s="732"/>
      <c r="BJ18" s="732"/>
      <c r="BK18" s="732"/>
      <c r="BL18" s="732"/>
      <c r="BM18" s="732"/>
      <c r="BN18" s="732"/>
      <c r="BO18" s="732"/>
      <c r="BP18" s="732"/>
      <c r="BQ18" s="732"/>
      <c r="BR18" s="732"/>
      <c r="BS18" s="732"/>
      <c r="BT18" s="732"/>
      <c r="BU18" s="732"/>
      <c r="BV18" s="732"/>
      <c r="BW18" s="732"/>
      <c r="BX18" s="732"/>
      <c r="BY18" s="732"/>
      <c r="BZ18" s="732"/>
      <c r="CA18" s="732"/>
      <c r="CB18" s="732"/>
      <c r="CC18" s="732"/>
      <c r="CD18" s="732"/>
      <c r="CE18" s="732"/>
      <c r="CF18" s="732"/>
      <c r="CG18" s="732"/>
      <c r="CH18" s="732"/>
      <c r="CI18" s="732"/>
      <c r="CJ18" s="732"/>
      <c r="CK18" s="732"/>
      <c r="CL18" s="732"/>
      <c r="CM18" s="732"/>
      <c r="CN18" s="732"/>
      <c r="CO18" s="732"/>
      <c r="CP18" s="732"/>
      <c r="CQ18" s="732"/>
      <c r="CR18" s="732"/>
      <c r="CS18" s="732"/>
      <c r="CT18" s="732"/>
      <c r="CU18" s="732"/>
      <c r="CV18" s="732"/>
      <c r="CW18" s="732"/>
      <c r="CX18" s="732"/>
      <c r="CY18" s="732"/>
      <c r="CZ18" s="732"/>
      <c r="DA18" s="732"/>
      <c r="DB18" s="732"/>
      <c r="DC18" s="732"/>
      <c r="DD18" s="732"/>
      <c r="DE18" s="732"/>
      <c r="DF18" s="732"/>
      <c r="DG18" s="732"/>
      <c r="DH18" s="732"/>
      <c r="DI18" s="732"/>
      <c r="DJ18" s="732"/>
      <c r="DK18" s="732"/>
      <c r="DL18" s="732"/>
      <c r="DM18" s="732"/>
      <c r="DN18" s="732"/>
      <c r="DO18" s="732"/>
      <c r="DP18" s="732"/>
    </row>
    <row r="19" spans="1:120" ht="3" customHeight="1" x14ac:dyDescent="0.25">
      <c r="A19" s="2470"/>
      <c r="B19" s="2468"/>
      <c r="C19" s="733"/>
      <c r="D19" s="734"/>
      <c r="E19" s="734"/>
      <c r="F19" s="734"/>
      <c r="G19" s="734"/>
      <c r="H19" s="734"/>
      <c r="I19" s="732"/>
      <c r="J19" s="732"/>
      <c r="K19" s="732"/>
      <c r="L19" s="732"/>
      <c r="M19" s="732"/>
      <c r="N19" s="732"/>
      <c r="O19" s="735"/>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row>
    <row r="20" spans="1:120" ht="3" customHeight="1" x14ac:dyDescent="0.25">
      <c r="A20" s="2470"/>
      <c r="B20" s="2468"/>
      <c r="C20" s="733"/>
      <c r="D20" s="734"/>
      <c r="E20" s="734"/>
      <c r="F20" s="734"/>
      <c r="G20" s="734"/>
      <c r="H20" s="734"/>
      <c r="I20" s="732"/>
      <c r="J20" s="732"/>
      <c r="K20" s="732"/>
      <c r="L20" s="732"/>
      <c r="M20" s="732"/>
      <c r="N20" s="732"/>
      <c r="O20" s="73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45"/>
      <c r="AR20" s="745"/>
      <c r="AS20" s="745"/>
      <c r="AT20" s="745"/>
      <c r="AU20" s="745"/>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row>
    <row r="21" spans="1:120" ht="3" customHeight="1" x14ac:dyDescent="0.25">
      <c r="A21" s="2470"/>
      <c r="B21" s="2468"/>
      <c r="C21" s="733"/>
      <c r="D21" s="734"/>
      <c r="E21" s="734"/>
      <c r="F21" s="734"/>
      <c r="G21" s="734"/>
      <c r="H21" s="734"/>
      <c r="I21" s="732"/>
      <c r="J21" s="732"/>
      <c r="K21" s="732"/>
      <c r="L21" s="732"/>
      <c r="M21" s="732"/>
      <c r="N21" s="732"/>
      <c r="O21" s="735"/>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L21" s="732"/>
      <c r="DM21" s="732"/>
      <c r="DN21" s="732"/>
      <c r="DO21" s="732"/>
      <c r="DP21" s="732"/>
    </row>
    <row r="22" spans="1:120" ht="3" customHeight="1" x14ac:dyDescent="0.25">
      <c r="A22" s="2470"/>
      <c r="B22" s="2469"/>
      <c r="C22" s="733"/>
      <c r="D22" s="734"/>
      <c r="E22" s="734"/>
      <c r="F22" s="734"/>
      <c r="G22" s="734"/>
      <c r="H22" s="734"/>
      <c r="I22" s="732"/>
      <c r="J22" s="732"/>
      <c r="K22" s="732"/>
      <c r="L22" s="732"/>
      <c r="M22" s="732"/>
      <c r="N22" s="732"/>
      <c r="O22" s="735"/>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L22" s="732"/>
      <c r="DM22" s="732"/>
      <c r="DN22" s="732"/>
      <c r="DO22" s="732"/>
      <c r="DP22" s="732"/>
    </row>
    <row r="23" spans="1:120" ht="3" customHeight="1" x14ac:dyDescent="0.25">
      <c r="A23" s="2470"/>
      <c r="B23" s="2467">
        <v>95</v>
      </c>
      <c r="C23" s="733"/>
      <c r="D23" s="734"/>
      <c r="E23" s="734"/>
      <c r="F23" s="734"/>
      <c r="G23" s="734"/>
      <c r="H23" s="734"/>
      <c r="I23" s="732"/>
      <c r="J23" s="732"/>
      <c r="K23" s="732"/>
      <c r="L23" s="732"/>
      <c r="M23" s="732"/>
      <c r="N23" s="732"/>
      <c r="O23" s="735"/>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row>
    <row r="24" spans="1:120" ht="3" customHeight="1" x14ac:dyDescent="0.25">
      <c r="A24" s="2470"/>
      <c r="B24" s="2468"/>
      <c r="C24" s="733"/>
      <c r="D24" s="734"/>
      <c r="E24" s="734"/>
      <c r="F24" s="734"/>
      <c r="G24" s="734"/>
      <c r="H24" s="734"/>
      <c r="I24" s="732"/>
      <c r="J24" s="732"/>
      <c r="K24" s="732"/>
      <c r="L24" s="732"/>
      <c r="M24" s="732"/>
      <c r="N24" s="732"/>
      <c r="O24" s="735"/>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row>
    <row r="25" spans="1:120" ht="3" customHeight="1" x14ac:dyDescent="0.25">
      <c r="A25" s="2470"/>
      <c r="B25" s="2468"/>
      <c r="C25" s="733"/>
      <c r="D25" s="734"/>
      <c r="E25" s="734"/>
      <c r="F25" s="734"/>
      <c r="G25" s="734"/>
      <c r="H25" s="734"/>
      <c r="I25" s="732"/>
      <c r="J25" s="732"/>
      <c r="K25" s="732"/>
      <c r="L25" s="732"/>
      <c r="M25" s="732"/>
      <c r="N25" s="732"/>
      <c r="O25" s="735"/>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row>
    <row r="26" spans="1:120" ht="3" customHeight="1" x14ac:dyDescent="0.25">
      <c r="A26" s="2470"/>
      <c r="B26" s="2468"/>
      <c r="C26" s="733"/>
      <c r="D26" s="734"/>
      <c r="E26" s="734"/>
      <c r="F26" s="734"/>
      <c r="G26" s="734"/>
      <c r="H26" s="734"/>
      <c r="I26" s="732"/>
      <c r="J26" s="732"/>
      <c r="K26" s="732"/>
      <c r="L26" s="732"/>
      <c r="M26" s="732"/>
      <c r="N26" s="732"/>
      <c r="O26" s="735"/>
      <c r="P26" s="732"/>
      <c r="Q26" s="732"/>
      <c r="R26" s="732"/>
      <c r="S26" s="732"/>
      <c r="T26" s="732"/>
      <c r="U26" s="732"/>
      <c r="V26" s="732"/>
      <c r="W26" s="732"/>
      <c r="X26" s="737"/>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c r="CH26" s="732"/>
      <c r="CI26" s="732"/>
      <c r="CJ26" s="732"/>
      <c r="CK26" s="732"/>
      <c r="CL26" s="732"/>
      <c r="CM26" s="732"/>
      <c r="CN26" s="732"/>
      <c r="CO26" s="732"/>
      <c r="CP26" s="735"/>
      <c r="CQ26" s="732"/>
      <c r="CR26" s="732"/>
      <c r="CS26" s="732"/>
      <c r="CT26" s="732"/>
      <c r="CU26" s="732"/>
      <c r="CV26" s="732"/>
      <c r="CW26" s="732"/>
      <c r="CX26" s="732"/>
      <c r="CY26" s="732"/>
      <c r="CZ26" s="732"/>
      <c r="DA26" s="732"/>
      <c r="DB26" s="732"/>
      <c r="DC26" s="732"/>
      <c r="DD26" s="732"/>
      <c r="DE26" s="732"/>
      <c r="DF26" s="732"/>
      <c r="DG26" s="732"/>
      <c r="DH26" s="732"/>
      <c r="DI26" s="732"/>
      <c r="DJ26" s="732"/>
      <c r="DK26" s="732"/>
      <c r="DL26" s="732"/>
      <c r="DM26" s="732"/>
      <c r="DN26" s="732"/>
      <c r="DO26" s="732"/>
      <c r="DP26" s="732"/>
    </row>
    <row r="27" spans="1:120" ht="3" customHeight="1" x14ac:dyDescent="0.25">
      <c r="A27" s="2470"/>
      <c r="B27" s="2469"/>
      <c r="C27" s="733"/>
      <c r="D27" s="734"/>
      <c r="E27" s="734"/>
      <c r="F27" s="734"/>
      <c r="G27" s="734"/>
      <c r="H27" s="734"/>
      <c r="I27" s="732"/>
      <c r="J27" s="732"/>
      <c r="K27" s="732"/>
      <c r="L27" s="732"/>
      <c r="M27" s="732"/>
      <c r="N27" s="732"/>
      <c r="O27" s="732"/>
      <c r="P27" s="704"/>
      <c r="Q27" s="704"/>
      <c r="R27" s="704"/>
      <c r="S27" s="704"/>
      <c r="T27" s="704"/>
      <c r="U27" s="704"/>
      <c r="V27" s="704"/>
      <c r="W27" s="704"/>
      <c r="X27" s="707"/>
      <c r="Y27" s="704"/>
      <c r="Z27" s="704"/>
      <c r="AA27" s="704"/>
      <c r="AB27" s="704"/>
      <c r="AC27" s="704"/>
      <c r="AD27" s="704"/>
      <c r="AE27" s="704"/>
      <c r="AF27" s="704"/>
      <c r="AG27" s="704"/>
      <c r="AH27" s="704"/>
      <c r="AI27" s="704"/>
      <c r="AJ27" s="704"/>
      <c r="AK27" s="704"/>
      <c r="AL27" s="704"/>
      <c r="AM27" s="704"/>
      <c r="AN27" s="704"/>
      <c r="AO27" s="704"/>
      <c r="AP27" s="704"/>
      <c r="AQ27" s="704"/>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c r="CN27" s="704"/>
      <c r="CO27" s="704"/>
      <c r="CP27" s="705"/>
      <c r="CQ27" s="704"/>
      <c r="CR27" s="704"/>
      <c r="CS27" s="704"/>
      <c r="CT27" s="704"/>
      <c r="CU27" s="704"/>
      <c r="CV27" s="704"/>
      <c r="CW27" s="704"/>
      <c r="CX27" s="704"/>
      <c r="CY27" s="704"/>
      <c r="CZ27" s="704"/>
      <c r="DA27" s="704"/>
      <c r="DB27" s="705"/>
      <c r="DC27" s="732"/>
      <c r="DD27" s="732"/>
      <c r="DE27" s="732"/>
      <c r="DF27" s="732"/>
      <c r="DG27" s="732"/>
      <c r="DH27" s="732"/>
      <c r="DI27" s="732"/>
      <c r="DJ27" s="732"/>
      <c r="DK27" s="732"/>
      <c r="DL27" s="732"/>
      <c r="DM27" s="732"/>
      <c r="DN27" s="732"/>
      <c r="DO27" s="732"/>
      <c r="DP27" s="732"/>
    </row>
    <row r="28" spans="1:120" ht="3" customHeight="1" x14ac:dyDescent="0.25">
      <c r="A28" s="2470"/>
      <c r="B28" s="2467">
        <v>90</v>
      </c>
      <c r="C28" s="733"/>
      <c r="D28" s="734"/>
      <c r="E28" s="734"/>
      <c r="F28" s="734"/>
      <c r="G28" s="734"/>
      <c r="H28" s="734"/>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5"/>
      <c r="DC28" s="732"/>
      <c r="DD28" s="732"/>
      <c r="DE28" s="732"/>
      <c r="DF28" s="732"/>
      <c r="DG28" s="732"/>
      <c r="DH28" s="732"/>
      <c r="DI28" s="732"/>
      <c r="DJ28" s="732"/>
      <c r="DK28" s="732"/>
      <c r="DL28" s="732"/>
      <c r="DM28" s="732"/>
      <c r="DN28" s="732"/>
      <c r="DO28" s="732"/>
      <c r="DP28" s="732"/>
    </row>
    <row r="29" spans="1:120" ht="3" customHeight="1" x14ac:dyDescent="0.25">
      <c r="A29" s="2470"/>
      <c r="B29" s="2468"/>
      <c r="C29" s="733"/>
      <c r="D29" s="734"/>
      <c r="E29" s="734"/>
      <c r="F29" s="734"/>
      <c r="G29" s="734"/>
      <c r="H29" s="734"/>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5"/>
      <c r="DC29" s="732"/>
      <c r="DD29" s="732"/>
      <c r="DE29" s="732"/>
      <c r="DF29" s="732"/>
      <c r="DG29" s="732"/>
      <c r="DH29" s="732"/>
      <c r="DI29" s="732"/>
      <c r="DJ29" s="732"/>
      <c r="DK29" s="732"/>
      <c r="DL29" s="732"/>
      <c r="DM29" s="732"/>
      <c r="DN29" s="732"/>
      <c r="DO29" s="732"/>
      <c r="DP29" s="732"/>
    </row>
    <row r="30" spans="1:120" ht="3" customHeight="1" x14ac:dyDescent="0.25">
      <c r="A30" s="2470"/>
      <c r="B30" s="2468"/>
      <c r="C30" s="733"/>
      <c r="D30" s="734"/>
      <c r="E30" s="734"/>
      <c r="F30" s="734"/>
      <c r="G30" s="734"/>
      <c r="H30" s="734"/>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R30" s="732"/>
      <c r="AS30" s="732"/>
      <c r="AT30" s="732"/>
      <c r="AU30" s="732"/>
      <c r="AV30" s="732"/>
      <c r="AW30" s="732"/>
      <c r="AX30" s="732"/>
      <c r="AY30" s="732"/>
      <c r="AZ30" s="732"/>
      <c r="BA30" s="732"/>
      <c r="BB30" s="732"/>
      <c r="BC30" s="732"/>
      <c r="BD30" s="732"/>
      <c r="BE30" s="732"/>
      <c r="BF30" s="732"/>
      <c r="BG30" s="732"/>
      <c r="BH30" s="732"/>
      <c r="BI30" s="732"/>
      <c r="BJ30" s="732"/>
      <c r="BK30" s="732"/>
      <c r="BL30" s="732"/>
      <c r="BM30" s="732"/>
      <c r="BN30" s="732"/>
      <c r="BO30" s="732"/>
      <c r="BP30" s="732"/>
      <c r="BQ30" s="732"/>
      <c r="BR30" s="732"/>
      <c r="BS30" s="732"/>
      <c r="BT30" s="732"/>
      <c r="BU30" s="732"/>
      <c r="BV30" s="732"/>
      <c r="BW30" s="732"/>
      <c r="BX30" s="732"/>
      <c r="BY30" s="732"/>
      <c r="BZ30" s="732"/>
      <c r="CA30" s="732"/>
      <c r="CB30" s="732"/>
      <c r="CC30" s="732"/>
      <c r="CD30" s="732"/>
      <c r="CE30" s="732"/>
      <c r="CF30" s="732"/>
      <c r="CG30" s="732"/>
      <c r="CH30" s="732"/>
      <c r="CI30" s="732"/>
      <c r="CJ30" s="732"/>
      <c r="CK30" s="732"/>
      <c r="CL30" s="732"/>
      <c r="CM30" s="732"/>
      <c r="CN30" s="732"/>
      <c r="CO30" s="732"/>
      <c r="CP30" s="732"/>
      <c r="CQ30" s="732"/>
      <c r="CR30" s="732"/>
      <c r="CS30" s="732"/>
      <c r="CT30" s="732"/>
      <c r="CU30" s="732"/>
      <c r="CV30" s="732"/>
      <c r="CW30" s="732"/>
      <c r="CX30" s="732"/>
      <c r="CY30" s="732"/>
      <c r="CZ30" s="732"/>
      <c r="DA30" s="732"/>
      <c r="DB30" s="735"/>
      <c r="DC30" s="732"/>
      <c r="DD30" s="732"/>
      <c r="DE30" s="732"/>
      <c r="DF30" s="732"/>
      <c r="DG30" s="732"/>
      <c r="DH30" s="732"/>
      <c r="DI30" s="732"/>
      <c r="DJ30" s="732"/>
      <c r="DK30" s="732"/>
      <c r="DL30" s="732"/>
      <c r="DM30" s="732"/>
      <c r="DN30" s="732"/>
      <c r="DO30" s="732"/>
      <c r="DP30" s="732"/>
    </row>
    <row r="31" spans="1:120" ht="3" customHeight="1" x14ac:dyDescent="0.25">
      <c r="A31" s="2470"/>
      <c r="B31" s="2468"/>
      <c r="C31" s="733"/>
      <c r="D31" s="734"/>
      <c r="E31" s="734"/>
      <c r="F31" s="734"/>
      <c r="G31" s="734"/>
      <c r="H31" s="734"/>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R31" s="732"/>
      <c r="AS31" s="732"/>
      <c r="AT31" s="732"/>
      <c r="AU31" s="732"/>
      <c r="AV31" s="732"/>
      <c r="AW31" s="732"/>
      <c r="AX31" s="732"/>
      <c r="AY31" s="732"/>
      <c r="AZ31" s="732"/>
      <c r="BA31" s="732"/>
      <c r="BB31" s="732"/>
      <c r="BC31" s="732"/>
      <c r="BD31" s="732"/>
      <c r="BE31" s="732"/>
      <c r="BF31" s="732"/>
      <c r="BG31" s="732"/>
      <c r="BH31" s="732"/>
      <c r="BI31" s="732"/>
      <c r="BJ31" s="732"/>
      <c r="BK31" s="732"/>
      <c r="BL31" s="732"/>
      <c r="BM31" s="732"/>
      <c r="BN31" s="732"/>
      <c r="BO31" s="732"/>
      <c r="BP31" s="732"/>
      <c r="BQ31" s="732"/>
      <c r="BR31" s="732"/>
      <c r="BS31" s="732"/>
      <c r="BT31" s="732"/>
      <c r="BU31" s="732"/>
      <c r="BV31" s="732"/>
      <c r="BW31" s="732"/>
      <c r="BX31" s="732"/>
      <c r="BY31" s="732"/>
      <c r="BZ31" s="732"/>
      <c r="CA31" s="732"/>
      <c r="CB31" s="732"/>
      <c r="CC31" s="732"/>
      <c r="CD31" s="732"/>
      <c r="CE31" s="732"/>
      <c r="CF31" s="732"/>
      <c r="CG31" s="732"/>
      <c r="CH31" s="732"/>
      <c r="CI31" s="732"/>
      <c r="CJ31" s="732"/>
      <c r="CK31" s="732"/>
      <c r="CL31" s="732"/>
      <c r="CM31" s="732"/>
      <c r="CN31" s="732"/>
      <c r="CO31" s="732"/>
      <c r="CP31" s="732"/>
      <c r="CQ31" s="732"/>
      <c r="CR31" s="732"/>
      <c r="CS31" s="732"/>
      <c r="CT31" s="732"/>
      <c r="CU31" s="732"/>
      <c r="CV31" s="732"/>
      <c r="CW31" s="732"/>
      <c r="CX31" s="732"/>
      <c r="CY31" s="732"/>
      <c r="CZ31" s="732"/>
      <c r="DA31" s="732"/>
      <c r="DB31" s="735"/>
      <c r="DC31" s="732"/>
      <c r="DD31" s="732"/>
      <c r="DE31" s="732"/>
      <c r="DF31" s="732"/>
      <c r="DG31" s="732"/>
      <c r="DH31" s="732"/>
      <c r="DI31" s="732"/>
      <c r="DJ31" s="732"/>
      <c r="DK31" s="732"/>
      <c r="DL31" s="732"/>
      <c r="DM31" s="732"/>
      <c r="DN31" s="732"/>
      <c r="DO31" s="732"/>
      <c r="DP31" s="732"/>
    </row>
    <row r="32" spans="1:120" ht="3" customHeight="1" x14ac:dyDescent="0.25">
      <c r="A32" s="2470"/>
      <c r="B32" s="2469"/>
      <c r="C32" s="733"/>
      <c r="D32" s="734"/>
      <c r="E32" s="734"/>
      <c r="F32" s="734"/>
      <c r="G32" s="734"/>
      <c r="H32" s="734"/>
      <c r="I32" s="732"/>
      <c r="J32" s="732"/>
      <c r="K32" s="732"/>
      <c r="L32" s="732"/>
      <c r="M32" s="73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5"/>
      <c r="DC32" s="732"/>
      <c r="DD32" s="732"/>
      <c r="DE32" s="732"/>
      <c r="DF32" s="732"/>
      <c r="DG32" s="732"/>
      <c r="DH32" s="732"/>
      <c r="DI32" s="732"/>
      <c r="DJ32" s="732"/>
      <c r="DK32" s="732"/>
      <c r="DL32" s="732"/>
      <c r="DM32" s="732"/>
      <c r="DN32" s="732"/>
      <c r="DO32" s="732"/>
      <c r="DP32" s="732"/>
    </row>
    <row r="33" spans="1:120" ht="3" customHeight="1" x14ac:dyDescent="0.25">
      <c r="A33" s="2470"/>
      <c r="B33" s="2467">
        <v>85</v>
      </c>
      <c r="C33" s="733"/>
      <c r="D33" s="734"/>
      <c r="E33" s="734"/>
      <c r="F33" s="734"/>
      <c r="G33" s="734"/>
      <c r="H33" s="734"/>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5"/>
      <c r="DC33" s="732"/>
      <c r="DD33" s="732"/>
      <c r="DE33" s="732"/>
      <c r="DF33" s="732"/>
      <c r="DG33" s="732"/>
      <c r="DH33" s="732"/>
      <c r="DI33" s="732"/>
      <c r="DJ33" s="732"/>
      <c r="DK33" s="732"/>
      <c r="DL33" s="732"/>
      <c r="DM33" s="732"/>
      <c r="DN33" s="732"/>
      <c r="DO33" s="732"/>
      <c r="DP33" s="732"/>
    </row>
    <row r="34" spans="1:120" ht="3" customHeight="1" x14ac:dyDescent="0.25">
      <c r="A34" s="2470"/>
      <c r="B34" s="2468"/>
      <c r="C34" s="733"/>
      <c r="D34" s="734"/>
      <c r="E34" s="734"/>
      <c r="F34" s="734"/>
      <c r="G34" s="734"/>
      <c r="H34" s="734"/>
      <c r="I34" s="732"/>
      <c r="J34" s="732"/>
      <c r="K34" s="732"/>
      <c r="L34" s="732"/>
      <c r="M34" s="732"/>
      <c r="N34" s="732"/>
      <c r="O34" s="732"/>
      <c r="P34" s="732"/>
      <c r="Q34" s="732"/>
      <c r="R34" s="732"/>
      <c r="S34" s="732"/>
      <c r="T34" s="732"/>
      <c r="U34" s="732"/>
      <c r="V34" s="732"/>
      <c r="W34" s="732"/>
      <c r="X34" s="732"/>
      <c r="Y34" s="732"/>
      <c r="Z34" s="732"/>
      <c r="AA34" s="732"/>
      <c r="AB34" s="732"/>
      <c r="AC34" s="732"/>
      <c r="AD34" s="732"/>
      <c r="AE34" s="732"/>
      <c r="AF34" s="732"/>
      <c r="AG34" s="732"/>
      <c r="AH34" s="732"/>
      <c r="AI34" s="732"/>
      <c r="AJ34" s="732"/>
      <c r="AK34" s="732"/>
      <c r="AL34" s="732"/>
      <c r="AM34" s="732"/>
      <c r="AN34" s="732"/>
      <c r="AO34" s="732"/>
      <c r="AP34" s="732"/>
      <c r="AQ34" s="732"/>
      <c r="AR34" s="732"/>
      <c r="AS34" s="732"/>
      <c r="AT34" s="732"/>
      <c r="AU34" s="732"/>
      <c r="AV34" s="732"/>
      <c r="AW34" s="732"/>
      <c r="AX34" s="732"/>
      <c r="AY34" s="732"/>
      <c r="AZ34" s="732"/>
      <c r="BA34" s="732"/>
      <c r="BB34" s="732"/>
      <c r="BC34" s="732"/>
      <c r="BD34" s="732"/>
      <c r="BE34" s="732"/>
      <c r="BF34" s="732"/>
      <c r="BG34" s="732"/>
      <c r="BH34" s="732"/>
      <c r="BI34" s="732"/>
      <c r="BJ34" s="732"/>
      <c r="BK34" s="732"/>
      <c r="BL34" s="732"/>
      <c r="BM34" s="732"/>
      <c r="BN34" s="732"/>
      <c r="BO34" s="732"/>
      <c r="BP34" s="732"/>
      <c r="BQ34" s="732"/>
      <c r="BR34" s="732"/>
      <c r="BS34" s="732"/>
      <c r="BT34" s="732"/>
      <c r="BU34" s="732"/>
      <c r="BV34" s="732"/>
      <c r="BW34" s="732"/>
      <c r="BX34" s="732"/>
      <c r="BY34" s="732"/>
      <c r="BZ34" s="732"/>
      <c r="CA34" s="732"/>
      <c r="CB34" s="732"/>
      <c r="CC34" s="732"/>
      <c r="CD34" s="732"/>
      <c r="CE34" s="732"/>
      <c r="CF34" s="732"/>
      <c r="CG34" s="732"/>
      <c r="CH34" s="732"/>
      <c r="CI34" s="732"/>
      <c r="CJ34" s="732"/>
      <c r="CK34" s="732"/>
      <c r="CL34" s="732"/>
      <c r="CM34" s="732"/>
      <c r="CN34" s="732"/>
      <c r="CO34" s="732"/>
      <c r="CP34" s="732"/>
      <c r="CQ34" s="732"/>
      <c r="CR34" s="732"/>
      <c r="CS34" s="732"/>
      <c r="CT34" s="732"/>
      <c r="CU34" s="732"/>
      <c r="CV34" s="732"/>
      <c r="CW34" s="732"/>
      <c r="CX34" s="732"/>
      <c r="CY34" s="732"/>
      <c r="CZ34" s="732"/>
      <c r="DA34" s="732"/>
      <c r="DB34" s="735"/>
      <c r="DC34" s="732"/>
      <c r="DD34" s="732"/>
      <c r="DE34" s="732"/>
      <c r="DF34" s="732"/>
      <c r="DG34" s="732"/>
      <c r="DH34" s="732"/>
      <c r="DI34" s="732"/>
      <c r="DJ34" s="732"/>
      <c r="DK34" s="732"/>
      <c r="DL34" s="732"/>
      <c r="DM34" s="732"/>
      <c r="DN34" s="732"/>
      <c r="DO34" s="732"/>
      <c r="DP34" s="732"/>
    </row>
    <row r="35" spans="1:120" ht="3" customHeight="1" x14ac:dyDescent="0.25">
      <c r="A35" s="2470"/>
      <c r="B35" s="2468"/>
      <c r="C35" s="733"/>
      <c r="D35" s="734"/>
      <c r="E35" s="734"/>
      <c r="F35" s="734"/>
      <c r="G35" s="734"/>
      <c r="H35" s="734"/>
      <c r="I35" s="732"/>
      <c r="J35" s="732"/>
      <c r="K35" s="732"/>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732"/>
      <c r="AI35" s="732"/>
      <c r="AJ35" s="732"/>
      <c r="AK35" s="732"/>
      <c r="AL35" s="732"/>
      <c r="AM35" s="732"/>
      <c r="AN35" s="732"/>
      <c r="AO35" s="732"/>
      <c r="AP35" s="732"/>
      <c r="AQ35" s="732"/>
      <c r="AR35" s="732"/>
      <c r="AS35" s="732"/>
      <c r="AT35" s="732"/>
      <c r="AU35" s="732"/>
      <c r="AV35" s="732"/>
      <c r="AW35" s="732"/>
      <c r="AX35" s="732"/>
      <c r="AY35" s="732"/>
      <c r="AZ35" s="732"/>
      <c r="BA35" s="732"/>
      <c r="BB35" s="732"/>
      <c r="BC35" s="732"/>
      <c r="BD35" s="732"/>
      <c r="BE35" s="732"/>
      <c r="BF35" s="732"/>
      <c r="BG35" s="732"/>
      <c r="BH35" s="732"/>
      <c r="BI35" s="732"/>
      <c r="BJ35" s="732"/>
      <c r="BK35" s="732"/>
      <c r="BL35" s="732"/>
      <c r="BM35" s="732"/>
      <c r="BN35" s="732"/>
      <c r="BO35" s="732"/>
      <c r="BP35" s="732"/>
      <c r="BQ35" s="732"/>
      <c r="BR35" s="732"/>
      <c r="BS35" s="732"/>
      <c r="BT35" s="732"/>
      <c r="BU35" s="732"/>
      <c r="BV35" s="732"/>
      <c r="BW35" s="732"/>
      <c r="BX35" s="732"/>
      <c r="BY35" s="732"/>
      <c r="BZ35" s="732"/>
      <c r="CA35" s="732"/>
      <c r="CB35" s="732"/>
      <c r="CC35" s="732"/>
      <c r="CD35" s="732"/>
      <c r="CE35" s="732"/>
      <c r="CF35" s="732"/>
      <c r="CG35" s="732"/>
      <c r="CH35" s="732"/>
      <c r="CI35" s="732"/>
      <c r="CJ35" s="732"/>
      <c r="CK35" s="732"/>
      <c r="CL35" s="732"/>
      <c r="CM35" s="732"/>
      <c r="CN35" s="732"/>
      <c r="CO35" s="732"/>
      <c r="CP35" s="732"/>
      <c r="CQ35" s="732"/>
      <c r="CR35" s="732"/>
      <c r="CS35" s="732"/>
      <c r="CT35" s="732"/>
      <c r="CU35" s="732"/>
      <c r="CV35" s="732"/>
      <c r="CW35" s="732"/>
      <c r="CX35" s="732"/>
      <c r="CY35" s="732"/>
      <c r="CZ35" s="732"/>
      <c r="DA35" s="732"/>
      <c r="DB35" s="735"/>
      <c r="DC35" s="732"/>
      <c r="DD35" s="732"/>
      <c r="DE35" s="732"/>
      <c r="DF35" s="732"/>
      <c r="DG35" s="732"/>
      <c r="DH35" s="732"/>
      <c r="DI35" s="732"/>
      <c r="DJ35" s="732"/>
      <c r="DK35" s="732"/>
      <c r="DL35" s="732"/>
      <c r="DM35" s="732"/>
      <c r="DN35" s="732"/>
      <c r="DO35" s="732"/>
      <c r="DP35" s="732"/>
    </row>
    <row r="36" spans="1:120" ht="3" customHeight="1" x14ac:dyDescent="0.25">
      <c r="A36" s="2470"/>
      <c r="B36" s="2468"/>
      <c r="C36" s="733"/>
      <c r="D36" s="734"/>
      <c r="E36" s="734"/>
      <c r="F36" s="734"/>
      <c r="G36" s="734"/>
      <c r="H36" s="734"/>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732"/>
      <c r="AT36" s="732"/>
      <c r="AU36" s="732"/>
      <c r="AV36" s="732"/>
      <c r="AW36" s="732"/>
      <c r="AX36" s="732"/>
      <c r="AY36" s="732"/>
      <c r="AZ36" s="732"/>
      <c r="BA36" s="732"/>
      <c r="BB36" s="732"/>
      <c r="BC36" s="732"/>
      <c r="BD36" s="732"/>
      <c r="BE36" s="732"/>
      <c r="BF36" s="732"/>
      <c r="BG36" s="732"/>
      <c r="BH36" s="732"/>
      <c r="BI36" s="732"/>
      <c r="BJ36" s="732"/>
      <c r="BK36" s="732"/>
      <c r="BL36" s="732"/>
      <c r="BM36" s="732"/>
      <c r="BN36" s="732"/>
      <c r="BO36" s="732"/>
      <c r="BP36" s="732"/>
      <c r="BQ36" s="732"/>
      <c r="BR36" s="732"/>
      <c r="BS36" s="732"/>
      <c r="BT36" s="732"/>
      <c r="BU36" s="732"/>
      <c r="BV36" s="732"/>
      <c r="BW36" s="732"/>
      <c r="BX36" s="732"/>
      <c r="BY36" s="732"/>
      <c r="BZ36" s="732"/>
      <c r="CA36" s="732"/>
      <c r="CB36" s="732"/>
      <c r="CC36" s="732"/>
      <c r="CD36" s="732"/>
      <c r="CE36" s="732"/>
      <c r="CF36" s="732"/>
      <c r="CG36" s="732"/>
      <c r="CH36" s="732"/>
      <c r="CI36" s="732"/>
      <c r="CJ36" s="732"/>
      <c r="CK36" s="732"/>
      <c r="CL36" s="732"/>
      <c r="CM36" s="732"/>
      <c r="CN36" s="732"/>
      <c r="CO36" s="732"/>
      <c r="CP36" s="732"/>
      <c r="CQ36" s="732"/>
      <c r="CR36" s="732"/>
      <c r="CS36" s="732"/>
      <c r="CT36" s="732"/>
      <c r="CU36" s="732"/>
      <c r="CV36" s="732"/>
      <c r="CW36" s="732"/>
      <c r="CX36" s="732"/>
      <c r="CY36" s="732"/>
      <c r="CZ36" s="732"/>
      <c r="DA36" s="732"/>
      <c r="DB36" s="735"/>
      <c r="DC36" s="732"/>
      <c r="DD36" s="732"/>
      <c r="DE36" s="732"/>
      <c r="DF36" s="732"/>
      <c r="DG36" s="732"/>
      <c r="DH36" s="732"/>
      <c r="DI36" s="732"/>
      <c r="DJ36" s="732"/>
      <c r="DK36" s="732"/>
      <c r="DL36" s="732"/>
      <c r="DM36" s="732"/>
      <c r="DN36" s="732"/>
      <c r="DO36" s="732"/>
      <c r="DP36" s="732"/>
    </row>
    <row r="37" spans="1:120" ht="3" customHeight="1" x14ac:dyDescent="0.25">
      <c r="A37" s="2470"/>
      <c r="B37" s="2469"/>
      <c r="C37" s="733"/>
      <c r="D37" s="734"/>
      <c r="E37" s="734"/>
      <c r="F37" s="734"/>
      <c r="G37" s="734"/>
      <c r="H37" s="734"/>
      <c r="I37" s="732"/>
      <c r="J37" s="732"/>
      <c r="K37" s="732"/>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732"/>
      <c r="AI37" s="732"/>
      <c r="AJ37" s="732"/>
      <c r="AK37" s="732"/>
      <c r="AL37" s="732"/>
      <c r="AM37" s="732"/>
      <c r="AN37" s="732"/>
      <c r="AO37" s="732"/>
      <c r="AP37" s="732"/>
      <c r="AQ37" s="732"/>
      <c r="AR37" s="732"/>
      <c r="AS37" s="732"/>
      <c r="AT37" s="732"/>
      <c r="AU37" s="732"/>
      <c r="AV37" s="732"/>
      <c r="AW37" s="732"/>
      <c r="AX37" s="732"/>
      <c r="AY37" s="732"/>
      <c r="AZ37" s="732"/>
      <c r="BA37" s="732"/>
      <c r="BB37" s="732"/>
      <c r="BC37" s="732"/>
      <c r="BD37" s="732"/>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2"/>
      <c r="CA37" s="732"/>
      <c r="CB37" s="732"/>
      <c r="CC37" s="732"/>
      <c r="CD37" s="732"/>
      <c r="CE37" s="732"/>
      <c r="CF37" s="732"/>
      <c r="CG37" s="732"/>
      <c r="CH37" s="732"/>
      <c r="CI37" s="732"/>
      <c r="CJ37" s="732"/>
      <c r="CK37" s="732"/>
      <c r="CL37" s="732"/>
      <c r="CM37" s="732"/>
      <c r="CN37" s="732"/>
      <c r="CO37" s="732"/>
      <c r="CP37" s="732"/>
      <c r="CQ37" s="732"/>
      <c r="CR37" s="732"/>
      <c r="CS37" s="732"/>
      <c r="CT37" s="732"/>
      <c r="CU37" s="732"/>
      <c r="CV37" s="732"/>
      <c r="CW37" s="732"/>
      <c r="CX37" s="732"/>
      <c r="CY37" s="732"/>
      <c r="CZ37" s="732"/>
      <c r="DA37" s="732"/>
      <c r="DB37" s="735"/>
      <c r="DC37" s="732"/>
      <c r="DD37" s="732"/>
      <c r="DE37" s="732"/>
      <c r="DF37" s="732"/>
      <c r="DG37" s="732"/>
      <c r="DH37" s="732"/>
      <c r="DI37" s="732"/>
      <c r="DJ37" s="732"/>
      <c r="DK37" s="732"/>
      <c r="DL37" s="732"/>
      <c r="DM37" s="732"/>
      <c r="DN37" s="732"/>
      <c r="DO37" s="732"/>
      <c r="DP37" s="732"/>
    </row>
    <row r="38" spans="1:120" ht="3" customHeight="1" x14ac:dyDescent="0.25">
      <c r="A38" s="2470"/>
      <c r="B38" s="2467">
        <v>80</v>
      </c>
      <c r="C38" s="733"/>
      <c r="D38" s="734"/>
      <c r="E38" s="734"/>
      <c r="F38" s="734"/>
      <c r="G38" s="734"/>
      <c r="H38" s="734"/>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732"/>
      <c r="AI38" s="732"/>
      <c r="AJ38" s="732"/>
      <c r="AK38" s="732"/>
      <c r="AL38" s="732"/>
      <c r="AM38" s="732"/>
      <c r="AN38" s="732"/>
      <c r="AO38" s="732"/>
      <c r="AP38" s="732"/>
      <c r="AQ38" s="732"/>
      <c r="AR38" s="732"/>
      <c r="AS38" s="732"/>
      <c r="AT38" s="732"/>
      <c r="AU38" s="732"/>
      <c r="AV38" s="732"/>
      <c r="AW38" s="732"/>
      <c r="AX38" s="732"/>
      <c r="AY38" s="732"/>
      <c r="AZ38" s="732"/>
      <c r="BA38" s="732"/>
      <c r="BB38" s="732"/>
      <c r="BC38" s="732"/>
      <c r="BD38" s="732"/>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2"/>
      <c r="CA38" s="732"/>
      <c r="CB38" s="732"/>
      <c r="CC38" s="732"/>
      <c r="CD38" s="732"/>
      <c r="CE38" s="732"/>
      <c r="CF38" s="732"/>
      <c r="CG38" s="732"/>
      <c r="CH38" s="732"/>
      <c r="CI38" s="732"/>
      <c r="CJ38" s="732"/>
      <c r="CK38" s="732"/>
      <c r="CL38" s="732"/>
      <c r="CM38" s="732"/>
      <c r="CN38" s="732"/>
      <c r="CO38" s="732"/>
      <c r="CP38" s="732"/>
      <c r="CQ38" s="732"/>
      <c r="CR38" s="732"/>
      <c r="CS38" s="732"/>
      <c r="CT38" s="732"/>
      <c r="CU38" s="732"/>
      <c r="CV38" s="732"/>
      <c r="CW38" s="732"/>
      <c r="CX38" s="732"/>
      <c r="CY38" s="732"/>
      <c r="CZ38" s="732"/>
      <c r="DA38" s="732"/>
      <c r="DB38" s="735"/>
      <c r="DC38" s="732"/>
      <c r="DD38" s="732"/>
      <c r="DE38" s="732"/>
      <c r="DF38" s="732"/>
      <c r="DG38" s="732"/>
      <c r="DH38" s="732"/>
      <c r="DI38" s="732"/>
      <c r="DJ38" s="732"/>
      <c r="DK38" s="736"/>
      <c r="DL38" s="735"/>
      <c r="DM38" s="732"/>
      <c r="DN38" s="732"/>
      <c r="DO38" s="732"/>
      <c r="DP38" s="732"/>
    </row>
    <row r="39" spans="1:120" ht="3" customHeight="1" x14ac:dyDescent="0.25">
      <c r="A39" s="2470"/>
      <c r="B39" s="2468"/>
      <c r="C39" s="733"/>
      <c r="D39" s="734"/>
      <c r="E39" s="734"/>
      <c r="F39" s="734"/>
      <c r="G39" s="734"/>
      <c r="H39" s="734"/>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732"/>
      <c r="AI39" s="732"/>
      <c r="AJ39" s="732"/>
      <c r="AK39" s="732"/>
      <c r="AL39" s="732"/>
      <c r="AM39" s="732"/>
      <c r="AN39" s="732"/>
      <c r="AO39" s="732"/>
      <c r="AP39" s="732"/>
      <c r="AQ39" s="732"/>
      <c r="AR39" s="732"/>
      <c r="AS39" s="732"/>
      <c r="AT39" s="732"/>
      <c r="AU39" s="732"/>
      <c r="AV39" s="732"/>
      <c r="AW39" s="732"/>
      <c r="AX39" s="732"/>
      <c r="AY39" s="732"/>
      <c r="AZ39" s="732"/>
      <c r="BA39" s="732"/>
      <c r="BB39" s="732"/>
      <c r="BC39" s="732"/>
      <c r="BD39" s="732"/>
      <c r="BE39" s="732"/>
      <c r="BF39" s="732"/>
      <c r="BG39" s="732"/>
      <c r="BH39" s="732"/>
      <c r="BI39" s="732"/>
      <c r="BJ39" s="732"/>
      <c r="BK39" s="732"/>
      <c r="BL39" s="732"/>
      <c r="BM39" s="732"/>
      <c r="BN39" s="732"/>
      <c r="BO39" s="732"/>
      <c r="BP39" s="732"/>
      <c r="BQ39" s="732"/>
      <c r="BR39" s="732"/>
      <c r="BS39" s="732"/>
      <c r="BT39" s="732"/>
      <c r="BU39" s="732"/>
      <c r="BV39" s="732"/>
      <c r="BW39" s="732"/>
      <c r="BX39" s="732"/>
      <c r="BY39" s="732"/>
      <c r="BZ39" s="732"/>
      <c r="CA39" s="732"/>
      <c r="CB39" s="732"/>
      <c r="CC39" s="732"/>
      <c r="CD39" s="732"/>
      <c r="CE39" s="732"/>
      <c r="CF39" s="732"/>
      <c r="CG39" s="732"/>
      <c r="CH39" s="732"/>
      <c r="CI39" s="732"/>
      <c r="CJ39" s="732"/>
      <c r="CK39" s="732"/>
      <c r="CL39" s="732"/>
      <c r="CM39" s="732"/>
      <c r="CN39" s="732"/>
      <c r="CO39" s="732"/>
      <c r="CP39" s="732"/>
      <c r="CQ39" s="732"/>
      <c r="CR39" s="732"/>
      <c r="CS39" s="732"/>
      <c r="CT39" s="732"/>
      <c r="CU39" s="732"/>
      <c r="CV39" s="732"/>
      <c r="CW39" s="732"/>
      <c r="CX39" s="732"/>
      <c r="CY39" s="732"/>
      <c r="CZ39" s="732"/>
      <c r="DA39" s="732"/>
      <c r="DB39" s="732"/>
      <c r="DC39" s="704"/>
      <c r="DD39" s="704"/>
      <c r="DE39" s="704"/>
      <c r="DF39" s="704"/>
      <c r="DG39" s="704"/>
      <c r="DH39" s="704"/>
      <c r="DI39" s="704"/>
      <c r="DJ39" s="704"/>
      <c r="DK39" s="704"/>
      <c r="DL39" s="705"/>
      <c r="DM39" s="704"/>
      <c r="DN39" s="705"/>
      <c r="DO39" s="737"/>
      <c r="DP39" s="732"/>
    </row>
    <row r="40" spans="1:120" ht="3" customHeight="1" x14ac:dyDescent="0.25">
      <c r="A40" s="2470"/>
      <c r="B40" s="2468"/>
      <c r="C40" s="733"/>
      <c r="D40" s="734"/>
      <c r="E40" s="734"/>
      <c r="F40" s="734"/>
      <c r="G40" s="734"/>
      <c r="H40" s="734"/>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732"/>
      <c r="AL40" s="732"/>
      <c r="AM40" s="732"/>
      <c r="AN40" s="732"/>
      <c r="AO40" s="732"/>
      <c r="AP40" s="732"/>
      <c r="AQ40" s="732"/>
      <c r="AR40" s="732"/>
      <c r="AS40" s="732"/>
      <c r="AT40" s="732"/>
      <c r="AU40" s="732"/>
      <c r="AV40" s="732"/>
      <c r="AW40" s="732"/>
      <c r="AX40" s="732"/>
      <c r="AY40" s="732"/>
      <c r="AZ40" s="732"/>
      <c r="BA40" s="732"/>
      <c r="BB40" s="732"/>
      <c r="BC40" s="732"/>
      <c r="BD40" s="732"/>
      <c r="BE40" s="732"/>
      <c r="BF40" s="732"/>
      <c r="BG40" s="732"/>
      <c r="BH40" s="732"/>
      <c r="BI40" s="732"/>
      <c r="BJ40" s="732"/>
      <c r="BK40" s="732"/>
      <c r="BL40" s="732"/>
      <c r="BM40" s="732"/>
      <c r="BN40" s="732"/>
      <c r="BO40" s="732"/>
      <c r="BP40" s="732"/>
      <c r="BQ40" s="732"/>
      <c r="BR40" s="732"/>
      <c r="BS40" s="732"/>
      <c r="BT40" s="732"/>
      <c r="BU40" s="732"/>
      <c r="BV40" s="732"/>
      <c r="BW40" s="732"/>
      <c r="BX40" s="732"/>
      <c r="BY40" s="732"/>
      <c r="BZ40" s="732"/>
      <c r="CA40" s="732"/>
      <c r="CB40" s="732"/>
      <c r="CC40" s="732"/>
      <c r="CD40" s="732"/>
      <c r="CE40" s="732"/>
      <c r="CF40" s="732"/>
      <c r="CG40" s="732"/>
      <c r="CH40" s="732"/>
      <c r="CI40" s="732"/>
      <c r="CJ40" s="732"/>
      <c r="CK40" s="732"/>
      <c r="CL40" s="732"/>
      <c r="CM40" s="732"/>
      <c r="CN40" s="732"/>
      <c r="CO40" s="732"/>
      <c r="CP40" s="732"/>
      <c r="CQ40" s="732"/>
      <c r="CR40" s="732"/>
      <c r="CS40" s="732"/>
      <c r="CT40" s="732"/>
      <c r="CU40" s="732"/>
      <c r="CV40" s="732"/>
      <c r="CW40" s="732"/>
      <c r="CX40" s="732"/>
      <c r="CY40" s="732"/>
      <c r="CZ40" s="732"/>
      <c r="DA40" s="732"/>
      <c r="DB40" s="732"/>
      <c r="DC40" s="732"/>
      <c r="DD40" s="732"/>
      <c r="DE40" s="732"/>
      <c r="DF40" s="732"/>
      <c r="DG40" s="732"/>
      <c r="DH40" s="732"/>
      <c r="DI40" s="732"/>
      <c r="DJ40" s="732"/>
      <c r="DK40" s="732"/>
      <c r="DL40" s="732"/>
      <c r="DM40" s="732"/>
      <c r="DN40" s="735"/>
      <c r="DO40" s="737"/>
      <c r="DP40" s="732"/>
    </row>
    <row r="41" spans="1:120" ht="3" customHeight="1" x14ac:dyDescent="0.25">
      <c r="A41" s="2470"/>
      <c r="B41" s="2468"/>
      <c r="C41" s="733"/>
      <c r="D41" s="734"/>
      <c r="E41" s="734"/>
      <c r="F41" s="734"/>
      <c r="G41" s="734"/>
      <c r="H41" s="734"/>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732"/>
      <c r="AZ41" s="732"/>
      <c r="BA41" s="732"/>
      <c r="BB41" s="732"/>
      <c r="BC41" s="732"/>
      <c r="BD41" s="732"/>
      <c r="BE41" s="732"/>
      <c r="BF41" s="732"/>
      <c r="BG41" s="732"/>
      <c r="BH41" s="732"/>
      <c r="BI41" s="732"/>
      <c r="BJ41" s="732"/>
      <c r="BK41" s="732"/>
      <c r="BL41" s="732"/>
      <c r="BM41" s="732"/>
      <c r="BN41" s="732"/>
      <c r="BO41" s="732"/>
      <c r="BP41" s="732"/>
      <c r="BQ41" s="732"/>
      <c r="BR41" s="732"/>
      <c r="BS41" s="732"/>
      <c r="BT41" s="732"/>
      <c r="BU41" s="732"/>
      <c r="BV41" s="732"/>
      <c r="BW41" s="732"/>
      <c r="BX41" s="732"/>
      <c r="BY41" s="732"/>
      <c r="BZ41" s="732"/>
      <c r="CA41" s="732"/>
      <c r="CB41" s="732"/>
      <c r="CC41" s="732"/>
      <c r="CD41" s="732"/>
      <c r="CE41" s="732"/>
      <c r="CF41" s="732"/>
      <c r="CG41" s="732"/>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732"/>
      <c r="DI41" s="732"/>
      <c r="DJ41" s="732"/>
      <c r="DK41" s="732"/>
      <c r="DL41" s="732"/>
      <c r="DM41" s="732"/>
      <c r="DN41" s="735"/>
      <c r="DO41" s="737"/>
      <c r="DP41" s="732"/>
    </row>
    <row r="42" spans="1:120" ht="3" customHeight="1" x14ac:dyDescent="0.25">
      <c r="A42" s="2470"/>
      <c r="B42" s="2469"/>
      <c r="C42" s="733"/>
      <c r="D42" s="734"/>
      <c r="E42" s="734"/>
      <c r="F42" s="734"/>
      <c r="G42" s="734"/>
      <c r="H42" s="734"/>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c r="CB42" s="732"/>
      <c r="CC42" s="732"/>
      <c r="CD42" s="732"/>
      <c r="CE42" s="732"/>
      <c r="CF42" s="732"/>
      <c r="CG42" s="732"/>
      <c r="CH42" s="732"/>
      <c r="CI42" s="732"/>
      <c r="CJ42" s="732"/>
      <c r="CK42" s="732"/>
      <c r="CL42" s="732"/>
      <c r="CM42" s="732"/>
      <c r="CN42" s="732"/>
      <c r="CO42" s="732"/>
      <c r="CP42" s="732"/>
      <c r="CQ42" s="732"/>
      <c r="CR42" s="732"/>
      <c r="CS42" s="732"/>
      <c r="CT42" s="732"/>
      <c r="CU42" s="732"/>
      <c r="CV42" s="732"/>
      <c r="CW42" s="732"/>
      <c r="CX42" s="732"/>
      <c r="CY42" s="732"/>
      <c r="CZ42" s="732"/>
      <c r="DA42" s="732"/>
      <c r="DB42" s="732"/>
      <c r="DC42" s="732"/>
      <c r="DD42" s="732"/>
      <c r="DE42" s="732"/>
      <c r="DF42" s="732"/>
      <c r="DG42" s="732"/>
      <c r="DH42" s="732"/>
      <c r="DI42" s="732"/>
      <c r="DJ42" s="732"/>
      <c r="DK42" s="732"/>
      <c r="DL42" s="732"/>
      <c r="DM42" s="732"/>
      <c r="DN42" s="735"/>
      <c r="DO42" s="737"/>
      <c r="DP42" s="732"/>
    </row>
    <row r="43" spans="1:120" ht="3" customHeight="1" x14ac:dyDescent="0.25">
      <c r="A43" s="2470"/>
      <c r="B43" s="2467">
        <v>75</v>
      </c>
      <c r="C43" s="733"/>
      <c r="D43" s="734"/>
      <c r="E43" s="734"/>
      <c r="F43" s="734"/>
      <c r="G43" s="734"/>
      <c r="H43" s="734"/>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732"/>
      <c r="AI43" s="732"/>
      <c r="AJ43" s="732"/>
      <c r="AK43" s="732"/>
      <c r="AL43" s="732"/>
      <c r="AM43" s="732"/>
      <c r="AN43" s="732"/>
      <c r="AO43" s="732"/>
      <c r="AP43" s="732"/>
      <c r="AQ43" s="732"/>
      <c r="AR43" s="732"/>
      <c r="AS43" s="732"/>
      <c r="AT43" s="732"/>
      <c r="AU43" s="732"/>
      <c r="AV43" s="732"/>
      <c r="AW43" s="732"/>
      <c r="AX43" s="732"/>
      <c r="AY43" s="732"/>
      <c r="AZ43" s="732"/>
      <c r="BA43" s="732"/>
      <c r="BB43" s="732"/>
      <c r="BC43" s="732"/>
      <c r="BD43" s="732"/>
      <c r="BE43" s="732"/>
      <c r="BF43" s="732"/>
      <c r="BG43" s="732"/>
      <c r="BH43" s="732"/>
      <c r="BI43" s="732"/>
      <c r="BJ43" s="732"/>
      <c r="BK43" s="732"/>
      <c r="BL43" s="732"/>
      <c r="BM43" s="732"/>
      <c r="BN43" s="732"/>
      <c r="BO43" s="732"/>
      <c r="BP43" s="732"/>
      <c r="BQ43" s="732"/>
      <c r="BR43" s="732"/>
      <c r="BS43" s="732"/>
      <c r="BT43" s="732"/>
      <c r="BU43" s="732"/>
      <c r="BV43" s="732"/>
      <c r="BW43" s="732"/>
      <c r="BX43" s="732"/>
      <c r="BY43" s="732"/>
      <c r="BZ43" s="732"/>
      <c r="CA43" s="732"/>
      <c r="CB43" s="732"/>
      <c r="CC43" s="732"/>
      <c r="CD43" s="732"/>
      <c r="CE43" s="732"/>
      <c r="CF43" s="732"/>
      <c r="CG43" s="732"/>
      <c r="CH43" s="732"/>
      <c r="CI43" s="732"/>
      <c r="CJ43" s="732"/>
      <c r="CK43" s="732"/>
      <c r="CL43" s="732"/>
      <c r="CM43" s="732"/>
      <c r="CN43" s="732"/>
      <c r="CO43" s="732"/>
      <c r="CP43" s="732"/>
      <c r="CQ43" s="732"/>
      <c r="CR43" s="732"/>
      <c r="CS43" s="732"/>
      <c r="CT43" s="732"/>
      <c r="CU43" s="732"/>
      <c r="CV43" s="732"/>
      <c r="CW43" s="732"/>
      <c r="CX43" s="732"/>
      <c r="CY43" s="732"/>
      <c r="CZ43" s="732"/>
      <c r="DA43" s="732"/>
      <c r="DB43" s="732"/>
      <c r="DC43" s="732"/>
      <c r="DD43" s="732"/>
      <c r="DE43" s="732"/>
      <c r="DF43" s="732"/>
      <c r="DG43" s="732"/>
      <c r="DH43" s="732"/>
      <c r="DI43" s="732"/>
      <c r="DJ43" s="732"/>
      <c r="DK43" s="732"/>
      <c r="DL43" s="732"/>
      <c r="DM43" s="732"/>
      <c r="DN43" s="735"/>
      <c r="DO43" s="737"/>
      <c r="DP43" s="732"/>
    </row>
    <row r="44" spans="1:120" ht="3" customHeight="1" x14ac:dyDescent="0.25">
      <c r="A44" s="2470"/>
      <c r="B44" s="2468"/>
      <c r="C44" s="733"/>
      <c r="D44" s="734"/>
      <c r="E44" s="734"/>
      <c r="F44" s="734"/>
      <c r="G44" s="734"/>
      <c r="H44" s="734"/>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732"/>
      <c r="AI44" s="732"/>
      <c r="AJ44" s="732"/>
      <c r="AK44" s="732"/>
      <c r="AL44" s="732"/>
      <c r="AM44" s="732"/>
      <c r="AN44" s="732"/>
      <c r="AO44" s="732"/>
      <c r="AP44" s="732"/>
      <c r="AQ44" s="732"/>
      <c r="AR44" s="732"/>
      <c r="AS44" s="732"/>
      <c r="AT44" s="732"/>
      <c r="AU44" s="732"/>
      <c r="AV44" s="732"/>
      <c r="AW44" s="732"/>
      <c r="AX44" s="732"/>
      <c r="AY44" s="732"/>
      <c r="AZ44" s="732"/>
      <c r="BA44" s="732"/>
      <c r="BB44" s="732"/>
      <c r="BC44" s="732"/>
      <c r="BD44" s="732"/>
      <c r="BE44" s="732"/>
      <c r="BF44" s="732"/>
      <c r="BG44" s="732"/>
      <c r="BH44" s="732"/>
      <c r="BI44" s="732"/>
      <c r="BJ44" s="732"/>
      <c r="BK44" s="732"/>
      <c r="BL44" s="732"/>
      <c r="BM44" s="732"/>
      <c r="BN44" s="732"/>
      <c r="BO44" s="732"/>
      <c r="BP44" s="732"/>
      <c r="BQ44" s="732"/>
      <c r="BR44" s="732"/>
      <c r="BS44" s="732"/>
      <c r="BT44" s="732"/>
      <c r="BU44" s="732"/>
      <c r="BV44" s="732"/>
      <c r="BW44" s="732"/>
      <c r="BX44" s="732"/>
      <c r="BY44" s="732"/>
      <c r="BZ44" s="732"/>
      <c r="CA44" s="732"/>
      <c r="CB44" s="732"/>
      <c r="CC44" s="732"/>
      <c r="CD44" s="732"/>
      <c r="CE44" s="732"/>
      <c r="CF44" s="732"/>
      <c r="CG44" s="732"/>
      <c r="CH44" s="732"/>
      <c r="CI44" s="732"/>
      <c r="CJ44" s="732"/>
      <c r="CK44" s="732"/>
      <c r="CL44" s="732"/>
      <c r="CM44" s="732"/>
      <c r="CN44" s="732"/>
      <c r="CO44" s="732"/>
      <c r="CP44" s="732"/>
      <c r="CQ44" s="732"/>
      <c r="CR44" s="732"/>
      <c r="CS44" s="732"/>
      <c r="CT44" s="732"/>
      <c r="CU44" s="732"/>
      <c r="CV44" s="732"/>
      <c r="CW44" s="732"/>
      <c r="CX44" s="732"/>
      <c r="CY44" s="732"/>
      <c r="CZ44" s="732"/>
      <c r="DA44" s="732"/>
      <c r="DB44" s="732"/>
      <c r="DC44" s="732"/>
      <c r="DD44" s="732"/>
      <c r="DE44" s="732"/>
      <c r="DF44" s="732"/>
      <c r="DG44" s="732"/>
      <c r="DH44" s="732"/>
      <c r="DI44" s="732"/>
      <c r="DJ44" s="732"/>
      <c r="DK44" s="732"/>
      <c r="DL44" s="732"/>
      <c r="DM44" s="732"/>
      <c r="DN44" s="735"/>
      <c r="DO44" s="737"/>
      <c r="DP44" s="732"/>
    </row>
    <row r="45" spans="1:120" ht="3" customHeight="1" x14ac:dyDescent="0.25">
      <c r="A45" s="2470"/>
      <c r="B45" s="2468"/>
      <c r="C45" s="733"/>
      <c r="D45" s="734"/>
      <c r="E45" s="734"/>
      <c r="F45" s="734"/>
      <c r="G45" s="734"/>
      <c r="H45" s="734"/>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K45" s="732"/>
      <c r="AL45" s="732"/>
      <c r="AM45" s="732"/>
      <c r="AN45" s="732"/>
      <c r="AO45" s="732"/>
      <c r="AP45" s="732"/>
      <c r="AQ45" s="732"/>
      <c r="AR45" s="732"/>
      <c r="AS45" s="732"/>
      <c r="AT45" s="732"/>
      <c r="AU45" s="732"/>
      <c r="AV45" s="732"/>
      <c r="AW45" s="732"/>
      <c r="AX45" s="732"/>
      <c r="AY45" s="732"/>
      <c r="AZ45" s="732"/>
      <c r="BA45" s="732"/>
      <c r="BB45" s="732"/>
      <c r="BC45" s="732"/>
      <c r="BD45" s="732"/>
      <c r="BE45" s="732"/>
      <c r="BF45" s="732"/>
      <c r="BG45" s="732"/>
      <c r="BH45" s="732"/>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c r="CH45" s="732"/>
      <c r="CI45" s="732"/>
      <c r="CJ45" s="732"/>
      <c r="CK45" s="732"/>
      <c r="CL45" s="732"/>
      <c r="CM45" s="732"/>
      <c r="CN45" s="732"/>
      <c r="CO45" s="732"/>
      <c r="CP45" s="732"/>
      <c r="CQ45" s="732"/>
      <c r="CR45" s="732"/>
      <c r="CS45" s="732"/>
      <c r="CT45" s="732"/>
      <c r="CU45" s="732"/>
      <c r="CV45" s="732"/>
      <c r="CW45" s="732"/>
      <c r="CX45" s="732"/>
      <c r="CY45" s="732"/>
      <c r="CZ45" s="732"/>
      <c r="DA45" s="732"/>
      <c r="DB45" s="732"/>
      <c r="DC45" s="732"/>
      <c r="DD45" s="732"/>
      <c r="DE45" s="732"/>
      <c r="DF45" s="732"/>
      <c r="DG45" s="732"/>
      <c r="DH45" s="732"/>
      <c r="DI45" s="732"/>
      <c r="DJ45" s="732"/>
      <c r="DK45" s="732"/>
      <c r="DL45" s="732"/>
      <c r="DM45" s="732"/>
      <c r="DN45" s="735"/>
      <c r="DO45" s="737"/>
      <c r="DP45" s="732"/>
    </row>
    <row r="46" spans="1:120" ht="3" customHeight="1" x14ac:dyDescent="0.25">
      <c r="A46" s="2470"/>
      <c r="B46" s="2468"/>
      <c r="C46" s="733"/>
      <c r="D46" s="734"/>
      <c r="E46" s="734"/>
      <c r="F46" s="734"/>
      <c r="G46" s="734"/>
      <c r="H46" s="734"/>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2"/>
      <c r="AR46" s="732"/>
      <c r="AS46" s="732"/>
      <c r="AT46" s="732"/>
      <c r="AU46" s="732"/>
      <c r="AV46" s="732"/>
      <c r="AW46" s="732"/>
      <c r="AX46" s="732"/>
      <c r="AY46" s="732"/>
      <c r="AZ46" s="732"/>
      <c r="BA46" s="732"/>
      <c r="BB46" s="732"/>
      <c r="BC46" s="732"/>
      <c r="BD46" s="732"/>
      <c r="BE46" s="732"/>
      <c r="BF46" s="732"/>
      <c r="BG46" s="732"/>
      <c r="BH46" s="732"/>
      <c r="BI46" s="732"/>
      <c r="BJ46" s="732"/>
      <c r="BK46" s="732"/>
      <c r="BL46" s="732"/>
      <c r="BM46" s="732"/>
      <c r="BN46" s="732"/>
      <c r="BO46" s="732"/>
      <c r="BP46" s="732"/>
      <c r="BQ46" s="732"/>
      <c r="BR46" s="732"/>
      <c r="BS46" s="732"/>
      <c r="BT46" s="732"/>
      <c r="BU46" s="732"/>
      <c r="BV46" s="732"/>
      <c r="BW46" s="732"/>
      <c r="BX46" s="732"/>
      <c r="BY46" s="732"/>
      <c r="BZ46" s="732"/>
      <c r="CA46" s="732"/>
      <c r="CB46" s="732"/>
      <c r="CC46" s="732"/>
      <c r="CD46" s="732"/>
      <c r="CE46" s="732"/>
      <c r="CF46" s="732"/>
      <c r="CG46" s="732"/>
      <c r="CH46" s="732"/>
      <c r="CI46" s="732"/>
      <c r="CJ46" s="732"/>
      <c r="CK46" s="732"/>
      <c r="CL46" s="732"/>
      <c r="CM46" s="732"/>
      <c r="CN46" s="732"/>
      <c r="CO46" s="732"/>
      <c r="CP46" s="732"/>
      <c r="CQ46" s="732"/>
      <c r="CR46" s="732"/>
      <c r="CS46" s="732"/>
      <c r="CT46" s="732"/>
      <c r="CU46" s="732"/>
      <c r="CV46" s="732"/>
      <c r="CW46" s="732"/>
      <c r="CX46" s="732"/>
      <c r="CY46" s="732"/>
      <c r="CZ46" s="732"/>
      <c r="DA46" s="732"/>
      <c r="DB46" s="732"/>
      <c r="DC46" s="732"/>
      <c r="DD46" s="732"/>
      <c r="DE46" s="732"/>
      <c r="DF46" s="732"/>
      <c r="DG46" s="732"/>
      <c r="DH46" s="732"/>
      <c r="DI46" s="732"/>
      <c r="DJ46" s="732"/>
      <c r="DK46" s="732"/>
      <c r="DL46" s="732"/>
      <c r="DM46" s="732"/>
      <c r="DN46" s="735"/>
      <c r="DO46" s="737"/>
      <c r="DP46" s="732"/>
    </row>
    <row r="47" spans="1:120" ht="3" customHeight="1" x14ac:dyDescent="0.25">
      <c r="A47" s="2470"/>
      <c r="B47" s="2469"/>
      <c r="C47" s="733"/>
      <c r="D47" s="734"/>
      <c r="E47" s="734"/>
      <c r="F47" s="734"/>
      <c r="G47" s="734"/>
      <c r="H47" s="734"/>
      <c r="I47" s="732"/>
      <c r="J47" s="732"/>
      <c r="K47" s="732"/>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732"/>
      <c r="AI47" s="732"/>
      <c r="AJ47" s="732"/>
      <c r="AK47" s="732"/>
      <c r="AL47" s="732"/>
      <c r="AM47" s="732"/>
      <c r="AN47" s="732"/>
      <c r="AO47" s="732"/>
      <c r="AP47" s="732"/>
      <c r="AQ47" s="732"/>
      <c r="AR47" s="732"/>
      <c r="AS47" s="732"/>
      <c r="AT47" s="732"/>
      <c r="AU47" s="732"/>
      <c r="AV47" s="732"/>
      <c r="AW47" s="732"/>
      <c r="AX47" s="732"/>
      <c r="AY47" s="732"/>
      <c r="AZ47" s="732"/>
      <c r="BA47" s="732"/>
      <c r="BB47" s="732"/>
      <c r="BC47" s="732"/>
      <c r="BD47" s="732"/>
      <c r="BE47" s="732"/>
      <c r="BF47" s="732"/>
      <c r="BG47" s="732"/>
      <c r="BH47" s="732"/>
      <c r="BI47" s="732"/>
      <c r="BJ47" s="732"/>
      <c r="BK47" s="732"/>
      <c r="BL47" s="732"/>
      <c r="BM47" s="732"/>
      <c r="BN47" s="732"/>
      <c r="BO47" s="732"/>
      <c r="BP47" s="732"/>
      <c r="BQ47" s="732"/>
      <c r="BR47" s="732"/>
      <c r="BS47" s="732"/>
      <c r="BT47" s="732"/>
      <c r="BU47" s="732"/>
      <c r="BV47" s="732"/>
      <c r="BW47" s="732"/>
      <c r="BX47" s="732"/>
      <c r="BY47" s="732"/>
      <c r="BZ47" s="732"/>
      <c r="CA47" s="732"/>
      <c r="CB47" s="732"/>
      <c r="CC47" s="732"/>
      <c r="CD47" s="732"/>
      <c r="CE47" s="732"/>
      <c r="CF47" s="732"/>
      <c r="CG47" s="732"/>
      <c r="CH47" s="732"/>
      <c r="CI47" s="732"/>
      <c r="CJ47" s="732"/>
      <c r="CK47" s="732"/>
      <c r="CL47" s="732"/>
      <c r="CM47" s="732"/>
      <c r="CN47" s="732"/>
      <c r="CO47" s="732"/>
      <c r="CP47" s="732"/>
      <c r="CQ47" s="732"/>
      <c r="CR47" s="732"/>
      <c r="CS47" s="732"/>
      <c r="CT47" s="732"/>
      <c r="CU47" s="732"/>
      <c r="CV47" s="732"/>
      <c r="CW47" s="732"/>
      <c r="CX47" s="732"/>
      <c r="CY47" s="732"/>
      <c r="CZ47" s="732"/>
      <c r="DA47" s="732"/>
      <c r="DB47" s="732"/>
      <c r="DC47" s="732"/>
      <c r="DD47" s="732"/>
      <c r="DE47" s="732"/>
      <c r="DF47" s="732"/>
      <c r="DG47" s="732"/>
      <c r="DH47" s="732"/>
      <c r="DI47" s="732"/>
      <c r="DJ47" s="732"/>
      <c r="DK47" s="732"/>
      <c r="DL47" s="732"/>
      <c r="DM47" s="732"/>
      <c r="DN47" s="735"/>
      <c r="DO47" s="737"/>
      <c r="DP47" s="732"/>
    </row>
    <row r="48" spans="1:120" ht="3" customHeight="1" x14ac:dyDescent="0.25">
      <c r="A48" s="2470"/>
      <c r="B48" s="2467">
        <v>70</v>
      </c>
      <c r="C48" s="733"/>
      <c r="D48" s="734"/>
      <c r="E48" s="734"/>
      <c r="F48" s="734"/>
      <c r="G48" s="734"/>
      <c r="H48" s="734"/>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732"/>
      <c r="AI48" s="732"/>
      <c r="AJ48" s="732"/>
      <c r="AK48" s="732"/>
      <c r="AL48" s="732"/>
      <c r="AM48" s="732"/>
      <c r="AN48" s="732"/>
      <c r="AO48" s="732"/>
      <c r="AP48" s="732"/>
      <c r="AQ48" s="732"/>
      <c r="AR48" s="732"/>
      <c r="AS48" s="732"/>
      <c r="AT48" s="732"/>
      <c r="AU48" s="732"/>
      <c r="AV48" s="732"/>
      <c r="AW48" s="732"/>
      <c r="AX48" s="732"/>
      <c r="AY48" s="732"/>
      <c r="AZ48" s="732"/>
      <c r="BA48" s="732"/>
      <c r="BB48" s="732"/>
      <c r="BC48" s="732"/>
      <c r="BD48" s="732"/>
      <c r="BE48" s="732"/>
      <c r="BF48" s="732"/>
      <c r="BG48" s="732"/>
      <c r="BH48" s="732"/>
      <c r="BI48" s="732"/>
      <c r="BJ48" s="732"/>
      <c r="BK48" s="732"/>
      <c r="BL48" s="732"/>
      <c r="BM48" s="732"/>
      <c r="BN48" s="732"/>
      <c r="BO48" s="732"/>
      <c r="BP48" s="732"/>
      <c r="BQ48" s="732"/>
      <c r="BR48" s="732"/>
      <c r="BS48" s="732"/>
      <c r="BT48" s="732"/>
      <c r="BU48" s="732"/>
      <c r="BV48" s="732"/>
      <c r="BW48" s="732"/>
      <c r="BX48" s="732"/>
      <c r="BY48" s="732"/>
      <c r="BZ48" s="732"/>
      <c r="CA48" s="732"/>
      <c r="CB48" s="732"/>
      <c r="CC48" s="732"/>
      <c r="CD48" s="732"/>
      <c r="CE48" s="732"/>
      <c r="CF48" s="732"/>
      <c r="CG48" s="732"/>
      <c r="CH48" s="732"/>
      <c r="CI48" s="732"/>
      <c r="CJ48" s="732"/>
      <c r="CK48" s="732"/>
      <c r="CL48" s="732"/>
      <c r="CM48" s="732"/>
      <c r="CN48" s="732"/>
      <c r="CO48" s="732"/>
      <c r="CP48" s="732"/>
      <c r="CQ48" s="732"/>
      <c r="CR48" s="732"/>
      <c r="CS48" s="732"/>
      <c r="CT48" s="732"/>
      <c r="CU48" s="732"/>
      <c r="CV48" s="732"/>
      <c r="CW48" s="732"/>
      <c r="CX48" s="732"/>
      <c r="CY48" s="732"/>
      <c r="CZ48" s="732"/>
      <c r="DA48" s="732"/>
      <c r="DB48" s="732"/>
      <c r="DC48" s="732"/>
      <c r="DD48" s="732"/>
      <c r="DE48" s="732"/>
      <c r="DF48" s="732"/>
      <c r="DG48" s="732"/>
      <c r="DH48" s="732"/>
      <c r="DI48" s="732"/>
      <c r="DJ48" s="732"/>
      <c r="DK48" s="732"/>
      <c r="DL48" s="732"/>
      <c r="DM48" s="732"/>
      <c r="DN48" s="735"/>
      <c r="DO48" s="737"/>
      <c r="DP48" s="732"/>
    </row>
    <row r="49" spans="1:133" ht="3" customHeight="1" x14ac:dyDescent="0.25">
      <c r="A49" s="2470"/>
      <c r="B49" s="2468"/>
      <c r="C49" s="733"/>
      <c r="D49" s="734"/>
      <c r="E49" s="734"/>
      <c r="F49" s="734"/>
      <c r="G49" s="734"/>
      <c r="H49" s="734"/>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732"/>
      <c r="AI49" s="732"/>
      <c r="AJ49" s="732"/>
      <c r="AK49" s="732"/>
      <c r="AL49" s="732"/>
      <c r="AM49" s="732"/>
      <c r="AN49" s="732"/>
      <c r="AO49" s="732"/>
      <c r="AP49" s="732"/>
      <c r="AQ49" s="732"/>
      <c r="AR49" s="732"/>
      <c r="AS49" s="732"/>
      <c r="AT49" s="732"/>
      <c r="AU49" s="732"/>
      <c r="AV49" s="732"/>
      <c r="AW49" s="732"/>
      <c r="AX49" s="732"/>
      <c r="AY49" s="732"/>
      <c r="AZ49" s="732"/>
      <c r="BA49" s="732"/>
      <c r="BB49" s="732"/>
      <c r="BC49" s="732"/>
      <c r="BD49" s="732"/>
      <c r="BE49" s="732"/>
      <c r="BF49" s="732"/>
      <c r="BG49" s="732"/>
      <c r="BH49" s="732"/>
      <c r="BI49" s="732"/>
      <c r="BJ49" s="732"/>
      <c r="BK49" s="732"/>
      <c r="BL49" s="732"/>
      <c r="BM49" s="732"/>
      <c r="BN49" s="732"/>
      <c r="BO49" s="732"/>
      <c r="BP49" s="732"/>
      <c r="BQ49" s="732"/>
      <c r="BR49" s="732"/>
      <c r="BS49" s="732"/>
      <c r="BT49" s="732"/>
      <c r="BU49" s="732"/>
      <c r="BV49" s="732"/>
      <c r="BW49" s="732"/>
      <c r="BX49" s="732"/>
      <c r="BY49" s="732"/>
      <c r="BZ49" s="732"/>
      <c r="CA49" s="732"/>
      <c r="CB49" s="732"/>
      <c r="CC49" s="732"/>
      <c r="CD49" s="732"/>
      <c r="CE49" s="732"/>
      <c r="CF49" s="732"/>
      <c r="CG49" s="732"/>
      <c r="CH49" s="732"/>
      <c r="CI49" s="732"/>
      <c r="CJ49" s="732"/>
      <c r="CK49" s="732"/>
      <c r="CL49" s="732"/>
      <c r="CM49" s="732"/>
      <c r="CN49" s="732"/>
      <c r="CO49" s="732"/>
      <c r="CP49" s="732"/>
      <c r="CQ49" s="732"/>
      <c r="CR49" s="732"/>
      <c r="CS49" s="732"/>
      <c r="CT49" s="732"/>
      <c r="CU49" s="732"/>
      <c r="CV49" s="732"/>
      <c r="CW49" s="732"/>
      <c r="CX49" s="732"/>
      <c r="CY49" s="732"/>
      <c r="CZ49" s="732"/>
      <c r="DA49" s="732"/>
      <c r="DB49" s="732"/>
      <c r="DC49" s="732"/>
      <c r="DD49" s="732"/>
      <c r="DE49" s="732"/>
      <c r="DF49" s="732"/>
      <c r="DG49" s="732"/>
      <c r="DH49" s="732"/>
      <c r="DI49" s="732"/>
      <c r="DJ49" s="732"/>
      <c r="DK49" s="732"/>
      <c r="DL49" s="732"/>
      <c r="DM49" s="732"/>
      <c r="DN49" s="735"/>
      <c r="DO49" s="737"/>
      <c r="DP49" s="732"/>
    </row>
    <row r="50" spans="1:133" ht="3" customHeight="1" x14ac:dyDescent="0.25">
      <c r="A50" s="2470"/>
      <c r="B50" s="2468"/>
      <c r="C50" s="733"/>
      <c r="D50" s="734"/>
      <c r="E50" s="734"/>
      <c r="F50" s="734"/>
      <c r="G50" s="734"/>
      <c r="H50" s="734"/>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732"/>
      <c r="AI50" s="732"/>
      <c r="AJ50" s="732"/>
      <c r="AK50" s="732"/>
      <c r="AL50" s="732"/>
      <c r="AM50" s="732"/>
      <c r="AN50" s="732"/>
      <c r="AO50" s="732"/>
      <c r="AP50" s="732"/>
      <c r="AQ50" s="732"/>
      <c r="AR50" s="732"/>
      <c r="AS50" s="732"/>
      <c r="AT50" s="732"/>
      <c r="AU50" s="732"/>
      <c r="AV50" s="732"/>
      <c r="AW50" s="732"/>
      <c r="AX50" s="732"/>
      <c r="AY50" s="732"/>
      <c r="AZ50" s="732"/>
      <c r="BA50" s="732"/>
      <c r="BB50" s="732"/>
      <c r="BC50" s="732"/>
      <c r="BD50" s="732"/>
      <c r="BE50" s="732"/>
      <c r="BF50" s="732"/>
      <c r="BG50" s="732"/>
      <c r="BH50" s="732"/>
      <c r="BI50" s="732"/>
      <c r="BJ50" s="732"/>
      <c r="BK50" s="732"/>
      <c r="BL50" s="732"/>
      <c r="BM50" s="732"/>
      <c r="BN50" s="732"/>
      <c r="BO50" s="732"/>
      <c r="BP50" s="732"/>
      <c r="BQ50" s="732"/>
      <c r="BR50" s="732"/>
      <c r="BS50" s="732"/>
      <c r="BT50" s="732"/>
      <c r="BU50" s="732"/>
      <c r="BV50" s="732"/>
      <c r="BW50" s="732"/>
      <c r="BX50" s="732"/>
      <c r="BY50" s="732"/>
      <c r="BZ50" s="732"/>
      <c r="CA50" s="732"/>
      <c r="CB50" s="732"/>
      <c r="CC50" s="732"/>
      <c r="CD50" s="732"/>
      <c r="CE50" s="732"/>
      <c r="CF50" s="732"/>
      <c r="CG50" s="732"/>
      <c r="CH50" s="732"/>
      <c r="CI50" s="732"/>
      <c r="CJ50" s="732"/>
      <c r="CK50" s="732"/>
      <c r="CL50" s="732"/>
      <c r="CM50" s="732"/>
      <c r="CN50" s="732"/>
      <c r="CO50" s="732"/>
      <c r="CP50" s="732"/>
      <c r="CQ50" s="732"/>
      <c r="CR50" s="732"/>
      <c r="CS50" s="732"/>
      <c r="CT50" s="732"/>
      <c r="CU50" s="732"/>
      <c r="CV50" s="732"/>
      <c r="CW50" s="732"/>
      <c r="CX50" s="732"/>
      <c r="CY50" s="732"/>
      <c r="CZ50" s="732"/>
      <c r="DA50" s="732"/>
      <c r="DB50" s="732"/>
      <c r="DC50" s="732"/>
      <c r="DD50" s="732"/>
      <c r="DE50" s="732"/>
      <c r="DF50" s="732"/>
      <c r="DG50" s="732"/>
      <c r="DH50" s="732"/>
      <c r="DI50" s="732"/>
      <c r="DJ50" s="732"/>
      <c r="DK50" s="732"/>
      <c r="DL50" s="732"/>
      <c r="DM50" s="732"/>
      <c r="DN50" s="735"/>
      <c r="DO50" s="737"/>
      <c r="DP50" s="732"/>
      <c r="DQ50" s="744"/>
      <c r="DR50" s="721"/>
      <c r="DS50" s="721"/>
    </row>
    <row r="51" spans="1:133" ht="3" customHeight="1" x14ac:dyDescent="0.25">
      <c r="A51" s="2470"/>
      <c r="B51" s="2468"/>
      <c r="C51" s="733"/>
      <c r="D51" s="734"/>
      <c r="E51" s="734"/>
      <c r="F51" s="734"/>
      <c r="G51" s="734"/>
      <c r="H51" s="734"/>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732"/>
      <c r="AI51" s="732"/>
      <c r="AJ51" s="732"/>
      <c r="AK51" s="732"/>
      <c r="AL51" s="732"/>
      <c r="AM51" s="732"/>
      <c r="AN51" s="732"/>
      <c r="AO51" s="732"/>
      <c r="AP51" s="732"/>
      <c r="AQ51" s="732"/>
      <c r="AR51" s="732"/>
      <c r="AS51" s="732"/>
      <c r="AT51" s="732"/>
      <c r="AU51" s="732"/>
      <c r="AV51" s="732"/>
      <c r="AW51" s="732"/>
      <c r="AX51" s="732"/>
      <c r="AY51" s="732"/>
      <c r="AZ51" s="732"/>
      <c r="BA51" s="732"/>
      <c r="BB51" s="732"/>
      <c r="BC51" s="732"/>
      <c r="BD51" s="732"/>
      <c r="BE51" s="732"/>
      <c r="BF51" s="732"/>
      <c r="BG51" s="732"/>
      <c r="BH51" s="732"/>
      <c r="BI51" s="732"/>
      <c r="BJ51" s="732"/>
      <c r="BK51" s="732"/>
      <c r="BL51" s="732"/>
      <c r="BM51" s="732"/>
      <c r="BN51" s="732"/>
      <c r="BO51" s="732"/>
      <c r="BP51" s="732"/>
      <c r="BQ51" s="732"/>
      <c r="BR51" s="732"/>
      <c r="BS51" s="732"/>
      <c r="BT51" s="732"/>
      <c r="BU51" s="732"/>
      <c r="BV51" s="732"/>
      <c r="BW51" s="732"/>
      <c r="BX51" s="732"/>
      <c r="BY51" s="732"/>
      <c r="BZ51" s="732"/>
      <c r="CA51" s="732"/>
      <c r="CB51" s="732"/>
      <c r="CC51" s="732"/>
      <c r="CD51" s="732"/>
      <c r="CE51" s="732"/>
      <c r="CF51" s="732"/>
      <c r="CG51" s="732"/>
      <c r="CH51" s="732"/>
      <c r="CI51" s="732"/>
      <c r="CJ51" s="732"/>
      <c r="CK51" s="732"/>
      <c r="CL51" s="732"/>
      <c r="CM51" s="732"/>
      <c r="CN51" s="732"/>
      <c r="CO51" s="732"/>
      <c r="CP51" s="732"/>
      <c r="CQ51" s="732"/>
      <c r="CR51" s="732"/>
      <c r="CS51" s="732"/>
      <c r="CT51" s="732"/>
      <c r="CU51" s="732"/>
      <c r="CV51" s="732"/>
      <c r="CW51" s="732"/>
      <c r="CX51" s="732"/>
      <c r="CY51" s="732"/>
      <c r="CZ51" s="732"/>
      <c r="DA51" s="732"/>
      <c r="DB51" s="732"/>
      <c r="DC51" s="732"/>
      <c r="DD51" s="732"/>
      <c r="DE51" s="732"/>
      <c r="DF51" s="732"/>
      <c r="DG51" s="732"/>
      <c r="DH51" s="732"/>
      <c r="DI51" s="732"/>
      <c r="DJ51" s="732"/>
      <c r="DK51" s="732"/>
      <c r="DL51" s="732"/>
      <c r="DM51" s="732"/>
      <c r="DN51" s="735"/>
      <c r="DO51" s="738"/>
      <c r="DP51" s="738"/>
      <c r="DQ51" s="701"/>
      <c r="DR51" s="699"/>
      <c r="DS51" s="699"/>
      <c r="DT51" s="741"/>
      <c r="DW51" s="741"/>
    </row>
    <row r="52" spans="1:133" ht="3" customHeight="1" x14ac:dyDescent="0.25">
      <c r="A52" s="2470"/>
      <c r="B52" s="2469"/>
      <c r="C52" s="733"/>
      <c r="D52" s="734"/>
      <c r="E52" s="734"/>
      <c r="F52" s="734"/>
      <c r="G52" s="734"/>
      <c r="H52" s="734"/>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732"/>
      <c r="AI52" s="732"/>
      <c r="AJ52" s="732"/>
      <c r="AK52" s="732"/>
      <c r="AL52" s="732"/>
      <c r="AM52" s="732"/>
      <c r="AN52" s="732"/>
      <c r="AO52" s="732"/>
      <c r="AP52" s="732"/>
      <c r="AQ52" s="732"/>
      <c r="AR52" s="732"/>
      <c r="AS52" s="732"/>
      <c r="AT52" s="732"/>
      <c r="AU52" s="732"/>
      <c r="AV52" s="732"/>
      <c r="AW52" s="732"/>
      <c r="AX52" s="732"/>
      <c r="AY52" s="732"/>
      <c r="AZ52" s="732"/>
      <c r="BA52" s="732"/>
      <c r="BB52" s="732"/>
      <c r="BC52" s="732"/>
      <c r="BD52" s="732"/>
      <c r="BE52" s="732"/>
      <c r="BF52" s="732"/>
      <c r="BG52" s="732"/>
      <c r="BH52" s="732"/>
      <c r="BI52" s="732"/>
      <c r="BJ52" s="732"/>
      <c r="BK52" s="732"/>
      <c r="BL52" s="732"/>
      <c r="BM52" s="732"/>
      <c r="BN52" s="732"/>
      <c r="BO52" s="732"/>
      <c r="BP52" s="732"/>
      <c r="BQ52" s="732"/>
      <c r="BR52" s="732"/>
      <c r="BS52" s="732"/>
      <c r="BT52" s="732"/>
      <c r="BU52" s="732"/>
      <c r="BV52" s="732"/>
      <c r="BW52" s="732"/>
      <c r="BX52" s="732"/>
      <c r="BY52" s="732"/>
      <c r="BZ52" s="732"/>
      <c r="CA52" s="732"/>
      <c r="CB52" s="732"/>
      <c r="CC52" s="732"/>
      <c r="CD52" s="732"/>
      <c r="CE52" s="732"/>
      <c r="CF52" s="732"/>
      <c r="CG52" s="732"/>
      <c r="CH52" s="732"/>
      <c r="CI52" s="732"/>
      <c r="CJ52" s="732"/>
      <c r="CK52" s="732"/>
      <c r="CL52" s="732"/>
      <c r="CM52" s="732"/>
      <c r="CN52" s="732"/>
      <c r="CO52" s="732"/>
      <c r="CP52" s="732"/>
      <c r="CQ52" s="732"/>
      <c r="CR52" s="732"/>
      <c r="CS52" s="732"/>
      <c r="CT52" s="732"/>
      <c r="CU52" s="732"/>
      <c r="CV52" s="732"/>
      <c r="CW52" s="732"/>
      <c r="CX52" s="732"/>
      <c r="CY52" s="732"/>
      <c r="CZ52" s="732"/>
      <c r="DA52" s="732"/>
      <c r="DB52" s="732"/>
      <c r="DC52" s="732"/>
      <c r="DD52" s="732"/>
      <c r="DE52" s="732"/>
      <c r="DF52" s="732"/>
      <c r="DG52" s="732"/>
      <c r="DH52" s="732"/>
      <c r="DI52" s="732"/>
      <c r="DJ52" s="732"/>
      <c r="DK52" s="732"/>
      <c r="DL52" s="732"/>
      <c r="DM52" s="732"/>
      <c r="DN52" s="732"/>
      <c r="DO52" s="732"/>
      <c r="DP52" s="737"/>
      <c r="DQ52" s="744"/>
      <c r="DR52" s="700"/>
      <c r="DS52" s="700"/>
      <c r="DT52" s="714"/>
      <c r="DU52" s="709"/>
      <c r="DV52" s="709"/>
      <c r="DW52" s="714"/>
      <c r="DX52" s="709"/>
      <c r="DY52" s="709"/>
      <c r="DZ52" s="709"/>
      <c r="EA52" s="709"/>
      <c r="EB52" s="709"/>
      <c r="EC52" s="709"/>
    </row>
    <row r="53" spans="1:133" ht="3" customHeight="1" x14ac:dyDescent="0.25">
      <c r="A53" s="2470"/>
      <c r="B53" s="2467">
        <v>65</v>
      </c>
      <c r="C53" s="733"/>
      <c r="D53" s="734"/>
      <c r="E53" s="734"/>
      <c r="F53" s="734"/>
      <c r="G53" s="734"/>
      <c r="H53" s="734"/>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732"/>
      <c r="AI53" s="732"/>
      <c r="AJ53" s="732"/>
      <c r="AK53" s="732"/>
      <c r="AL53" s="732"/>
      <c r="AM53" s="732"/>
      <c r="AN53" s="732"/>
      <c r="AO53" s="732"/>
      <c r="AP53" s="732"/>
      <c r="AQ53" s="732"/>
      <c r="AR53" s="732"/>
      <c r="AS53" s="732"/>
      <c r="AT53" s="732"/>
      <c r="AU53" s="732"/>
      <c r="AV53" s="732"/>
      <c r="AW53" s="732"/>
      <c r="AX53" s="732"/>
      <c r="AY53" s="732"/>
      <c r="AZ53" s="732"/>
      <c r="BA53" s="732"/>
      <c r="BB53" s="732"/>
      <c r="BC53" s="732"/>
      <c r="BD53" s="732"/>
      <c r="BE53" s="732"/>
      <c r="BF53" s="732"/>
      <c r="BG53" s="732"/>
      <c r="BH53" s="732"/>
      <c r="BI53" s="732"/>
      <c r="BJ53" s="732"/>
      <c r="BK53" s="732"/>
      <c r="BL53" s="732"/>
      <c r="BM53" s="732"/>
      <c r="BN53" s="732"/>
      <c r="BO53" s="732"/>
      <c r="BP53" s="732"/>
      <c r="BQ53" s="732"/>
      <c r="BR53" s="732"/>
      <c r="BS53" s="732"/>
      <c r="BT53" s="732"/>
      <c r="BU53" s="732"/>
      <c r="BV53" s="732"/>
      <c r="BW53" s="732"/>
      <c r="BX53" s="732"/>
      <c r="BY53" s="732"/>
      <c r="BZ53" s="732"/>
      <c r="CA53" s="732"/>
      <c r="CB53" s="732"/>
      <c r="CC53" s="732"/>
      <c r="CD53" s="732"/>
      <c r="CE53" s="732"/>
      <c r="CF53" s="732"/>
      <c r="CG53" s="732"/>
      <c r="CH53" s="732"/>
      <c r="CI53" s="732"/>
      <c r="CJ53" s="732"/>
      <c r="CK53" s="732"/>
      <c r="CL53" s="732"/>
      <c r="CM53" s="732"/>
      <c r="CN53" s="732"/>
      <c r="CO53" s="732"/>
      <c r="CP53" s="732"/>
      <c r="CQ53" s="732"/>
      <c r="CR53" s="732"/>
      <c r="CS53" s="732"/>
      <c r="CT53" s="732"/>
      <c r="CU53" s="732"/>
      <c r="CV53" s="732"/>
      <c r="CW53" s="732"/>
      <c r="CX53" s="732"/>
      <c r="CY53" s="732"/>
      <c r="CZ53" s="732"/>
      <c r="DA53" s="732"/>
      <c r="DB53" s="732"/>
      <c r="DC53" s="732"/>
      <c r="DD53" s="732"/>
      <c r="DE53" s="732"/>
      <c r="DF53" s="732"/>
      <c r="DG53" s="732"/>
      <c r="DH53" s="732"/>
      <c r="DI53" s="732"/>
      <c r="DJ53" s="732"/>
      <c r="DK53" s="732"/>
      <c r="DL53" s="732"/>
      <c r="DM53" s="732"/>
      <c r="DN53" s="732"/>
      <c r="DO53" s="732"/>
      <c r="DP53" s="732"/>
      <c r="DQ53" s="744"/>
    </row>
    <row r="54" spans="1:133" ht="3" customHeight="1" x14ac:dyDescent="0.25">
      <c r="A54" s="2470"/>
      <c r="B54" s="2468"/>
      <c r="C54" s="733"/>
      <c r="D54" s="734"/>
      <c r="E54" s="734"/>
      <c r="F54" s="734"/>
      <c r="G54" s="734"/>
      <c r="H54" s="734"/>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732"/>
      <c r="AI54" s="732"/>
      <c r="AJ54" s="732"/>
      <c r="AK54" s="732"/>
      <c r="AL54" s="732"/>
      <c r="AM54" s="732"/>
      <c r="AN54" s="732"/>
      <c r="AO54" s="732"/>
      <c r="AP54" s="732"/>
      <c r="AQ54" s="732"/>
      <c r="AR54" s="732"/>
      <c r="AS54" s="732"/>
      <c r="AT54" s="732"/>
      <c r="AU54" s="732"/>
      <c r="AV54" s="732"/>
      <c r="AW54" s="732"/>
      <c r="AX54" s="732"/>
      <c r="AY54" s="732"/>
      <c r="AZ54" s="732"/>
      <c r="BA54" s="732"/>
      <c r="BB54" s="732"/>
      <c r="BC54" s="732"/>
      <c r="BD54" s="732"/>
      <c r="BE54" s="732"/>
      <c r="BF54" s="732"/>
      <c r="BG54" s="732"/>
      <c r="BH54" s="732"/>
      <c r="BI54" s="732"/>
      <c r="BJ54" s="732"/>
      <c r="BK54" s="732"/>
      <c r="BL54" s="732"/>
      <c r="BM54" s="732"/>
      <c r="BN54" s="732"/>
      <c r="BO54" s="732"/>
      <c r="BP54" s="732"/>
      <c r="BQ54" s="732"/>
      <c r="BR54" s="732"/>
      <c r="BS54" s="732"/>
      <c r="BT54" s="732"/>
      <c r="BU54" s="732"/>
      <c r="BV54" s="732"/>
      <c r="BW54" s="732"/>
      <c r="BX54" s="732"/>
      <c r="BY54" s="732"/>
      <c r="BZ54" s="732"/>
      <c r="CA54" s="732"/>
      <c r="CB54" s="732"/>
      <c r="CC54" s="732"/>
      <c r="CD54" s="732"/>
      <c r="CE54" s="732"/>
      <c r="CF54" s="732"/>
      <c r="CG54" s="732"/>
      <c r="CH54" s="732"/>
      <c r="CI54" s="732"/>
      <c r="CJ54" s="732"/>
      <c r="CK54" s="732"/>
      <c r="CL54" s="732"/>
      <c r="CM54" s="732"/>
      <c r="CN54" s="732"/>
      <c r="CO54" s="732"/>
      <c r="CP54" s="732"/>
      <c r="CQ54" s="732"/>
      <c r="CR54" s="732"/>
      <c r="CS54" s="732"/>
      <c r="CT54" s="732"/>
      <c r="CU54" s="732"/>
      <c r="CV54" s="732"/>
      <c r="CW54" s="732"/>
      <c r="CX54" s="732"/>
      <c r="CY54" s="732"/>
      <c r="CZ54" s="732"/>
      <c r="DA54" s="732"/>
      <c r="DB54" s="732"/>
      <c r="DC54" s="732"/>
      <c r="DD54" s="732"/>
      <c r="DE54" s="732"/>
      <c r="DF54" s="732"/>
      <c r="DG54" s="732"/>
      <c r="DH54" s="732"/>
      <c r="DI54" s="732"/>
      <c r="DJ54" s="732"/>
      <c r="DK54" s="732"/>
      <c r="DL54" s="732"/>
      <c r="DM54" s="732"/>
      <c r="DN54" s="732"/>
      <c r="DO54" s="732"/>
      <c r="DP54" s="732"/>
    </row>
    <row r="55" spans="1:133" ht="3" customHeight="1" x14ac:dyDescent="0.25">
      <c r="A55" s="2470"/>
      <c r="B55" s="2468"/>
      <c r="C55" s="733"/>
      <c r="D55" s="734"/>
      <c r="E55" s="734"/>
      <c r="F55" s="734"/>
      <c r="G55" s="734"/>
      <c r="H55" s="734"/>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732"/>
      <c r="AI55" s="732"/>
      <c r="AJ55" s="732"/>
      <c r="AK55" s="732"/>
      <c r="AL55" s="732"/>
      <c r="AM55" s="732"/>
      <c r="AN55" s="732"/>
      <c r="AO55" s="732"/>
      <c r="AP55" s="732"/>
      <c r="AQ55" s="732"/>
      <c r="AR55" s="732"/>
      <c r="AS55" s="732"/>
      <c r="AT55" s="732"/>
      <c r="AU55" s="732"/>
      <c r="AV55" s="732"/>
      <c r="AW55" s="732"/>
      <c r="AX55" s="732"/>
      <c r="AY55" s="732"/>
      <c r="AZ55" s="732"/>
      <c r="BA55" s="732"/>
      <c r="BB55" s="732"/>
      <c r="BC55" s="732"/>
      <c r="BD55" s="732"/>
      <c r="BE55" s="732"/>
      <c r="BF55" s="732"/>
      <c r="BG55" s="732"/>
      <c r="BH55" s="732"/>
      <c r="BI55" s="732"/>
      <c r="BJ55" s="732"/>
      <c r="BK55" s="732"/>
      <c r="BL55" s="732"/>
      <c r="BM55" s="732"/>
      <c r="BN55" s="732"/>
      <c r="BO55" s="732"/>
      <c r="BP55" s="732"/>
      <c r="BQ55" s="732"/>
      <c r="BR55" s="732"/>
      <c r="BS55" s="732"/>
      <c r="BT55" s="732"/>
      <c r="BU55" s="732"/>
      <c r="BV55" s="732"/>
      <c r="BW55" s="732"/>
      <c r="BX55" s="732"/>
      <c r="BY55" s="732"/>
      <c r="BZ55" s="732"/>
      <c r="CA55" s="732"/>
      <c r="CB55" s="732"/>
      <c r="CC55" s="732"/>
      <c r="CD55" s="732"/>
      <c r="CE55" s="732"/>
      <c r="CF55" s="732"/>
      <c r="CG55" s="732"/>
      <c r="CH55" s="732"/>
      <c r="CI55" s="732"/>
      <c r="CJ55" s="732"/>
      <c r="CK55" s="732"/>
      <c r="CL55" s="732"/>
      <c r="CM55" s="732"/>
      <c r="CN55" s="732"/>
      <c r="CO55" s="732"/>
      <c r="CP55" s="732"/>
      <c r="CQ55" s="732"/>
      <c r="CR55" s="732"/>
      <c r="CS55" s="732"/>
      <c r="CT55" s="732"/>
      <c r="CU55" s="732"/>
      <c r="CV55" s="732"/>
      <c r="CW55" s="732"/>
      <c r="CX55" s="732"/>
      <c r="CY55" s="732"/>
      <c r="CZ55" s="732"/>
      <c r="DA55" s="732"/>
      <c r="DB55" s="732"/>
      <c r="DC55" s="732"/>
      <c r="DD55" s="732"/>
      <c r="DE55" s="732"/>
      <c r="DF55" s="732"/>
      <c r="DG55" s="732"/>
      <c r="DH55" s="732"/>
      <c r="DI55" s="732"/>
      <c r="DJ55" s="732"/>
      <c r="DK55" s="732"/>
      <c r="DL55" s="732"/>
      <c r="DM55" s="732"/>
      <c r="DN55" s="732"/>
      <c r="DO55" s="732"/>
      <c r="DP55" s="732"/>
    </row>
    <row r="56" spans="1:133" ht="3" customHeight="1" x14ac:dyDescent="0.25">
      <c r="A56" s="2470"/>
      <c r="B56" s="2468"/>
      <c r="C56" s="733"/>
      <c r="D56" s="734"/>
      <c r="E56" s="734"/>
      <c r="F56" s="734"/>
      <c r="G56" s="734"/>
      <c r="H56" s="734"/>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732"/>
      <c r="AI56" s="732"/>
      <c r="AJ56" s="732"/>
      <c r="AK56" s="732"/>
      <c r="AL56" s="732"/>
      <c r="AM56" s="732"/>
      <c r="AN56" s="732"/>
      <c r="AO56" s="732"/>
      <c r="AP56" s="732"/>
      <c r="AQ56" s="732"/>
      <c r="AR56" s="732"/>
      <c r="AS56" s="732"/>
      <c r="AT56" s="732"/>
      <c r="AU56" s="732"/>
      <c r="AV56" s="732"/>
      <c r="AW56" s="732"/>
      <c r="AX56" s="732"/>
      <c r="AY56" s="732"/>
      <c r="AZ56" s="732"/>
      <c r="BA56" s="732"/>
      <c r="BB56" s="732"/>
      <c r="BC56" s="732"/>
      <c r="BD56" s="732"/>
      <c r="BE56" s="732"/>
      <c r="BF56" s="732"/>
      <c r="BG56" s="732"/>
      <c r="BH56" s="732"/>
      <c r="BI56" s="732"/>
      <c r="BJ56" s="732"/>
      <c r="BK56" s="732"/>
      <c r="BL56" s="732"/>
      <c r="BM56" s="732"/>
      <c r="BN56" s="732"/>
      <c r="BO56" s="732"/>
      <c r="BP56" s="732"/>
      <c r="BQ56" s="732"/>
      <c r="BR56" s="732"/>
      <c r="BS56" s="732"/>
      <c r="BT56" s="732"/>
      <c r="BU56" s="732"/>
      <c r="BV56" s="732"/>
      <c r="BW56" s="732"/>
      <c r="BX56" s="732"/>
      <c r="BY56" s="732"/>
      <c r="BZ56" s="732"/>
      <c r="CA56" s="732"/>
      <c r="CB56" s="732"/>
      <c r="CC56" s="732"/>
      <c r="CD56" s="732"/>
      <c r="CE56" s="732"/>
      <c r="CF56" s="732"/>
      <c r="CG56" s="732"/>
      <c r="CH56" s="732"/>
      <c r="CI56" s="732"/>
      <c r="CJ56" s="732"/>
      <c r="CK56" s="732"/>
      <c r="CL56" s="732"/>
      <c r="CM56" s="732"/>
      <c r="CN56" s="732"/>
      <c r="CO56" s="732"/>
      <c r="CP56" s="732"/>
      <c r="CQ56" s="732"/>
      <c r="CR56" s="732"/>
      <c r="CS56" s="732"/>
      <c r="CT56" s="732"/>
      <c r="CU56" s="732"/>
      <c r="CV56" s="732"/>
      <c r="CW56" s="732"/>
      <c r="CX56" s="732"/>
      <c r="CY56" s="732"/>
      <c r="CZ56" s="732"/>
      <c r="DA56" s="732"/>
      <c r="DB56" s="732"/>
      <c r="DC56" s="732"/>
      <c r="DD56" s="732"/>
      <c r="DE56" s="732"/>
      <c r="DF56" s="732"/>
      <c r="DG56" s="732"/>
      <c r="DH56" s="732"/>
      <c r="DI56" s="732"/>
      <c r="DJ56" s="732"/>
      <c r="DK56" s="732"/>
      <c r="DL56" s="732"/>
      <c r="DM56" s="732"/>
      <c r="DN56" s="732"/>
      <c r="DO56" s="732"/>
      <c r="DP56" s="732"/>
    </row>
    <row r="57" spans="1:133" ht="3" customHeight="1" x14ac:dyDescent="0.25">
      <c r="A57" s="2470"/>
      <c r="B57" s="2469"/>
      <c r="C57" s="733"/>
      <c r="D57" s="734"/>
      <c r="E57" s="734"/>
      <c r="F57" s="734"/>
      <c r="G57" s="734"/>
      <c r="H57" s="734"/>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732"/>
      <c r="AI57" s="732"/>
      <c r="AJ57" s="732"/>
      <c r="AK57" s="732"/>
      <c r="AL57" s="732"/>
      <c r="AM57" s="732"/>
      <c r="AN57" s="732"/>
      <c r="AO57" s="732"/>
      <c r="AP57" s="732"/>
      <c r="AQ57" s="732"/>
      <c r="AR57" s="732"/>
      <c r="AS57" s="732"/>
      <c r="AT57" s="732"/>
      <c r="AU57" s="732"/>
      <c r="AV57" s="732"/>
      <c r="AW57" s="732"/>
      <c r="AX57" s="732"/>
      <c r="AY57" s="732"/>
      <c r="AZ57" s="732"/>
      <c r="BA57" s="732"/>
      <c r="BB57" s="732"/>
      <c r="BC57" s="732"/>
      <c r="BD57" s="732"/>
      <c r="BE57" s="732"/>
      <c r="BF57" s="732"/>
      <c r="BG57" s="732"/>
      <c r="BH57" s="732"/>
      <c r="BI57" s="732"/>
      <c r="BJ57" s="732"/>
      <c r="BK57" s="732"/>
      <c r="BL57" s="732"/>
      <c r="BM57" s="732"/>
      <c r="BN57" s="732"/>
      <c r="BO57" s="732"/>
      <c r="BP57" s="732"/>
      <c r="BQ57" s="732"/>
      <c r="BR57" s="732"/>
      <c r="BS57" s="732"/>
      <c r="BT57" s="732"/>
      <c r="BU57" s="732"/>
      <c r="BV57" s="732"/>
      <c r="BW57" s="732"/>
      <c r="BX57" s="732"/>
      <c r="BY57" s="732"/>
      <c r="BZ57" s="732"/>
      <c r="CA57" s="732"/>
      <c r="CB57" s="732"/>
      <c r="CC57" s="732"/>
      <c r="CD57" s="732"/>
      <c r="CE57" s="732"/>
      <c r="CF57" s="732"/>
      <c r="CG57" s="732"/>
      <c r="CH57" s="732"/>
      <c r="CI57" s="732"/>
      <c r="CJ57" s="732"/>
      <c r="CK57" s="732"/>
      <c r="CL57" s="732"/>
      <c r="CM57" s="732"/>
      <c r="CN57" s="732"/>
      <c r="CO57" s="732"/>
      <c r="CP57" s="732"/>
      <c r="CQ57" s="732"/>
      <c r="CR57" s="732"/>
      <c r="CS57" s="732"/>
      <c r="CT57" s="732"/>
      <c r="CU57" s="732"/>
      <c r="CV57" s="732"/>
      <c r="CW57" s="732"/>
      <c r="CX57" s="732"/>
      <c r="CY57" s="732"/>
      <c r="CZ57" s="732"/>
      <c r="DA57" s="732"/>
      <c r="DB57" s="732"/>
      <c r="DC57" s="732"/>
      <c r="DD57" s="732"/>
      <c r="DE57" s="732"/>
      <c r="DF57" s="732"/>
      <c r="DG57" s="732"/>
      <c r="DH57" s="732"/>
      <c r="DI57" s="732"/>
      <c r="DJ57" s="732"/>
      <c r="DK57" s="732"/>
      <c r="DL57" s="732"/>
      <c r="DM57" s="732"/>
      <c r="DN57" s="732"/>
      <c r="DO57" s="732"/>
      <c r="DP57" s="732"/>
    </row>
    <row r="58" spans="1:133" ht="3" customHeight="1" x14ac:dyDescent="0.25">
      <c r="A58" s="2470"/>
      <c r="B58" s="2467">
        <v>60</v>
      </c>
      <c r="C58" s="733"/>
      <c r="D58" s="734"/>
      <c r="E58" s="734"/>
      <c r="F58" s="734"/>
      <c r="G58" s="734"/>
      <c r="H58" s="734"/>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732"/>
      <c r="AI58" s="732"/>
      <c r="AJ58" s="732"/>
      <c r="AK58" s="732"/>
      <c r="AL58" s="732"/>
      <c r="AM58" s="732"/>
      <c r="AN58" s="732"/>
      <c r="AO58" s="732"/>
      <c r="AP58" s="732"/>
      <c r="AQ58" s="732"/>
      <c r="AR58" s="732"/>
      <c r="AS58" s="732"/>
      <c r="AT58" s="732"/>
      <c r="AU58" s="732"/>
      <c r="AV58" s="732"/>
      <c r="AW58" s="732"/>
      <c r="AX58" s="732"/>
      <c r="AY58" s="732"/>
      <c r="AZ58" s="732"/>
      <c r="BA58" s="732"/>
      <c r="BB58" s="732"/>
      <c r="BC58" s="732"/>
      <c r="BD58" s="732"/>
      <c r="BE58" s="732"/>
      <c r="BF58" s="732"/>
      <c r="BG58" s="732"/>
      <c r="BH58" s="732"/>
      <c r="BI58" s="732"/>
      <c r="BJ58" s="732"/>
      <c r="BK58" s="732"/>
      <c r="BL58" s="732"/>
      <c r="BM58" s="732"/>
      <c r="BN58" s="732"/>
      <c r="BO58" s="732"/>
      <c r="BP58" s="732"/>
      <c r="BQ58" s="732"/>
      <c r="BR58" s="732"/>
      <c r="BS58" s="732"/>
      <c r="BT58" s="732"/>
      <c r="BU58" s="732"/>
      <c r="BV58" s="732"/>
      <c r="BW58" s="732"/>
      <c r="BX58" s="732"/>
      <c r="BY58" s="732"/>
      <c r="BZ58" s="732"/>
      <c r="CA58" s="732"/>
      <c r="CB58" s="732"/>
      <c r="CC58" s="732"/>
      <c r="CD58" s="732"/>
      <c r="CE58" s="732"/>
      <c r="CF58" s="732"/>
      <c r="CG58" s="732"/>
      <c r="CH58" s="732"/>
      <c r="CI58" s="732"/>
      <c r="CJ58" s="732"/>
      <c r="CK58" s="732"/>
      <c r="CL58" s="732"/>
      <c r="CM58" s="732"/>
      <c r="CN58" s="732"/>
      <c r="CO58" s="732"/>
      <c r="CP58" s="732"/>
      <c r="CQ58" s="732"/>
      <c r="CR58" s="732"/>
      <c r="CS58" s="732"/>
      <c r="CT58" s="732"/>
      <c r="CU58" s="732"/>
      <c r="CV58" s="732"/>
      <c r="CW58" s="732"/>
      <c r="CX58" s="732"/>
      <c r="CY58" s="732"/>
      <c r="CZ58" s="732"/>
      <c r="DA58" s="732"/>
      <c r="DB58" s="732"/>
      <c r="DC58" s="732"/>
      <c r="DD58" s="732"/>
      <c r="DE58" s="732"/>
      <c r="DF58" s="732"/>
      <c r="DG58" s="732"/>
      <c r="DH58" s="732"/>
      <c r="DI58" s="732"/>
      <c r="DJ58" s="732"/>
      <c r="DK58" s="732"/>
      <c r="DL58" s="732"/>
      <c r="DM58" s="732"/>
      <c r="DN58" s="732"/>
      <c r="DO58" s="732"/>
      <c r="DP58" s="732"/>
    </row>
    <row r="59" spans="1:133" ht="3" customHeight="1" x14ac:dyDescent="0.25">
      <c r="A59" s="2470"/>
      <c r="B59" s="2468"/>
      <c r="C59" s="733"/>
      <c r="D59" s="734"/>
      <c r="E59" s="734"/>
      <c r="F59" s="734"/>
      <c r="G59" s="734"/>
      <c r="H59" s="734"/>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732"/>
      <c r="AI59" s="732"/>
      <c r="AJ59" s="732"/>
      <c r="AK59" s="732"/>
      <c r="AL59" s="732"/>
      <c r="AM59" s="732"/>
      <c r="AN59" s="732"/>
      <c r="AO59" s="732"/>
      <c r="AP59" s="732"/>
      <c r="AQ59" s="732"/>
      <c r="AR59" s="732"/>
      <c r="AS59" s="732"/>
      <c r="AT59" s="732"/>
      <c r="AU59" s="732"/>
      <c r="AV59" s="732"/>
      <c r="AW59" s="732"/>
      <c r="AX59" s="732"/>
      <c r="AY59" s="732"/>
      <c r="AZ59" s="732"/>
      <c r="BA59" s="732"/>
      <c r="BB59" s="732"/>
      <c r="BC59" s="732"/>
      <c r="BD59" s="732"/>
      <c r="BE59" s="732"/>
      <c r="BF59" s="732"/>
      <c r="BG59" s="732"/>
      <c r="BH59" s="732"/>
      <c r="BI59" s="732"/>
      <c r="BJ59" s="732"/>
      <c r="BK59" s="732"/>
      <c r="BL59" s="732"/>
      <c r="BM59" s="732"/>
      <c r="BN59" s="732"/>
      <c r="BO59" s="732"/>
      <c r="BP59" s="732"/>
      <c r="BQ59" s="732"/>
      <c r="BR59" s="732"/>
      <c r="BS59" s="732"/>
      <c r="BT59" s="732"/>
      <c r="BU59" s="732"/>
      <c r="BV59" s="732"/>
      <c r="BW59" s="732"/>
      <c r="BX59" s="732"/>
      <c r="BY59" s="732"/>
      <c r="BZ59" s="732"/>
      <c r="CA59" s="732"/>
      <c r="CB59" s="732"/>
      <c r="CC59" s="732"/>
      <c r="CD59" s="732"/>
      <c r="CE59" s="732"/>
      <c r="CF59" s="732"/>
      <c r="CG59" s="732"/>
      <c r="CH59" s="732"/>
      <c r="CI59" s="732"/>
      <c r="CJ59" s="732"/>
      <c r="CK59" s="732"/>
      <c r="CL59" s="732"/>
      <c r="CM59" s="732"/>
      <c r="CN59" s="732"/>
      <c r="CO59" s="732"/>
      <c r="CP59" s="732"/>
      <c r="CQ59" s="732"/>
      <c r="CR59" s="732"/>
      <c r="CS59" s="732"/>
      <c r="CT59" s="732"/>
      <c r="CU59" s="732"/>
      <c r="CV59" s="732"/>
      <c r="CW59" s="732"/>
      <c r="CX59" s="732"/>
      <c r="CY59" s="732"/>
      <c r="CZ59" s="732"/>
      <c r="DA59" s="732"/>
      <c r="DB59" s="732"/>
      <c r="DC59" s="732"/>
      <c r="DD59" s="732"/>
      <c r="DE59" s="732"/>
      <c r="DF59" s="732"/>
      <c r="DG59" s="732"/>
      <c r="DH59" s="732"/>
      <c r="DI59" s="732"/>
      <c r="DJ59" s="732"/>
      <c r="DK59" s="732"/>
      <c r="DL59" s="732"/>
      <c r="DM59" s="732"/>
      <c r="DN59" s="732"/>
      <c r="DO59" s="732"/>
      <c r="DP59" s="732"/>
    </row>
    <row r="60" spans="1:133" ht="3" customHeight="1" x14ac:dyDescent="0.25">
      <c r="A60" s="2470"/>
      <c r="B60" s="2468"/>
      <c r="C60" s="733"/>
      <c r="D60" s="734"/>
      <c r="E60" s="734"/>
      <c r="F60" s="734"/>
      <c r="G60" s="734"/>
      <c r="H60" s="734"/>
      <c r="I60" s="732"/>
      <c r="J60" s="732"/>
      <c r="K60" s="732"/>
      <c r="L60" s="732"/>
      <c r="M60" s="732"/>
      <c r="N60" s="732"/>
      <c r="O60" s="732"/>
      <c r="P60" s="732"/>
      <c r="Q60" s="732"/>
      <c r="R60" s="732"/>
      <c r="S60" s="732"/>
      <c r="T60" s="732"/>
      <c r="U60" s="732"/>
      <c r="V60" s="732"/>
      <c r="W60" s="732"/>
      <c r="X60" s="732"/>
      <c r="Y60" s="732"/>
      <c r="Z60" s="732"/>
      <c r="AA60" s="732"/>
      <c r="AB60" s="732"/>
      <c r="AC60" s="732"/>
      <c r="AD60" s="732"/>
      <c r="AE60" s="732"/>
      <c r="AF60" s="732"/>
      <c r="AG60" s="732"/>
      <c r="AH60" s="732"/>
      <c r="AI60" s="732"/>
      <c r="AJ60" s="732"/>
      <c r="AK60" s="732"/>
      <c r="AL60" s="732"/>
      <c r="AM60" s="732"/>
      <c r="AN60" s="732"/>
      <c r="AO60" s="732"/>
      <c r="AP60" s="732"/>
      <c r="AQ60" s="732"/>
      <c r="AR60" s="732"/>
      <c r="AS60" s="732"/>
      <c r="AT60" s="732"/>
      <c r="AU60" s="732"/>
      <c r="AV60" s="732"/>
      <c r="AW60" s="732"/>
      <c r="AX60" s="732"/>
      <c r="AY60" s="732"/>
      <c r="AZ60" s="732"/>
      <c r="BA60" s="732"/>
      <c r="BB60" s="732"/>
      <c r="BC60" s="732"/>
      <c r="BD60" s="732"/>
      <c r="BE60" s="732"/>
      <c r="BF60" s="732"/>
      <c r="BG60" s="732"/>
      <c r="BH60" s="732"/>
      <c r="BI60" s="732"/>
      <c r="BJ60" s="732"/>
      <c r="BK60" s="732"/>
      <c r="BL60" s="732"/>
      <c r="BM60" s="732"/>
      <c r="BN60" s="732"/>
      <c r="BO60" s="732"/>
      <c r="BP60" s="732"/>
      <c r="BQ60" s="732"/>
      <c r="BR60" s="732"/>
      <c r="BS60" s="732"/>
      <c r="BT60" s="732"/>
      <c r="BU60" s="732"/>
      <c r="BV60" s="732"/>
      <c r="BW60" s="732"/>
      <c r="BX60" s="732"/>
      <c r="BY60" s="732"/>
      <c r="BZ60" s="732"/>
      <c r="CA60" s="732"/>
      <c r="CB60" s="732"/>
      <c r="CC60" s="732"/>
      <c r="CD60" s="732"/>
      <c r="CE60" s="732"/>
      <c r="CF60" s="732"/>
      <c r="CG60" s="732"/>
      <c r="CH60" s="732"/>
      <c r="CI60" s="732"/>
      <c r="CJ60" s="732"/>
      <c r="CK60" s="732"/>
      <c r="CL60" s="732"/>
      <c r="CM60" s="732"/>
      <c r="CN60" s="732"/>
      <c r="CO60" s="732"/>
      <c r="CP60" s="732"/>
      <c r="CQ60" s="732"/>
      <c r="CR60" s="732"/>
      <c r="CS60" s="732"/>
      <c r="CT60" s="732"/>
      <c r="CU60" s="732"/>
      <c r="CV60" s="732"/>
      <c r="CW60" s="732"/>
      <c r="CX60" s="732"/>
      <c r="CY60" s="732"/>
      <c r="CZ60" s="732"/>
      <c r="DA60" s="732"/>
      <c r="DB60" s="732"/>
      <c r="DC60" s="732"/>
      <c r="DD60" s="732"/>
      <c r="DE60" s="732"/>
      <c r="DF60" s="732"/>
      <c r="DG60" s="732"/>
      <c r="DH60" s="732"/>
      <c r="DI60" s="732"/>
      <c r="DJ60" s="732"/>
      <c r="DK60" s="732"/>
      <c r="DL60" s="732"/>
      <c r="DM60" s="732"/>
      <c r="DN60" s="732"/>
      <c r="DO60" s="732"/>
      <c r="DP60" s="732"/>
    </row>
    <row r="61" spans="1:133" ht="3" customHeight="1" x14ac:dyDescent="0.25">
      <c r="A61" s="2470"/>
      <c r="B61" s="2468"/>
      <c r="C61" s="733"/>
      <c r="D61" s="734"/>
      <c r="E61" s="734"/>
      <c r="F61" s="734"/>
      <c r="G61" s="734"/>
      <c r="H61" s="734"/>
      <c r="I61" s="732"/>
      <c r="J61" s="732"/>
      <c r="K61" s="732"/>
      <c r="L61" s="732"/>
      <c r="M61" s="732"/>
      <c r="N61" s="732"/>
      <c r="O61" s="732"/>
      <c r="P61" s="732"/>
      <c r="Q61" s="732"/>
      <c r="R61" s="732"/>
      <c r="S61" s="732"/>
      <c r="T61" s="732"/>
      <c r="U61" s="732"/>
      <c r="V61" s="732"/>
      <c r="W61" s="732"/>
      <c r="X61" s="732"/>
      <c r="Y61" s="732"/>
      <c r="Z61" s="732"/>
      <c r="AA61" s="732"/>
      <c r="AB61" s="732"/>
      <c r="AC61" s="732"/>
      <c r="AD61" s="732"/>
      <c r="AE61" s="732"/>
      <c r="AF61" s="732"/>
      <c r="AG61" s="732"/>
      <c r="AH61" s="732"/>
      <c r="AI61" s="732"/>
      <c r="AJ61" s="732"/>
      <c r="AK61" s="732"/>
      <c r="AL61" s="732"/>
      <c r="AM61" s="732"/>
      <c r="AN61" s="732"/>
      <c r="AO61" s="732"/>
      <c r="AP61" s="732"/>
      <c r="AQ61" s="732"/>
      <c r="AR61" s="732"/>
      <c r="AS61" s="732"/>
      <c r="AT61" s="732"/>
      <c r="AU61" s="732"/>
      <c r="AV61" s="732"/>
      <c r="AW61" s="732"/>
      <c r="AX61" s="732"/>
      <c r="AY61" s="732"/>
      <c r="AZ61" s="732"/>
      <c r="BA61" s="732"/>
      <c r="BB61" s="732"/>
      <c r="BC61" s="732"/>
      <c r="BD61" s="732"/>
      <c r="BE61" s="732"/>
      <c r="BF61" s="732"/>
      <c r="BG61" s="732"/>
      <c r="BH61" s="732"/>
      <c r="BI61" s="732"/>
      <c r="BJ61" s="732"/>
      <c r="BK61" s="732"/>
      <c r="BL61" s="732"/>
      <c r="BM61" s="732"/>
      <c r="BN61" s="732"/>
      <c r="BO61" s="732"/>
      <c r="BP61" s="732"/>
      <c r="BQ61" s="732"/>
      <c r="BR61" s="732"/>
      <c r="BS61" s="732"/>
      <c r="BT61" s="732"/>
      <c r="BU61" s="732"/>
      <c r="BV61" s="732"/>
      <c r="BW61" s="732"/>
      <c r="BX61" s="732"/>
      <c r="BY61" s="732"/>
      <c r="BZ61" s="732"/>
      <c r="CA61" s="732"/>
      <c r="CB61" s="732"/>
      <c r="CC61" s="732"/>
      <c r="CD61" s="732"/>
      <c r="CE61" s="732"/>
      <c r="CF61" s="732"/>
      <c r="CG61" s="732"/>
      <c r="CH61" s="732"/>
      <c r="CI61" s="732"/>
      <c r="CJ61" s="732"/>
      <c r="CK61" s="732"/>
      <c r="CL61" s="732"/>
      <c r="CM61" s="732"/>
      <c r="CN61" s="732"/>
      <c r="CO61" s="732"/>
      <c r="CP61" s="732"/>
      <c r="CQ61" s="732"/>
      <c r="CR61" s="732"/>
      <c r="CS61" s="732"/>
      <c r="CT61" s="732"/>
      <c r="CU61" s="732"/>
      <c r="CV61" s="732"/>
      <c r="CW61" s="732"/>
      <c r="CX61" s="732"/>
      <c r="CY61" s="732"/>
      <c r="CZ61" s="732"/>
      <c r="DA61" s="732"/>
      <c r="DB61" s="732"/>
      <c r="DC61" s="732"/>
      <c r="DD61" s="732"/>
      <c r="DE61" s="732"/>
      <c r="DF61" s="732"/>
      <c r="DG61" s="732"/>
      <c r="DH61" s="732"/>
      <c r="DI61" s="732"/>
      <c r="DJ61" s="732"/>
      <c r="DK61" s="732"/>
      <c r="DL61" s="732"/>
      <c r="DM61" s="732"/>
      <c r="DN61" s="732"/>
      <c r="DO61" s="732"/>
      <c r="DP61" s="732"/>
    </row>
    <row r="62" spans="1:133" ht="3" customHeight="1" x14ac:dyDescent="0.25">
      <c r="A62" s="2470"/>
      <c r="B62" s="2469"/>
      <c r="C62" s="733"/>
      <c r="D62" s="734"/>
      <c r="E62" s="734"/>
      <c r="F62" s="734"/>
      <c r="G62" s="734"/>
      <c r="H62" s="734"/>
      <c r="I62" s="732"/>
      <c r="J62" s="732"/>
      <c r="K62" s="732"/>
      <c r="L62" s="732"/>
      <c r="M62" s="732"/>
      <c r="N62" s="732"/>
      <c r="O62" s="732"/>
      <c r="P62" s="732"/>
      <c r="Q62" s="732"/>
      <c r="R62" s="732"/>
      <c r="S62" s="732"/>
      <c r="T62" s="732"/>
      <c r="U62" s="732"/>
      <c r="V62" s="732"/>
      <c r="W62" s="732"/>
      <c r="X62" s="732"/>
      <c r="Y62" s="732"/>
      <c r="Z62" s="732"/>
      <c r="AA62" s="732"/>
      <c r="AB62" s="732"/>
      <c r="AC62" s="732"/>
      <c r="AD62" s="732"/>
      <c r="AE62" s="732"/>
      <c r="AF62" s="732"/>
      <c r="AG62" s="732"/>
      <c r="AH62" s="732"/>
      <c r="AI62" s="732"/>
      <c r="AJ62" s="732"/>
      <c r="AK62" s="732"/>
      <c r="AL62" s="732"/>
      <c r="AM62" s="732"/>
      <c r="AN62" s="732"/>
      <c r="AO62" s="732"/>
      <c r="AP62" s="732"/>
      <c r="AQ62" s="732"/>
      <c r="AR62" s="732"/>
      <c r="AS62" s="732"/>
      <c r="AT62" s="732"/>
      <c r="AU62" s="732"/>
      <c r="AV62" s="732"/>
      <c r="AW62" s="732"/>
      <c r="AX62" s="732"/>
      <c r="AY62" s="732"/>
      <c r="AZ62" s="732"/>
      <c r="BA62" s="732"/>
      <c r="BB62" s="732"/>
      <c r="BC62" s="732"/>
      <c r="BD62" s="732"/>
      <c r="BE62" s="732"/>
      <c r="BF62" s="732"/>
      <c r="BG62" s="732"/>
      <c r="BH62" s="732"/>
      <c r="BI62" s="732"/>
      <c r="BJ62" s="732"/>
      <c r="BK62" s="732"/>
      <c r="BL62" s="732"/>
      <c r="BM62" s="732"/>
      <c r="BN62" s="732"/>
      <c r="BO62" s="732"/>
      <c r="BP62" s="732"/>
      <c r="BQ62" s="732"/>
      <c r="BR62" s="732"/>
      <c r="BS62" s="732"/>
      <c r="BT62" s="732"/>
      <c r="BU62" s="732"/>
      <c r="BV62" s="732"/>
      <c r="BW62" s="732"/>
      <c r="BX62" s="732"/>
      <c r="BY62" s="732"/>
      <c r="BZ62" s="732"/>
      <c r="CA62" s="732"/>
      <c r="CB62" s="732"/>
      <c r="CC62" s="732"/>
      <c r="CD62" s="732"/>
      <c r="CE62" s="732"/>
      <c r="CF62" s="732"/>
      <c r="CG62" s="732"/>
      <c r="CH62" s="732"/>
      <c r="CI62" s="732"/>
      <c r="CJ62" s="732"/>
      <c r="CK62" s="732"/>
      <c r="CL62" s="732"/>
      <c r="CM62" s="732"/>
      <c r="CN62" s="732"/>
      <c r="CO62" s="732"/>
      <c r="CP62" s="732"/>
      <c r="CQ62" s="732"/>
      <c r="CR62" s="732"/>
      <c r="CS62" s="732"/>
      <c r="CT62" s="732"/>
      <c r="CU62" s="732"/>
      <c r="CV62" s="732"/>
      <c r="CW62" s="732"/>
      <c r="CX62" s="732"/>
      <c r="CY62" s="732"/>
      <c r="CZ62" s="732"/>
      <c r="DA62" s="732"/>
      <c r="DB62" s="732"/>
      <c r="DC62" s="732"/>
      <c r="DD62" s="732"/>
      <c r="DE62" s="732"/>
      <c r="DF62" s="732"/>
      <c r="DG62" s="732"/>
      <c r="DH62" s="732"/>
      <c r="DI62" s="732"/>
      <c r="DJ62" s="732"/>
      <c r="DK62" s="732"/>
      <c r="DL62" s="732"/>
      <c r="DM62" s="732"/>
      <c r="DN62" s="732"/>
      <c r="DO62" s="732"/>
      <c r="DP62" s="732"/>
    </row>
    <row r="63" spans="1:133" ht="3" customHeight="1" x14ac:dyDescent="0.25">
      <c r="A63" s="2470"/>
      <c r="B63" s="2467">
        <v>55</v>
      </c>
      <c r="C63" s="733"/>
      <c r="D63" s="734"/>
      <c r="E63" s="734"/>
      <c r="F63" s="734"/>
      <c r="G63" s="734"/>
      <c r="H63" s="734"/>
      <c r="I63" s="732"/>
      <c r="J63" s="732"/>
      <c r="K63" s="732"/>
      <c r="L63" s="732"/>
      <c r="M63" s="732"/>
      <c r="N63" s="732"/>
      <c r="O63" s="732"/>
      <c r="P63" s="732"/>
      <c r="Q63" s="732"/>
      <c r="R63" s="732"/>
      <c r="S63" s="732"/>
      <c r="T63" s="732"/>
      <c r="U63" s="732"/>
      <c r="V63" s="732"/>
      <c r="W63" s="732"/>
      <c r="X63" s="732"/>
      <c r="Y63" s="732"/>
      <c r="Z63" s="732"/>
      <c r="AA63" s="732"/>
      <c r="AB63" s="732"/>
      <c r="AC63" s="732"/>
      <c r="AD63" s="732"/>
      <c r="AE63" s="732"/>
      <c r="AF63" s="732"/>
      <c r="AG63" s="732"/>
      <c r="AH63" s="732"/>
      <c r="AI63" s="732"/>
      <c r="AJ63" s="732"/>
      <c r="AK63" s="732"/>
      <c r="AL63" s="732"/>
      <c r="AM63" s="732"/>
      <c r="AN63" s="732"/>
      <c r="AO63" s="732"/>
      <c r="AP63" s="732"/>
      <c r="AQ63" s="732"/>
      <c r="AR63" s="732"/>
      <c r="AS63" s="732"/>
      <c r="AT63" s="732"/>
      <c r="AU63" s="732"/>
      <c r="AV63" s="732"/>
      <c r="AW63" s="732"/>
      <c r="AX63" s="732"/>
      <c r="AY63" s="732"/>
      <c r="AZ63" s="732"/>
      <c r="BA63" s="732"/>
      <c r="BB63" s="732"/>
      <c r="BC63" s="732"/>
      <c r="BD63" s="732"/>
      <c r="BE63" s="732"/>
      <c r="BF63" s="732"/>
      <c r="BG63" s="732"/>
      <c r="BH63" s="732"/>
      <c r="BI63" s="732"/>
      <c r="BJ63" s="732"/>
      <c r="BK63" s="732"/>
      <c r="BL63" s="732"/>
      <c r="BM63" s="732"/>
      <c r="BN63" s="732"/>
      <c r="BO63" s="732"/>
      <c r="BP63" s="732"/>
      <c r="BQ63" s="732"/>
      <c r="BR63" s="732"/>
      <c r="BS63" s="732"/>
      <c r="BT63" s="732"/>
      <c r="BU63" s="732"/>
      <c r="BV63" s="732"/>
      <c r="BW63" s="732"/>
      <c r="BX63" s="732"/>
      <c r="BY63" s="732"/>
      <c r="BZ63" s="732"/>
      <c r="CA63" s="732"/>
      <c r="CB63" s="732"/>
      <c r="CC63" s="732"/>
      <c r="CD63" s="732"/>
      <c r="CE63" s="732"/>
      <c r="CF63" s="732"/>
      <c r="CG63" s="732"/>
      <c r="CH63" s="732"/>
      <c r="CI63" s="732"/>
      <c r="CJ63" s="732"/>
      <c r="CK63" s="732"/>
      <c r="CL63" s="732"/>
      <c r="CM63" s="732"/>
      <c r="CN63" s="732"/>
      <c r="CO63" s="732"/>
      <c r="CP63" s="732"/>
      <c r="CQ63" s="732"/>
      <c r="CR63" s="732"/>
      <c r="CS63" s="732"/>
      <c r="CT63" s="732"/>
      <c r="CU63" s="732"/>
      <c r="CV63" s="732"/>
      <c r="CW63" s="732"/>
      <c r="CX63" s="732"/>
      <c r="CY63" s="732"/>
      <c r="CZ63" s="732"/>
      <c r="DA63" s="732"/>
      <c r="DB63" s="732"/>
      <c r="DC63" s="732"/>
      <c r="DD63" s="732"/>
      <c r="DE63" s="732"/>
      <c r="DF63" s="732"/>
      <c r="DG63" s="732"/>
      <c r="DH63" s="732"/>
      <c r="DI63" s="732"/>
      <c r="DJ63" s="732"/>
      <c r="DK63" s="732"/>
      <c r="DL63" s="732"/>
      <c r="DM63" s="732"/>
      <c r="DN63" s="732"/>
      <c r="DO63" s="732"/>
      <c r="DP63" s="732"/>
    </row>
    <row r="64" spans="1:133" ht="3" customHeight="1" x14ac:dyDescent="0.25">
      <c r="A64" s="2470"/>
      <c r="B64" s="2468"/>
      <c r="C64" s="733"/>
      <c r="D64" s="734"/>
      <c r="E64" s="734"/>
      <c r="F64" s="734"/>
      <c r="G64" s="734"/>
      <c r="H64" s="734"/>
      <c r="I64" s="732"/>
      <c r="J64" s="732"/>
      <c r="K64" s="732"/>
      <c r="L64" s="732"/>
      <c r="M64" s="732"/>
      <c r="N64" s="732"/>
      <c r="O64" s="732"/>
      <c r="P64" s="732"/>
      <c r="Q64" s="732"/>
      <c r="R64" s="732"/>
      <c r="S64" s="732"/>
      <c r="T64" s="732"/>
      <c r="U64" s="732"/>
      <c r="V64" s="732"/>
      <c r="W64" s="732"/>
      <c r="X64" s="732"/>
      <c r="Y64" s="732"/>
      <c r="Z64" s="732"/>
      <c r="AA64" s="732"/>
      <c r="AB64" s="732"/>
      <c r="AC64" s="732"/>
      <c r="AD64" s="732"/>
      <c r="AE64" s="732"/>
      <c r="AF64" s="732"/>
      <c r="AG64" s="732"/>
      <c r="AH64" s="732"/>
      <c r="AI64" s="732"/>
      <c r="AJ64" s="732"/>
      <c r="AK64" s="732"/>
      <c r="AL64" s="732"/>
      <c r="AM64" s="732"/>
      <c r="AN64" s="732"/>
      <c r="AO64" s="732"/>
      <c r="AP64" s="732"/>
      <c r="AQ64" s="732"/>
      <c r="AR64" s="732"/>
      <c r="AS64" s="732"/>
      <c r="AT64" s="732"/>
      <c r="AU64" s="732"/>
      <c r="AV64" s="732"/>
      <c r="AW64" s="732"/>
      <c r="AX64" s="732"/>
      <c r="AY64" s="732"/>
      <c r="AZ64" s="732"/>
      <c r="BA64" s="732"/>
      <c r="BB64" s="732"/>
      <c r="BC64" s="732"/>
      <c r="BD64" s="732"/>
      <c r="BE64" s="732"/>
      <c r="BF64" s="732"/>
      <c r="BG64" s="732"/>
      <c r="BH64" s="732"/>
      <c r="BI64" s="732"/>
      <c r="BJ64" s="732"/>
      <c r="BK64" s="732"/>
      <c r="BL64" s="732"/>
      <c r="BM64" s="732"/>
      <c r="BN64" s="732"/>
      <c r="BO64" s="732"/>
      <c r="BP64" s="732"/>
      <c r="BQ64" s="732"/>
      <c r="BR64" s="732"/>
      <c r="BS64" s="732"/>
      <c r="BT64" s="732"/>
      <c r="BU64" s="732"/>
      <c r="BV64" s="732"/>
      <c r="BW64" s="732"/>
      <c r="BX64" s="732"/>
      <c r="BY64" s="732"/>
      <c r="BZ64" s="732"/>
      <c r="CA64" s="732"/>
      <c r="CB64" s="732"/>
      <c r="CC64" s="732"/>
      <c r="CD64" s="732"/>
      <c r="CE64" s="732"/>
      <c r="CF64" s="732"/>
      <c r="CG64" s="732"/>
      <c r="CH64" s="732"/>
      <c r="CI64" s="732"/>
      <c r="CJ64" s="732"/>
      <c r="CK64" s="732"/>
      <c r="CL64" s="732"/>
      <c r="CM64" s="732"/>
      <c r="CN64" s="732"/>
      <c r="CO64" s="732"/>
      <c r="CP64" s="732"/>
      <c r="CQ64" s="732"/>
      <c r="CR64" s="732"/>
      <c r="CS64" s="732"/>
      <c r="CT64" s="732"/>
      <c r="CU64" s="732"/>
      <c r="CV64" s="732"/>
      <c r="CW64" s="732"/>
      <c r="CX64" s="732"/>
      <c r="CY64" s="732"/>
      <c r="CZ64" s="732"/>
      <c r="DA64" s="732"/>
      <c r="DB64" s="732"/>
      <c r="DC64" s="732"/>
      <c r="DD64" s="732"/>
      <c r="DE64" s="732"/>
      <c r="DF64" s="732"/>
      <c r="DG64" s="732"/>
      <c r="DH64" s="732"/>
      <c r="DI64" s="732"/>
      <c r="DJ64" s="732"/>
      <c r="DK64" s="732"/>
      <c r="DL64" s="732"/>
      <c r="DM64" s="732"/>
      <c r="DN64" s="732"/>
      <c r="DO64" s="732"/>
      <c r="DP64" s="732"/>
    </row>
    <row r="65" spans="1:120" ht="3" customHeight="1" x14ac:dyDescent="0.25">
      <c r="A65" s="2470"/>
      <c r="B65" s="2468"/>
      <c r="C65" s="733"/>
      <c r="D65" s="734"/>
      <c r="E65" s="734"/>
      <c r="F65" s="734"/>
      <c r="G65" s="734"/>
      <c r="H65" s="734"/>
      <c r="I65" s="732"/>
      <c r="J65" s="732"/>
      <c r="K65" s="732"/>
      <c r="L65" s="732"/>
      <c r="M65" s="732"/>
      <c r="N65" s="732"/>
      <c r="O65" s="732"/>
      <c r="P65" s="732"/>
      <c r="Q65" s="732"/>
      <c r="R65" s="732"/>
      <c r="S65" s="732"/>
      <c r="T65" s="732"/>
      <c r="U65" s="732"/>
      <c r="V65" s="732"/>
      <c r="W65" s="732"/>
      <c r="X65" s="732"/>
      <c r="Y65" s="732"/>
      <c r="Z65" s="732"/>
      <c r="AA65" s="732"/>
      <c r="AB65" s="732"/>
      <c r="AC65" s="732"/>
      <c r="AD65" s="732"/>
      <c r="AE65" s="732"/>
      <c r="AF65" s="732"/>
      <c r="AG65" s="732"/>
      <c r="AH65" s="732"/>
      <c r="AI65" s="732"/>
      <c r="AJ65" s="732"/>
      <c r="AK65" s="732"/>
      <c r="AL65" s="732"/>
      <c r="AM65" s="732"/>
      <c r="AN65" s="732"/>
      <c r="AO65" s="732"/>
      <c r="AP65" s="732"/>
      <c r="AQ65" s="732"/>
      <c r="AR65" s="732"/>
      <c r="AS65" s="732"/>
      <c r="AT65" s="732"/>
      <c r="AU65" s="732"/>
      <c r="AV65" s="732"/>
      <c r="AW65" s="732"/>
      <c r="AX65" s="732"/>
      <c r="AY65" s="732"/>
      <c r="AZ65" s="732"/>
      <c r="BA65" s="732"/>
      <c r="BB65" s="732"/>
      <c r="BC65" s="732"/>
      <c r="BD65" s="732"/>
      <c r="BE65" s="732"/>
      <c r="BF65" s="732"/>
      <c r="BG65" s="732"/>
      <c r="BH65" s="732"/>
      <c r="BI65" s="732"/>
      <c r="BJ65" s="732"/>
      <c r="BK65" s="732"/>
      <c r="BL65" s="732"/>
      <c r="BM65" s="732"/>
      <c r="BN65" s="732"/>
      <c r="BO65" s="732"/>
      <c r="BP65" s="732"/>
      <c r="BQ65" s="732"/>
      <c r="BR65" s="732"/>
      <c r="BS65" s="732"/>
      <c r="BT65" s="732"/>
      <c r="BU65" s="732"/>
      <c r="BV65" s="732"/>
      <c r="BW65" s="732"/>
      <c r="BX65" s="732"/>
      <c r="BY65" s="732"/>
      <c r="BZ65" s="732"/>
      <c r="CA65" s="732"/>
      <c r="CB65" s="732"/>
      <c r="CC65" s="732"/>
      <c r="CD65" s="732"/>
      <c r="CE65" s="732"/>
      <c r="CF65" s="732"/>
      <c r="CG65" s="732"/>
      <c r="CH65" s="732"/>
      <c r="CI65" s="732"/>
      <c r="CJ65" s="732"/>
      <c r="CK65" s="732"/>
      <c r="CL65" s="732"/>
      <c r="CM65" s="732"/>
      <c r="CN65" s="732"/>
      <c r="CO65" s="732"/>
      <c r="CP65" s="732"/>
      <c r="CQ65" s="732"/>
      <c r="CR65" s="732"/>
      <c r="CS65" s="732"/>
      <c r="CT65" s="732"/>
      <c r="CU65" s="732"/>
      <c r="CV65" s="732"/>
      <c r="CW65" s="732"/>
      <c r="CX65" s="732"/>
      <c r="CY65" s="732"/>
      <c r="CZ65" s="732"/>
      <c r="DA65" s="732"/>
      <c r="DB65" s="732"/>
      <c r="DC65" s="732"/>
      <c r="DD65" s="732"/>
      <c r="DE65" s="732"/>
      <c r="DF65" s="732"/>
      <c r="DG65" s="732"/>
      <c r="DH65" s="732"/>
      <c r="DI65" s="732"/>
      <c r="DJ65" s="732"/>
      <c r="DK65" s="732"/>
      <c r="DL65" s="732"/>
      <c r="DM65" s="732"/>
      <c r="DN65" s="732"/>
      <c r="DO65" s="732"/>
      <c r="DP65" s="732"/>
    </row>
    <row r="66" spans="1:120" ht="3" customHeight="1" x14ac:dyDescent="0.25">
      <c r="A66" s="2470"/>
      <c r="B66" s="2468"/>
      <c r="C66" s="733"/>
      <c r="D66" s="734"/>
      <c r="E66" s="734"/>
      <c r="F66" s="734"/>
      <c r="G66" s="734"/>
      <c r="H66" s="734"/>
      <c r="I66" s="732"/>
      <c r="J66" s="732"/>
      <c r="K66" s="732"/>
      <c r="L66" s="732"/>
      <c r="M66" s="732"/>
      <c r="N66" s="732"/>
      <c r="O66" s="732"/>
      <c r="P66" s="732"/>
      <c r="Q66" s="732"/>
      <c r="R66" s="732"/>
      <c r="S66" s="732"/>
      <c r="T66" s="732"/>
      <c r="U66" s="732"/>
      <c r="V66" s="732"/>
      <c r="W66" s="732"/>
      <c r="X66" s="732"/>
      <c r="Y66" s="732"/>
      <c r="Z66" s="732"/>
      <c r="AA66" s="732"/>
      <c r="AB66" s="732"/>
      <c r="AC66" s="732"/>
      <c r="AD66" s="732"/>
      <c r="AE66" s="732"/>
      <c r="AF66" s="732"/>
      <c r="AG66" s="732"/>
      <c r="AH66" s="732"/>
      <c r="AI66" s="732"/>
      <c r="AJ66" s="732"/>
      <c r="AK66" s="732"/>
      <c r="AL66" s="732"/>
      <c r="AM66" s="732"/>
      <c r="AN66" s="732"/>
      <c r="AO66" s="732"/>
      <c r="AP66" s="732"/>
      <c r="AQ66" s="732"/>
      <c r="AR66" s="732"/>
      <c r="AS66" s="732"/>
      <c r="AT66" s="732"/>
      <c r="AU66" s="732"/>
      <c r="AV66" s="732"/>
      <c r="AW66" s="732"/>
      <c r="AX66" s="732"/>
      <c r="AY66" s="732"/>
      <c r="AZ66" s="732"/>
      <c r="BA66" s="732"/>
      <c r="BB66" s="732"/>
      <c r="BC66" s="732"/>
      <c r="BD66" s="732"/>
      <c r="BE66" s="732"/>
      <c r="BF66" s="732"/>
      <c r="BG66" s="732"/>
      <c r="BH66" s="732"/>
      <c r="BI66" s="732"/>
      <c r="BJ66" s="732"/>
      <c r="BK66" s="732"/>
      <c r="BL66" s="732"/>
      <c r="BM66" s="732"/>
      <c r="BN66" s="732"/>
      <c r="BO66" s="732"/>
      <c r="BP66" s="732"/>
      <c r="BQ66" s="732"/>
      <c r="BR66" s="732"/>
      <c r="BS66" s="732"/>
      <c r="BT66" s="732"/>
      <c r="BU66" s="732"/>
      <c r="BV66" s="732"/>
      <c r="BW66" s="732"/>
      <c r="BX66" s="732"/>
      <c r="BY66" s="732"/>
      <c r="BZ66" s="732"/>
      <c r="CA66" s="732"/>
      <c r="CB66" s="732"/>
      <c r="CC66" s="732"/>
      <c r="CD66" s="732"/>
      <c r="CE66" s="732"/>
      <c r="CF66" s="732"/>
      <c r="CG66" s="732"/>
      <c r="CH66" s="732"/>
      <c r="CI66" s="732"/>
      <c r="CJ66" s="732"/>
      <c r="CK66" s="732"/>
      <c r="CL66" s="732"/>
      <c r="CM66" s="732"/>
      <c r="CN66" s="732"/>
      <c r="CO66" s="732"/>
      <c r="CP66" s="732"/>
      <c r="CQ66" s="732"/>
      <c r="CR66" s="732"/>
      <c r="CS66" s="732"/>
      <c r="CT66" s="732"/>
      <c r="CU66" s="732"/>
      <c r="CV66" s="732"/>
      <c r="CW66" s="732"/>
      <c r="CX66" s="732"/>
      <c r="CY66" s="732"/>
      <c r="CZ66" s="732"/>
      <c r="DA66" s="732"/>
      <c r="DB66" s="732"/>
      <c r="DC66" s="732"/>
      <c r="DD66" s="732"/>
      <c r="DE66" s="732"/>
      <c r="DF66" s="732"/>
      <c r="DG66" s="732"/>
      <c r="DH66" s="732"/>
      <c r="DI66" s="732"/>
      <c r="DJ66" s="732"/>
      <c r="DK66" s="732"/>
      <c r="DL66" s="732"/>
      <c r="DM66" s="732"/>
      <c r="DN66" s="732"/>
      <c r="DO66" s="732"/>
      <c r="DP66" s="732"/>
    </row>
    <row r="67" spans="1:120" ht="3" customHeight="1" x14ac:dyDescent="0.25">
      <c r="A67" s="2470"/>
      <c r="B67" s="2469"/>
      <c r="C67" s="733"/>
      <c r="D67" s="734"/>
      <c r="E67" s="734"/>
      <c r="F67" s="734"/>
      <c r="G67" s="734"/>
      <c r="H67" s="734"/>
      <c r="I67" s="732"/>
      <c r="J67" s="732"/>
      <c r="K67" s="732"/>
      <c r="L67" s="732"/>
      <c r="M67" s="732"/>
      <c r="N67" s="732"/>
      <c r="O67" s="732"/>
      <c r="P67" s="732"/>
      <c r="Q67" s="732"/>
      <c r="R67" s="732"/>
      <c r="S67" s="732"/>
      <c r="T67" s="732"/>
      <c r="U67" s="732"/>
      <c r="V67" s="732"/>
      <c r="W67" s="732"/>
      <c r="X67" s="732"/>
      <c r="Y67" s="732"/>
      <c r="Z67" s="732"/>
      <c r="AA67" s="732"/>
      <c r="AB67" s="732"/>
      <c r="AC67" s="732"/>
      <c r="AD67" s="732"/>
      <c r="AE67" s="732"/>
      <c r="AF67" s="732"/>
      <c r="AG67" s="732"/>
      <c r="AH67" s="732"/>
      <c r="AI67" s="732"/>
      <c r="AJ67" s="732"/>
      <c r="AK67" s="732"/>
      <c r="AL67" s="732"/>
      <c r="AM67" s="732"/>
      <c r="AN67" s="732"/>
      <c r="AO67" s="732"/>
      <c r="AP67" s="732"/>
      <c r="AQ67" s="732"/>
      <c r="AR67" s="732"/>
      <c r="AS67" s="732"/>
      <c r="AT67" s="732"/>
      <c r="AU67" s="732"/>
      <c r="AV67" s="732"/>
      <c r="AW67" s="732"/>
      <c r="AX67" s="732"/>
      <c r="AY67" s="732"/>
      <c r="AZ67" s="732"/>
      <c r="BA67" s="732"/>
      <c r="BB67" s="732"/>
      <c r="BC67" s="732"/>
      <c r="BD67" s="732"/>
      <c r="BE67" s="732"/>
      <c r="BF67" s="732"/>
      <c r="BG67" s="732"/>
      <c r="BH67" s="732"/>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2"/>
      <c r="CE67" s="732"/>
      <c r="CF67" s="732"/>
      <c r="CG67" s="732"/>
      <c r="CH67" s="732"/>
      <c r="CI67" s="732"/>
      <c r="CJ67" s="732"/>
      <c r="CK67" s="732"/>
      <c r="CL67" s="732"/>
      <c r="CM67" s="732"/>
      <c r="CN67" s="732"/>
      <c r="CO67" s="732"/>
      <c r="CP67" s="732"/>
      <c r="CQ67" s="732"/>
      <c r="CR67" s="732"/>
      <c r="CS67" s="732"/>
      <c r="CT67" s="732"/>
      <c r="CU67" s="732"/>
      <c r="CV67" s="732"/>
      <c r="CW67" s="732"/>
      <c r="CX67" s="732"/>
      <c r="CY67" s="732"/>
      <c r="CZ67" s="732"/>
      <c r="DA67" s="732"/>
      <c r="DB67" s="732"/>
      <c r="DC67" s="732"/>
      <c r="DD67" s="732"/>
      <c r="DE67" s="732"/>
      <c r="DF67" s="732"/>
      <c r="DG67" s="732"/>
      <c r="DH67" s="732"/>
      <c r="DI67" s="732"/>
      <c r="DJ67" s="732"/>
      <c r="DK67" s="732"/>
      <c r="DL67" s="732"/>
      <c r="DM67" s="732"/>
      <c r="DN67" s="732"/>
      <c r="DO67" s="732"/>
      <c r="DP67" s="732"/>
    </row>
    <row r="68" spans="1:120" ht="3" customHeight="1" x14ac:dyDescent="0.25">
      <c r="A68" s="2470"/>
      <c r="B68" s="2467">
        <v>50</v>
      </c>
      <c r="C68" s="733"/>
      <c r="D68" s="734"/>
      <c r="E68" s="734"/>
      <c r="F68" s="734"/>
      <c r="G68" s="734"/>
      <c r="H68" s="734"/>
      <c r="I68" s="732"/>
      <c r="J68" s="732"/>
      <c r="K68" s="732"/>
      <c r="L68" s="732"/>
      <c r="M68" s="732"/>
      <c r="N68" s="732"/>
      <c r="O68" s="732"/>
      <c r="P68" s="732"/>
      <c r="Q68" s="732"/>
      <c r="R68" s="732"/>
      <c r="S68" s="732"/>
      <c r="T68" s="732"/>
      <c r="U68" s="732"/>
      <c r="V68" s="732"/>
      <c r="W68" s="732"/>
      <c r="X68" s="732"/>
      <c r="Y68" s="732"/>
      <c r="Z68" s="732"/>
      <c r="AA68" s="732"/>
      <c r="AB68" s="732"/>
      <c r="AC68" s="732"/>
      <c r="AD68" s="732"/>
      <c r="AE68" s="732"/>
      <c r="AF68" s="732"/>
      <c r="AG68" s="732"/>
      <c r="AH68" s="732"/>
      <c r="AI68" s="732"/>
      <c r="AJ68" s="732"/>
      <c r="AK68" s="732"/>
      <c r="AL68" s="732"/>
      <c r="AM68" s="732"/>
      <c r="AN68" s="732"/>
      <c r="AO68" s="732"/>
      <c r="AP68" s="732"/>
      <c r="AQ68" s="732"/>
      <c r="AR68" s="732"/>
      <c r="AS68" s="732"/>
      <c r="AT68" s="732"/>
      <c r="AU68" s="732"/>
      <c r="AV68" s="732"/>
      <c r="AW68" s="732"/>
      <c r="AX68" s="732"/>
      <c r="AY68" s="732"/>
      <c r="AZ68" s="732"/>
      <c r="BA68" s="732"/>
      <c r="BB68" s="732"/>
      <c r="BC68" s="732"/>
      <c r="BD68" s="732"/>
      <c r="BE68" s="732"/>
      <c r="BF68" s="732"/>
      <c r="BG68" s="732"/>
      <c r="BH68" s="732"/>
      <c r="BI68" s="732"/>
      <c r="BJ68" s="732"/>
      <c r="BK68" s="732"/>
      <c r="BL68" s="732"/>
      <c r="BM68" s="732"/>
      <c r="BN68" s="732"/>
      <c r="BO68" s="732"/>
      <c r="BP68" s="732"/>
      <c r="BQ68" s="732"/>
      <c r="BR68" s="732"/>
      <c r="BS68" s="732"/>
      <c r="BT68" s="732"/>
      <c r="BU68" s="732"/>
      <c r="BV68" s="732"/>
      <c r="BW68" s="732"/>
      <c r="BX68" s="732"/>
      <c r="BY68" s="732"/>
      <c r="BZ68" s="732"/>
      <c r="CA68" s="732"/>
      <c r="CB68" s="732"/>
      <c r="CC68" s="732"/>
      <c r="CD68" s="732"/>
      <c r="CE68" s="732"/>
      <c r="CF68" s="732"/>
      <c r="CG68" s="732"/>
      <c r="CH68" s="732"/>
      <c r="CI68" s="732"/>
      <c r="CJ68" s="732"/>
      <c r="CK68" s="732"/>
      <c r="CL68" s="732"/>
      <c r="CM68" s="732"/>
      <c r="CN68" s="732"/>
      <c r="CO68" s="732"/>
      <c r="CP68" s="732"/>
      <c r="CQ68" s="732"/>
      <c r="CR68" s="732"/>
      <c r="CS68" s="732"/>
      <c r="CT68" s="732"/>
      <c r="CU68" s="732"/>
      <c r="CV68" s="732"/>
      <c r="CW68" s="732"/>
      <c r="CX68" s="732"/>
      <c r="CY68" s="732"/>
      <c r="CZ68" s="732"/>
      <c r="DA68" s="732"/>
      <c r="DB68" s="732"/>
      <c r="DC68" s="732"/>
      <c r="DD68" s="732"/>
      <c r="DE68" s="732"/>
      <c r="DF68" s="732"/>
      <c r="DG68" s="732"/>
      <c r="DH68" s="732"/>
      <c r="DI68" s="732"/>
      <c r="DJ68" s="732"/>
      <c r="DK68" s="732"/>
      <c r="DL68" s="732"/>
      <c r="DM68" s="732"/>
      <c r="DN68" s="732"/>
      <c r="DO68" s="732"/>
      <c r="DP68" s="732"/>
    </row>
    <row r="69" spans="1:120" ht="3" customHeight="1" x14ac:dyDescent="0.25">
      <c r="A69" s="2470"/>
      <c r="B69" s="2468"/>
      <c r="C69" s="733"/>
      <c r="D69" s="734"/>
      <c r="E69" s="734"/>
      <c r="F69" s="734"/>
      <c r="G69" s="734"/>
      <c r="H69" s="734"/>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732"/>
      <c r="AI69" s="732"/>
      <c r="AJ69" s="732"/>
      <c r="AK69" s="732"/>
      <c r="AL69" s="732"/>
      <c r="AM69" s="732"/>
      <c r="AN69" s="732"/>
      <c r="AO69" s="732"/>
      <c r="AP69" s="732"/>
      <c r="AQ69" s="732"/>
      <c r="AR69" s="732"/>
      <c r="AS69" s="732"/>
      <c r="AT69" s="732"/>
      <c r="AU69" s="732"/>
      <c r="AV69" s="732"/>
      <c r="AW69" s="732"/>
      <c r="AX69" s="732"/>
      <c r="AY69" s="732"/>
      <c r="AZ69" s="732"/>
      <c r="BA69" s="732"/>
      <c r="BB69" s="732"/>
      <c r="BC69" s="732"/>
      <c r="BD69" s="732"/>
      <c r="BE69" s="732"/>
      <c r="BF69" s="732"/>
      <c r="BG69" s="732"/>
      <c r="BH69" s="732"/>
      <c r="BI69" s="732"/>
      <c r="BJ69" s="732"/>
      <c r="BK69" s="732"/>
      <c r="BL69" s="732"/>
      <c r="BM69" s="732"/>
      <c r="BN69" s="732"/>
      <c r="BO69" s="732"/>
      <c r="BP69" s="732"/>
      <c r="BQ69" s="732"/>
      <c r="BR69" s="732"/>
      <c r="BS69" s="732"/>
      <c r="BT69" s="732"/>
      <c r="BU69" s="732"/>
      <c r="BV69" s="732"/>
      <c r="BW69" s="732"/>
      <c r="BX69" s="732"/>
      <c r="BY69" s="732"/>
      <c r="BZ69" s="732"/>
      <c r="CA69" s="732"/>
      <c r="CB69" s="732"/>
      <c r="CC69" s="732"/>
      <c r="CD69" s="732"/>
      <c r="CE69" s="732"/>
      <c r="CF69" s="732"/>
      <c r="CG69" s="732"/>
      <c r="CH69" s="732"/>
      <c r="CI69" s="732"/>
      <c r="CJ69" s="732"/>
      <c r="CK69" s="732"/>
      <c r="CL69" s="732"/>
      <c r="CM69" s="732"/>
      <c r="CN69" s="732"/>
      <c r="CO69" s="732"/>
      <c r="CP69" s="732"/>
      <c r="CQ69" s="732"/>
      <c r="CR69" s="732"/>
      <c r="CS69" s="732"/>
      <c r="CT69" s="732"/>
      <c r="CU69" s="732"/>
      <c r="CV69" s="732"/>
      <c r="CW69" s="732"/>
      <c r="CX69" s="732"/>
      <c r="CY69" s="732"/>
      <c r="CZ69" s="732"/>
      <c r="DA69" s="732"/>
      <c r="DB69" s="732"/>
      <c r="DC69" s="732"/>
      <c r="DD69" s="732"/>
      <c r="DE69" s="732"/>
      <c r="DF69" s="732"/>
      <c r="DG69" s="732"/>
      <c r="DH69" s="732"/>
      <c r="DI69" s="732"/>
      <c r="DJ69" s="732"/>
      <c r="DK69" s="732"/>
      <c r="DL69" s="732"/>
      <c r="DM69" s="732"/>
      <c r="DN69" s="732"/>
      <c r="DO69" s="732"/>
      <c r="DP69" s="732"/>
    </row>
    <row r="70" spans="1:120" ht="3" customHeight="1" x14ac:dyDescent="0.25">
      <c r="A70" s="2470"/>
      <c r="B70" s="2468"/>
      <c r="C70" s="733"/>
      <c r="D70" s="734"/>
      <c r="E70" s="734"/>
      <c r="F70" s="734"/>
      <c r="G70" s="734"/>
      <c r="H70" s="734"/>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32"/>
      <c r="CB70" s="732"/>
      <c r="CC70" s="732"/>
      <c r="CD70" s="732"/>
      <c r="CE70" s="732"/>
      <c r="CF70" s="732"/>
      <c r="CG70" s="732"/>
      <c r="CH70" s="732"/>
      <c r="CI70" s="732"/>
      <c r="CJ70" s="732"/>
      <c r="CK70" s="732"/>
      <c r="CL70" s="732"/>
      <c r="CM70" s="732"/>
      <c r="CN70" s="732"/>
      <c r="CO70" s="732"/>
      <c r="CP70" s="732"/>
      <c r="CQ70" s="732"/>
      <c r="CR70" s="732"/>
      <c r="CS70" s="732"/>
      <c r="CT70" s="732"/>
      <c r="CU70" s="732"/>
      <c r="CV70" s="732"/>
      <c r="CW70" s="732"/>
      <c r="CX70" s="732"/>
      <c r="CY70" s="732"/>
      <c r="CZ70" s="732"/>
      <c r="DA70" s="732"/>
      <c r="DB70" s="732"/>
      <c r="DC70" s="732"/>
      <c r="DD70" s="732"/>
      <c r="DE70" s="732"/>
      <c r="DF70" s="732"/>
      <c r="DG70" s="732"/>
      <c r="DH70" s="732"/>
      <c r="DI70" s="732"/>
      <c r="DJ70" s="732"/>
      <c r="DK70" s="732"/>
      <c r="DL70" s="732"/>
      <c r="DM70" s="732"/>
      <c r="DN70" s="732"/>
      <c r="DO70" s="732"/>
      <c r="DP70" s="732"/>
    </row>
    <row r="71" spans="1:120" ht="3" customHeight="1" x14ac:dyDescent="0.25">
      <c r="A71" s="2470"/>
      <c r="B71" s="2468"/>
      <c r="C71" s="733"/>
      <c r="D71" s="734"/>
      <c r="E71" s="734"/>
      <c r="F71" s="734"/>
      <c r="G71" s="734"/>
      <c r="H71" s="734"/>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2"/>
      <c r="CJ71" s="732"/>
      <c r="CK71" s="732"/>
      <c r="CL71" s="732"/>
      <c r="CM71" s="732"/>
      <c r="CN71" s="732"/>
      <c r="CO71" s="732"/>
      <c r="CP71" s="732"/>
      <c r="CQ71" s="732"/>
      <c r="CR71" s="732"/>
      <c r="CS71" s="732"/>
      <c r="CT71" s="732"/>
      <c r="CU71" s="732"/>
      <c r="CV71" s="732"/>
      <c r="CW71" s="732"/>
      <c r="CX71" s="732"/>
      <c r="CY71" s="732"/>
      <c r="CZ71" s="732"/>
      <c r="DA71" s="732"/>
      <c r="DB71" s="732"/>
      <c r="DC71" s="732"/>
      <c r="DD71" s="732"/>
      <c r="DE71" s="732"/>
      <c r="DF71" s="732"/>
      <c r="DG71" s="732"/>
      <c r="DH71" s="732"/>
      <c r="DI71" s="732"/>
      <c r="DJ71" s="732"/>
      <c r="DK71" s="732"/>
      <c r="DL71" s="732"/>
      <c r="DM71" s="732"/>
      <c r="DN71" s="732"/>
      <c r="DO71" s="732"/>
      <c r="DP71" s="732"/>
    </row>
    <row r="72" spans="1:120" ht="3" customHeight="1" x14ac:dyDescent="0.25">
      <c r="A72" s="2470"/>
      <c r="B72" s="2469"/>
      <c r="C72" s="733"/>
      <c r="D72" s="734"/>
      <c r="E72" s="734"/>
      <c r="F72" s="734"/>
      <c r="G72" s="734"/>
      <c r="H72" s="734"/>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2"/>
      <c r="CJ72" s="732"/>
      <c r="CK72" s="732"/>
      <c r="CL72" s="732"/>
      <c r="CM72" s="732"/>
      <c r="CN72" s="732"/>
      <c r="CO72" s="732"/>
      <c r="CP72" s="732"/>
      <c r="CQ72" s="732"/>
      <c r="CR72" s="732"/>
      <c r="CS72" s="732"/>
      <c r="CT72" s="732"/>
      <c r="CU72" s="732"/>
      <c r="CV72" s="732"/>
      <c r="CW72" s="732"/>
      <c r="CX72" s="732"/>
      <c r="CY72" s="732"/>
      <c r="CZ72" s="732"/>
      <c r="DA72" s="732"/>
      <c r="DB72" s="732"/>
      <c r="DC72" s="732"/>
      <c r="DD72" s="732"/>
      <c r="DE72" s="732"/>
      <c r="DF72" s="732"/>
      <c r="DG72" s="732"/>
      <c r="DH72" s="732"/>
      <c r="DI72" s="732"/>
      <c r="DJ72" s="732"/>
      <c r="DK72" s="732"/>
      <c r="DL72" s="732"/>
      <c r="DM72" s="732"/>
      <c r="DN72" s="732"/>
      <c r="DO72" s="732"/>
      <c r="DP72" s="732"/>
    </row>
    <row r="73" spans="1:120" ht="3" customHeight="1" x14ac:dyDescent="0.25">
      <c r="A73" s="2470"/>
      <c r="B73" s="2467">
        <v>45</v>
      </c>
      <c r="C73" s="733"/>
      <c r="D73" s="734"/>
      <c r="E73" s="734"/>
      <c r="F73" s="734"/>
      <c r="G73" s="734"/>
      <c r="H73" s="734"/>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2"/>
      <c r="CJ73" s="732"/>
      <c r="CK73" s="732"/>
      <c r="CL73" s="732"/>
      <c r="CM73" s="732"/>
      <c r="CN73" s="732"/>
      <c r="CO73" s="732"/>
      <c r="CP73" s="732"/>
      <c r="CQ73" s="732"/>
      <c r="CR73" s="732"/>
      <c r="CS73" s="732"/>
      <c r="CT73" s="732"/>
      <c r="CU73" s="732"/>
      <c r="CV73" s="732"/>
      <c r="CW73" s="732"/>
      <c r="CX73" s="732"/>
      <c r="CY73" s="732"/>
      <c r="CZ73" s="732"/>
      <c r="DA73" s="732"/>
      <c r="DB73" s="732"/>
      <c r="DC73" s="732"/>
      <c r="DD73" s="732"/>
      <c r="DE73" s="732"/>
      <c r="DF73" s="732"/>
      <c r="DG73" s="732"/>
      <c r="DH73" s="732"/>
      <c r="DI73" s="732"/>
      <c r="DJ73" s="732"/>
      <c r="DK73" s="732"/>
      <c r="DL73" s="732"/>
      <c r="DM73" s="732"/>
      <c r="DN73" s="732"/>
      <c r="DO73" s="732"/>
      <c r="DP73" s="732"/>
    </row>
    <row r="74" spans="1:120" ht="3" customHeight="1" x14ac:dyDescent="0.25">
      <c r="A74" s="2470"/>
      <c r="B74" s="2468"/>
      <c r="C74" s="733"/>
      <c r="D74" s="734"/>
      <c r="E74" s="734"/>
      <c r="F74" s="734"/>
      <c r="G74" s="734"/>
      <c r="H74" s="734"/>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32"/>
      <c r="CB74" s="732"/>
      <c r="CC74" s="732"/>
      <c r="CD74" s="732"/>
      <c r="CE74" s="732"/>
      <c r="CF74" s="732"/>
      <c r="CG74" s="732"/>
      <c r="CH74" s="732"/>
      <c r="CI74" s="732"/>
      <c r="CJ74" s="732"/>
      <c r="CK74" s="732"/>
      <c r="CL74" s="732"/>
      <c r="CM74" s="732"/>
      <c r="CN74" s="732"/>
      <c r="CO74" s="732"/>
      <c r="CP74" s="732"/>
      <c r="CQ74" s="732"/>
      <c r="CR74" s="732"/>
      <c r="CS74" s="732"/>
      <c r="CT74" s="732"/>
      <c r="CU74" s="732"/>
      <c r="CV74" s="732"/>
      <c r="CW74" s="732"/>
      <c r="CX74" s="732"/>
      <c r="CY74" s="732"/>
      <c r="CZ74" s="732"/>
      <c r="DA74" s="732"/>
      <c r="DB74" s="732"/>
      <c r="DC74" s="732"/>
      <c r="DD74" s="732"/>
      <c r="DE74" s="732"/>
      <c r="DF74" s="732"/>
      <c r="DG74" s="732"/>
      <c r="DH74" s="732"/>
      <c r="DI74" s="732"/>
      <c r="DJ74" s="732"/>
      <c r="DK74" s="732"/>
      <c r="DL74" s="732"/>
      <c r="DM74" s="732"/>
      <c r="DN74" s="732"/>
      <c r="DO74" s="732"/>
      <c r="DP74" s="732"/>
    </row>
    <row r="75" spans="1:120" ht="3" customHeight="1" x14ac:dyDescent="0.25">
      <c r="A75" s="2470"/>
      <c r="B75" s="2468"/>
      <c r="C75" s="733"/>
      <c r="D75" s="734"/>
      <c r="E75" s="734"/>
      <c r="F75" s="734"/>
      <c r="G75" s="734"/>
      <c r="H75" s="734"/>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32"/>
      <c r="CB75" s="732"/>
      <c r="CC75" s="732"/>
      <c r="CD75" s="732"/>
      <c r="CE75" s="732"/>
      <c r="CF75" s="732"/>
      <c r="CG75" s="732"/>
      <c r="CH75" s="732"/>
      <c r="CI75" s="732"/>
      <c r="CJ75" s="732"/>
      <c r="CK75" s="732"/>
      <c r="CL75" s="732"/>
      <c r="CM75" s="732"/>
      <c r="CN75" s="732"/>
      <c r="CO75" s="732"/>
      <c r="CP75" s="732"/>
      <c r="CQ75" s="732"/>
      <c r="CR75" s="732"/>
      <c r="CS75" s="732"/>
      <c r="CT75" s="732"/>
      <c r="CU75" s="732"/>
      <c r="CV75" s="732"/>
      <c r="CW75" s="732"/>
      <c r="CX75" s="732"/>
      <c r="CY75" s="732"/>
      <c r="CZ75" s="732"/>
      <c r="DA75" s="732"/>
      <c r="DB75" s="732"/>
      <c r="DC75" s="732"/>
      <c r="DD75" s="732"/>
      <c r="DE75" s="732"/>
      <c r="DF75" s="732"/>
      <c r="DG75" s="732"/>
      <c r="DH75" s="732"/>
      <c r="DI75" s="732"/>
      <c r="DJ75" s="732"/>
      <c r="DK75" s="732"/>
      <c r="DL75" s="732"/>
      <c r="DM75" s="732"/>
      <c r="DN75" s="732"/>
      <c r="DO75" s="732"/>
      <c r="DP75" s="732"/>
    </row>
    <row r="76" spans="1:120" ht="3" customHeight="1" x14ac:dyDescent="0.25">
      <c r="A76" s="2470"/>
      <c r="B76" s="2468"/>
      <c r="C76" s="733"/>
      <c r="D76" s="734"/>
      <c r="E76" s="734"/>
      <c r="F76" s="734"/>
      <c r="G76" s="734"/>
      <c r="H76" s="734"/>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32"/>
      <c r="CB76" s="732"/>
      <c r="CC76" s="732"/>
      <c r="CD76" s="732"/>
      <c r="CE76" s="732"/>
      <c r="CF76" s="732"/>
      <c r="CG76" s="732"/>
      <c r="CH76" s="732"/>
      <c r="CI76" s="732"/>
      <c r="CJ76" s="732"/>
      <c r="CK76" s="732"/>
      <c r="CL76" s="732"/>
      <c r="CM76" s="732"/>
      <c r="CN76" s="732"/>
      <c r="CO76" s="732"/>
      <c r="CP76" s="732"/>
      <c r="CQ76" s="732"/>
      <c r="CR76" s="732"/>
      <c r="CS76" s="732"/>
      <c r="CT76" s="732"/>
      <c r="CU76" s="732"/>
      <c r="CV76" s="732"/>
      <c r="CW76" s="732"/>
      <c r="CX76" s="732"/>
      <c r="CY76" s="732"/>
      <c r="CZ76" s="732"/>
      <c r="DA76" s="732"/>
      <c r="DB76" s="732"/>
      <c r="DC76" s="732"/>
      <c r="DD76" s="732"/>
      <c r="DE76" s="732"/>
      <c r="DF76" s="732"/>
      <c r="DG76" s="732"/>
      <c r="DH76" s="732"/>
      <c r="DI76" s="732"/>
      <c r="DJ76" s="732"/>
      <c r="DK76" s="732"/>
      <c r="DL76" s="732"/>
      <c r="DM76" s="732"/>
      <c r="DN76" s="732"/>
      <c r="DO76" s="732"/>
      <c r="DP76" s="732"/>
    </row>
    <row r="77" spans="1:120" ht="3" customHeight="1" x14ac:dyDescent="0.25">
      <c r="A77" s="2470"/>
      <c r="B77" s="2469"/>
      <c r="C77" s="733"/>
      <c r="D77" s="734"/>
      <c r="E77" s="734"/>
      <c r="F77" s="734"/>
      <c r="G77" s="734"/>
      <c r="H77" s="734"/>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c r="CU77" s="732"/>
      <c r="CV77" s="732"/>
      <c r="CW77" s="732"/>
      <c r="CX77" s="732"/>
      <c r="CY77" s="732"/>
      <c r="CZ77" s="732"/>
      <c r="DA77" s="732"/>
      <c r="DB77" s="732"/>
      <c r="DC77" s="732"/>
      <c r="DD77" s="732"/>
      <c r="DE77" s="732"/>
      <c r="DF77" s="732"/>
      <c r="DG77" s="732"/>
      <c r="DH77" s="732"/>
      <c r="DI77" s="732"/>
      <c r="DJ77" s="732"/>
      <c r="DK77" s="732"/>
      <c r="DL77" s="732"/>
      <c r="DM77" s="732"/>
      <c r="DN77" s="732"/>
      <c r="DO77" s="732"/>
      <c r="DP77" s="732"/>
    </row>
    <row r="78" spans="1:120" ht="3" customHeight="1" x14ac:dyDescent="0.25">
      <c r="A78" s="2470"/>
      <c r="B78" s="2467">
        <v>40</v>
      </c>
      <c r="C78" s="733"/>
      <c r="D78" s="734"/>
      <c r="E78" s="734"/>
      <c r="F78" s="734"/>
      <c r="G78" s="734"/>
      <c r="H78" s="734"/>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32"/>
      <c r="CB78" s="732"/>
      <c r="CC78" s="732"/>
      <c r="CD78" s="732"/>
      <c r="CE78" s="732"/>
      <c r="CF78" s="732"/>
      <c r="CG78" s="732"/>
      <c r="CH78" s="732"/>
      <c r="CI78" s="732"/>
      <c r="CJ78" s="732"/>
      <c r="CK78" s="732"/>
      <c r="CL78" s="732"/>
      <c r="CM78" s="732"/>
      <c r="CN78" s="732"/>
      <c r="CO78" s="732"/>
      <c r="CP78" s="732"/>
      <c r="CQ78" s="732"/>
      <c r="CR78" s="732"/>
      <c r="CS78" s="732"/>
      <c r="CT78" s="732"/>
      <c r="CU78" s="732"/>
      <c r="CV78" s="732"/>
      <c r="CW78" s="732"/>
      <c r="CX78" s="732"/>
      <c r="CY78" s="732"/>
      <c r="CZ78" s="732"/>
      <c r="DA78" s="732"/>
      <c r="DB78" s="732"/>
      <c r="DC78" s="732"/>
      <c r="DD78" s="732"/>
      <c r="DE78" s="732"/>
      <c r="DF78" s="732"/>
      <c r="DG78" s="732"/>
      <c r="DH78" s="732"/>
      <c r="DI78" s="732"/>
      <c r="DJ78" s="732"/>
      <c r="DK78" s="732"/>
      <c r="DL78" s="732"/>
      <c r="DM78" s="732"/>
      <c r="DN78" s="732"/>
      <c r="DO78" s="732"/>
      <c r="DP78" s="732"/>
    </row>
    <row r="79" spans="1:120" ht="3" customHeight="1" x14ac:dyDescent="0.25">
      <c r="A79" s="2470"/>
      <c r="B79" s="2468"/>
      <c r="C79" s="733"/>
      <c r="D79" s="734"/>
      <c r="E79" s="734"/>
      <c r="F79" s="734"/>
      <c r="G79" s="734"/>
      <c r="H79" s="734"/>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732"/>
      <c r="AI79" s="732"/>
      <c r="AJ79" s="732"/>
      <c r="AK79" s="732"/>
      <c r="AL79" s="732"/>
      <c r="AM79" s="732"/>
      <c r="AN79" s="732"/>
      <c r="AO79" s="732"/>
      <c r="AP79" s="732"/>
      <c r="AQ79" s="732"/>
      <c r="AR79" s="732"/>
      <c r="AS79" s="732"/>
      <c r="AT79" s="732"/>
      <c r="AU79" s="732"/>
      <c r="AV79" s="732"/>
      <c r="AW79" s="732"/>
      <c r="AX79" s="732"/>
      <c r="AY79" s="732"/>
      <c r="AZ79" s="732"/>
      <c r="BA79" s="732"/>
      <c r="BB79" s="732"/>
      <c r="BC79" s="732"/>
      <c r="BD79" s="732"/>
      <c r="BE79" s="732"/>
      <c r="BF79" s="732"/>
      <c r="BG79" s="732"/>
      <c r="BH79" s="732"/>
      <c r="BI79" s="732"/>
      <c r="BJ79" s="732"/>
      <c r="BK79" s="732"/>
      <c r="BL79" s="732"/>
      <c r="BM79" s="732"/>
      <c r="BN79" s="732"/>
      <c r="BO79" s="732"/>
      <c r="BP79" s="732"/>
      <c r="BQ79" s="732"/>
      <c r="BR79" s="732"/>
      <c r="BS79" s="732"/>
      <c r="BT79" s="732"/>
      <c r="BU79" s="732"/>
      <c r="BV79" s="732"/>
      <c r="BW79" s="732"/>
      <c r="BX79" s="732"/>
      <c r="BY79" s="732"/>
      <c r="BZ79" s="732"/>
      <c r="CA79" s="732"/>
      <c r="CB79" s="732"/>
      <c r="CC79" s="732"/>
      <c r="CD79" s="732"/>
      <c r="CE79" s="732"/>
      <c r="CF79" s="732"/>
      <c r="CG79" s="732"/>
      <c r="CH79" s="732"/>
      <c r="CI79" s="732"/>
      <c r="CJ79" s="732"/>
      <c r="CK79" s="732"/>
      <c r="CL79" s="732"/>
      <c r="CM79" s="732"/>
      <c r="CN79" s="732"/>
      <c r="CO79" s="732"/>
      <c r="CP79" s="732"/>
      <c r="CQ79" s="732"/>
      <c r="CR79" s="732"/>
      <c r="CS79" s="732"/>
      <c r="CT79" s="732"/>
      <c r="CU79" s="732"/>
      <c r="CV79" s="732"/>
      <c r="CW79" s="732"/>
      <c r="CX79" s="732"/>
      <c r="CY79" s="732"/>
      <c r="CZ79" s="732"/>
      <c r="DA79" s="732"/>
      <c r="DB79" s="732"/>
      <c r="DC79" s="732"/>
      <c r="DD79" s="732"/>
      <c r="DE79" s="732"/>
      <c r="DF79" s="732"/>
      <c r="DG79" s="732"/>
      <c r="DH79" s="732"/>
      <c r="DI79" s="732"/>
      <c r="DJ79" s="732"/>
      <c r="DK79" s="732"/>
      <c r="DL79" s="732"/>
      <c r="DM79" s="732"/>
      <c r="DN79" s="732"/>
      <c r="DO79" s="732"/>
      <c r="DP79" s="732"/>
    </row>
    <row r="80" spans="1:120" ht="3" customHeight="1" x14ac:dyDescent="0.25">
      <c r="A80" s="2470"/>
      <c r="B80" s="2468"/>
      <c r="C80" s="733"/>
      <c r="D80" s="734"/>
      <c r="E80" s="734"/>
      <c r="F80" s="734"/>
      <c r="G80" s="734"/>
      <c r="H80" s="734"/>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732"/>
      <c r="AI80" s="732"/>
      <c r="AJ80" s="732"/>
      <c r="AK80" s="732"/>
      <c r="AL80" s="732"/>
      <c r="AM80" s="732"/>
      <c r="AN80" s="732"/>
      <c r="AO80" s="732"/>
      <c r="AP80" s="732"/>
      <c r="AQ80" s="732"/>
      <c r="AR80" s="732"/>
      <c r="AS80" s="732"/>
      <c r="AT80" s="732"/>
      <c r="AU80" s="732"/>
      <c r="AV80" s="732"/>
      <c r="AW80" s="732"/>
      <c r="AX80" s="732"/>
      <c r="AY80" s="732"/>
      <c r="AZ80" s="732"/>
      <c r="BA80" s="732"/>
      <c r="BB80" s="732"/>
      <c r="BC80" s="732"/>
      <c r="BD80" s="732"/>
      <c r="BE80" s="732"/>
      <c r="BF80" s="732"/>
      <c r="BG80" s="732"/>
      <c r="BH80" s="732"/>
      <c r="BI80" s="732"/>
      <c r="BJ80" s="732"/>
      <c r="BK80" s="732"/>
      <c r="BL80" s="732"/>
      <c r="BM80" s="732"/>
      <c r="BN80" s="732"/>
      <c r="BO80" s="732"/>
      <c r="BP80" s="732"/>
      <c r="BQ80" s="732"/>
      <c r="BR80" s="732"/>
      <c r="BS80" s="732"/>
      <c r="BT80" s="732"/>
      <c r="BU80" s="732"/>
      <c r="BV80" s="732"/>
      <c r="BW80" s="732"/>
      <c r="BX80" s="732"/>
      <c r="BY80" s="732"/>
      <c r="BZ80" s="732"/>
      <c r="CA80" s="732"/>
      <c r="CB80" s="732"/>
      <c r="CC80" s="732"/>
      <c r="CD80" s="732"/>
      <c r="CE80" s="732"/>
      <c r="CF80" s="732"/>
      <c r="CG80" s="732"/>
      <c r="CH80" s="732"/>
      <c r="CI80" s="732"/>
      <c r="CJ80" s="732"/>
      <c r="CK80" s="732"/>
      <c r="CL80" s="732"/>
      <c r="CM80" s="732"/>
      <c r="CN80" s="732"/>
      <c r="CO80" s="732"/>
      <c r="CP80" s="732"/>
      <c r="CQ80" s="732"/>
      <c r="CR80" s="732"/>
      <c r="CS80" s="732"/>
      <c r="CT80" s="732"/>
      <c r="CU80" s="732"/>
      <c r="CV80" s="732"/>
      <c r="CW80" s="732"/>
      <c r="CX80" s="732"/>
      <c r="CY80" s="732"/>
      <c r="CZ80" s="732"/>
      <c r="DA80" s="732"/>
      <c r="DB80" s="732"/>
      <c r="DC80" s="732"/>
      <c r="DD80" s="732"/>
      <c r="DE80" s="732"/>
      <c r="DF80" s="732"/>
      <c r="DG80" s="732"/>
      <c r="DH80" s="732"/>
      <c r="DI80" s="732"/>
      <c r="DJ80" s="732"/>
      <c r="DK80" s="732"/>
      <c r="DL80" s="732"/>
      <c r="DM80" s="732"/>
      <c r="DN80" s="732"/>
      <c r="DO80" s="732"/>
      <c r="DP80" s="732"/>
    </row>
    <row r="81" spans="1:124" ht="3" customHeight="1" x14ac:dyDescent="0.25">
      <c r="A81" s="2470"/>
      <c r="B81" s="2468"/>
      <c r="C81" s="733"/>
      <c r="D81" s="734"/>
      <c r="E81" s="734"/>
      <c r="F81" s="734"/>
      <c r="G81" s="734"/>
      <c r="H81" s="734"/>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732"/>
      <c r="AI81" s="732"/>
      <c r="AJ81" s="732"/>
      <c r="AK81" s="732"/>
      <c r="AL81" s="732"/>
      <c r="AM81" s="732"/>
      <c r="AN81" s="732"/>
      <c r="AO81" s="732"/>
      <c r="AP81" s="732"/>
      <c r="AQ81" s="732"/>
      <c r="AR81" s="732"/>
      <c r="AS81" s="732"/>
      <c r="AT81" s="732"/>
      <c r="AU81" s="732"/>
      <c r="AV81" s="732"/>
      <c r="AW81" s="732"/>
      <c r="AX81" s="732"/>
      <c r="AY81" s="732"/>
      <c r="AZ81" s="732"/>
      <c r="BA81" s="732"/>
      <c r="BB81" s="732"/>
      <c r="BC81" s="732"/>
      <c r="BD81" s="732"/>
      <c r="BE81" s="732"/>
      <c r="BF81" s="732"/>
      <c r="BG81" s="732"/>
      <c r="BH81" s="732"/>
      <c r="BI81" s="732"/>
      <c r="BJ81" s="732"/>
      <c r="BK81" s="732"/>
      <c r="BL81" s="732"/>
      <c r="BM81" s="732"/>
      <c r="BN81" s="732"/>
      <c r="BO81" s="732"/>
      <c r="BP81" s="732"/>
      <c r="BQ81" s="732"/>
      <c r="BR81" s="732"/>
      <c r="BS81" s="732"/>
      <c r="BT81" s="732"/>
      <c r="BU81" s="732"/>
      <c r="BV81" s="732"/>
      <c r="BW81" s="732"/>
      <c r="BX81" s="732"/>
      <c r="BY81" s="732"/>
      <c r="BZ81" s="732"/>
      <c r="CA81" s="732"/>
      <c r="CB81" s="732"/>
      <c r="CC81" s="732"/>
      <c r="CD81" s="732"/>
      <c r="CE81" s="732"/>
      <c r="CF81" s="732"/>
      <c r="CG81" s="732"/>
      <c r="CH81" s="732"/>
      <c r="CI81" s="732"/>
      <c r="CJ81" s="732"/>
      <c r="CK81" s="732"/>
      <c r="CL81" s="732"/>
      <c r="CM81" s="732"/>
      <c r="CN81" s="732"/>
      <c r="CO81" s="732"/>
      <c r="CP81" s="732"/>
      <c r="CQ81" s="732"/>
      <c r="CR81" s="732"/>
      <c r="CS81" s="732"/>
      <c r="CT81" s="732"/>
      <c r="CU81" s="732"/>
      <c r="CV81" s="732"/>
      <c r="CW81" s="732"/>
      <c r="CX81" s="732"/>
      <c r="CY81" s="732"/>
      <c r="CZ81" s="732"/>
      <c r="DA81" s="732"/>
      <c r="DB81" s="732"/>
      <c r="DC81" s="732"/>
      <c r="DD81" s="732"/>
      <c r="DE81" s="732"/>
      <c r="DF81" s="732"/>
      <c r="DG81" s="732"/>
      <c r="DH81" s="732"/>
      <c r="DI81" s="732"/>
      <c r="DJ81" s="732"/>
      <c r="DK81" s="732"/>
      <c r="DL81" s="732"/>
      <c r="DM81" s="732"/>
      <c r="DN81" s="732"/>
      <c r="DO81" s="732"/>
      <c r="DP81" s="732"/>
    </row>
    <row r="82" spans="1:124" ht="3" customHeight="1" x14ac:dyDescent="0.25">
      <c r="A82" s="2470"/>
      <c r="B82" s="2469"/>
      <c r="C82" s="733"/>
      <c r="D82" s="734"/>
      <c r="E82" s="734"/>
      <c r="F82" s="734"/>
      <c r="G82" s="734"/>
      <c r="H82" s="734"/>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732"/>
      <c r="AI82" s="732"/>
      <c r="AJ82" s="732"/>
      <c r="AK82" s="732"/>
      <c r="AL82" s="732"/>
      <c r="AM82" s="732"/>
      <c r="AN82" s="732"/>
      <c r="AO82" s="732"/>
      <c r="AP82" s="732"/>
      <c r="AQ82" s="732"/>
      <c r="AR82" s="732"/>
      <c r="AS82" s="732"/>
      <c r="AT82" s="732"/>
      <c r="AU82" s="732"/>
      <c r="AV82" s="732"/>
      <c r="AW82" s="732"/>
      <c r="AX82" s="732"/>
      <c r="AY82" s="732"/>
      <c r="AZ82" s="732"/>
      <c r="BA82" s="732"/>
      <c r="BB82" s="732"/>
      <c r="BC82" s="732"/>
      <c r="BD82" s="732"/>
      <c r="BE82" s="732"/>
      <c r="BF82" s="732"/>
      <c r="BG82" s="732"/>
      <c r="BH82" s="732"/>
      <c r="BI82" s="732"/>
      <c r="BJ82" s="732"/>
      <c r="BK82" s="732"/>
      <c r="BL82" s="732"/>
      <c r="BM82" s="732"/>
      <c r="BN82" s="732"/>
      <c r="BO82" s="732"/>
      <c r="BP82" s="732"/>
      <c r="BQ82" s="732"/>
      <c r="BR82" s="732"/>
      <c r="BS82" s="732"/>
      <c r="BT82" s="732"/>
      <c r="BU82" s="732"/>
      <c r="BV82" s="732"/>
      <c r="BW82" s="732"/>
      <c r="BX82" s="732"/>
      <c r="BY82" s="732"/>
      <c r="BZ82" s="732"/>
      <c r="CA82" s="732"/>
      <c r="CB82" s="732"/>
      <c r="CC82" s="732"/>
      <c r="CD82" s="732"/>
      <c r="CE82" s="732"/>
      <c r="CF82" s="732"/>
      <c r="CG82" s="732"/>
      <c r="CH82" s="732"/>
      <c r="CI82" s="732"/>
      <c r="CJ82" s="732"/>
      <c r="CK82" s="732"/>
      <c r="CL82" s="732"/>
      <c r="CM82" s="732"/>
      <c r="CN82" s="732"/>
      <c r="CO82" s="732"/>
      <c r="CP82" s="732"/>
      <c r="CQ82" s="732"/>
      <c r="CR82" s="732"/>
      <c r="CS82" s="732"/>
      <c r="CT82" s="732"/>
      <c r="CU82" s="732"/>
      <c r="CV82" s="732"/>
      <c r="CW82" s="732"/>
      <c r="CX82" s="732"/>
      <c r="CY82" s="732"/>
      <c r="CZ82" s="732"/>
      <c r="DA82" s="2598" t="s">
        <v>1101</v>
      </c>
      <c r="DB82" s="2598"/>
      <c r="DC82" s="2598"/>
      <c r="DD82" s="2598"/>
      <c r="DE82" s="2598"/>
      <c r="DF82" s="2598"/>
      <c r="DG82" s="2598"/>
      <c r="DH82" s="2598"/>
      <c r="DI82" s="2598"/>
      <c r="DJ82" s="2598"/>
      <c r="DK82" s="2598"/>
      <c r="DL82" s="732"/>
      <c r="DM82" s="732"/>
      <c r="DN82" s="732"/>
      <c r="DO82" s="732"/>
      <c r="DP82" s="732"/>
    </row>
    <row r="83" spans="1:124" ht="3" customHeight="1" x14ac:dyDescent="0.25">
      <c r="A83" s="2470"/>
      <c r="B83" s="2467">
        <v>35</v>
      </c>
      <c r="C83" s="733"/>
      <c r="D83" s="734"/>
      <c r="E83" s="734"/>
      <c r="F83" s="734"/>
      <c r="G83" s="734"/>
      <c r="H83" s="734"/>
      <c r="I83" s="732"/>
      <c r="J83" s="732"/>
      <c r="K83" s="732"/>
      <c r="L83" s="732"/>
      <c r="M83" s="732"/>
      <c r="N83" s="732"/>
      <c r="O83" s="732"/>
      <c r="P83" s="732"/>
      <c r="Q83" s="732"/>
      <c r="R83" s="732"/>
      <c r="S83" s="732"/>
      <c r="T83" s="732"/>
      <c r="U83" s="732"/>
      <c r="V83" s="732"/>
      <c r="W83" s="732"/>
      <c r="X83" s="732"/>
      <c r="Y83" s="732"/>
      <c r="Z83" s="732"/>
      <c r="AA83" s="732"/>
      <c r="AB83" s="732"/>
      <c r="AC83" s="732"/>
      <c r="AD83" s="732"/>
      <c r="AE83" s="745"/>
      <c r="AF83" s="745"/>
      <c r="AG83" s="745"/>
      <c r="AH83" s="745"/>
      <c r="AI83" s="745"/>
      <c r="AJ83" s="745"/>
      <c r="AK83" s="745"/>
      <c r="AL83" s="745"/>
      <c r="AM83" s="745"/>
      <c r="AN83" s="745"/>
      <c r="AO83" s="745"/>
      <c r="AP83" s="745"/>
      <c r="AQ83" s="745"/>
      <c r="AR83" s="745"/>
      <c r="AS83" s="2614" t="s">
        <v>1070</v>
      </c>
      <c r="AT83" s="2615"/>
      <c r="AU83" s="2615"/>
      <c r="AV83" s="2615"/>
      <c r="AW83" s="2615"/>
      <c r="AX83" s="2615"/>
      <c r="AY83" s="2615"/>
      <c r="AZ83" s="2615"/>
      <c r="BA83" s="2615"/>
      <c r="BB83" s="2615"/>
      <c r="BC83" s="2615"/>
      <c r="BD83" s="2615"/>
      <c r="BE83" s="2615"/>
      <c r="BF83" s="2615"/>
      <c r="BG83" s="2615"/>
      <c r="BH83" s="2615"/>
      <c r="BI83" s="2615"/>
      <c r="BJ83" s="2615"/>
      <c r="BK83" s="2615"/>
      <c r="BL83" s="2615"/>
      <c r="BM83" s="2615"/>
      <c r="BN83" s="2615"/>
      <c r="BO83" s="2615"/>
      <c r="BP83" s="2615"/>
      <c r="BQ83" s="2615"/>
      <c r="BR83" s="2615"/>
      <c r="BS83" s="2615"/>
      <c r="BT83" s="2615"/>
      <c r="BU83" s="2615"/>
      <c r="BV83" s="2615"/>
      <c r="BW83" s="2615"/>
      <c r="BX83" s="2615"/>
      <c r="BY83" s="2615"/>
      <c r="BZ83" s="2615"/>
      <c r="CA83" s="2615"/>
      <c r="CB83" s="2615"/>
      <c r="CC83" s="2615"/>
      <c r="CD83" s="2616"/>
      <c r="CE83" s="2599">
        <v>4.9000000000000004</v>
      </c>
      <c r="CF83" s="2600"/>
      <c r="CG83" s="2600"/>
      <c r="CH83" s="2600"/>
      <c r="CI83" s="2600"/>
      <c r="CJ83" s="2600"/>
      <c r="CK83" s="2600"/>
      <c r="CL83" s="2600"/>
      <c r="CM83" s="2600"/>
      <c r="CN83" s="2601"/>
      <c r="CO83" s="745"/>
      <c r="CP83" s="745"/>
      <c r="CQ83" s="745"/>
      <c r="CR83" s="745"/>
      <c r="CS83" s="732"/>
      <c r="CT83" s="732"/>
      <c r="CU83" s="732"/>
      <c r="CV83" s="732"/>
      <c r="CW83" s="732"/>
      <c r="CX83" s="740"/>
      <c r="CY83" s="738"/>
      <c r="CZ83" s="745"/>
      <c r="DA83" s="2598"/>
      <c r="DB83" s="2598"/>
      <c r="DC83" s="2598"/>
      <c r="DD83" s="2598"/>
      <c r="DE83" s="2598"/>
      <c r="DF83" s="2598"/>
      <c r="DG83" s="2598"/>
      <c r="DH83" s="2598"/>
      <c r="DI83" s="2598"/>
      <c r="DJ83" s="2598"/>
      <c r="DK83" s="2598"/>
      <c r="DL83" s="745"/>
      <c r="DM83" s="745"/>
      <c r="DN83" s="745"/>
      <c r="DO83" s="745"/>
      <c r="DP83" s="732"/>
    </row>
    <row r="84" spans="1:124" ht="3" customHeight="1" x14ac:dyDescent="0.25">
      <c r="A84" s="2470"/>
      <c r="B84" s="2468"/>
      <c r="C84" s="733"/>
      <c r="D84" s="734"/>
      <c r="E84" s="734"/>
      <c r="F84" s="734"/>
      <c r="G84" s="734"/>
      <c r="H84" s="734"/>
      <c r="I84" s="732"/>
      <c r="J84" s="732"/>
      <c r="K84" s="732"/>
      <c r="L84" s="732"/>
      <c r="M84" s="732"/>
      <c r="N84" s="732"/>
      <c r="O84" s="732"/>
      <c r="P84" s="732"/>
      <c r="Q84" s="732"/>
      <c r="R84" s="732"/>
      <c r="S84" s="732"/>
      <c r="T84" s="732"/>
      <c r="U84" s="732"/>
      <c r="V84" s="732"/>
      <c r="W84" s="732"/>
      <c r="X84" s="732"/>
      <c r="Y84" s="732"/>
      <c r="Z84" s="732"/>
      <c r="AA84" s="732"/>
      <c r="AB84" s="732"/>
      <c r="AC84" s="732"/>
      <c r="AD84" s="732"/>
      <c r="AE84" s="745"/>
      <c r="AF84" s="745"/>
      <c r="AG84" s="745"/>
      <c r="AH84" s="745"/>
      <c r="AI84" s="745"/>
      <c r="AJ84" s="745"/>
      <c r="AK84" s="745"/>
      <c r="AL84" s="745"/>
      <c r="AM84" s="745"/>
      <c r="AN84" s="745"/>
      <c r="AO84" s="745"/>
      <c r="AP84" s="745"/>
      <c r="AQ84" s="745"/>
      <c r="AR84" s="745"/>
      <c r="AS84" s="2617"/>
      <c r="AT84" s="2618"/>
      <c r="AU84" s="2618"/>
      <c r="AV84" s="2618"/>
      <c r="AW84" s="2618"/>
      <c r="AX84" s="2618"/>
      <c r="AY84" s="2618"/>
      <c r="AZ84" s="2618"/>
      <c r="BA84" s="2618"/>
      <c r="BB84" s="2618"/>
      <c r="BC84" s="2618"/>
      <c r="BD84" s="2618"/>
      <c r="BE84" s="2618"/>
      <c r="BF84" s="2618"/>
      <c r="BG84" s="2618"/>
      <c r="BH84" s="2618"/>
      <c r="BI84" s="2618"/>
      <c r="BJ84" s="2618"/>
      <c r="BK84" s="2618"/>
      <c r="BL84" s="2618"/>
      <c r="BM84" s="2618"/>
      <c r="BN84" s="2618"/>
      <c r="BO84" s="2618"/>
      <c r="BP84" s="2618"/>
      <c r="BQ84" s="2618"/>
      <c r="BR84" s="2618"/>
      <c r="BS84" s="2618"/>
      <c r="BT84" s="2618"/>
      <c r="BU84" s="2618"/>
      <c r="BV84" s="2618"/>
      <c r="BW84" s="2618"/>
      <c r="BX84" s="2618"/>
      <c r="BY84" s="2618"/>
      <c r="BZ84" s="2618"/>
      <c r="CA84" s="2618"/>
      <c r="CB84" s="2618"/>
      <c r="CC84" s="2618"/>
      <c r="CD84" s="2619"/>
      <c r="CE84" s="2602"/>
      <c r="CF84" s="2603"/>
      <c r="CG84" s="2603"/>
      <c r="CH84" s="2603"/>
      <c r="CI84" s="2603"/>
      <c r="CJ84" s="2603"/>
      <c r="CK84" s="2603"/>
      <c r="CL84" s="2603"/>
      <c r="CM84" s="2603"/>
      <c r="CN84" s="2604"/>
      <c r="CO84" s="745"/>
      <c r="CP84" s="745"/>
      <c r="CQ84" s="745"/>
      <c r="CR84" s="745"/>
      <c r="CS84" s="732"/>
      <c r="CT84" s="732"/>
      <c r="CU84" s="732"/>
      <c r="CV84" s="732"/>
      <c r="CW84" s="732"/>
      <c r="CX84" s="705"/>
      <c r="CY84" s="707"/>
      <c r="CZ84" s="745"/>
      <c r="DA84" s="2598"/>
      <c r="DB84" s="2598"/>
      <c r="DC84" s="2598"/>
      <c r="DD84" s="2598"/>
      <c r="DE84" s="2598"/>
      <c r="DF84" s="2598"/>
      <c r="DG84" s="2598"/>
      <c r="DH84" s="2598"/>
      <c r="DI84" s="2598"/>
      <c r="DJ84" s="2598"/>
      <c r="DK84" s="2598"/>
      <c r="DL84" s="745"/>
      <c r="DM84" s="745"/>
      <c r="DN84" s="745"/>
      <c r="DO84" s="745"/>
      <c r="DP84" s="732"/>
    </row>
    <row r="85" spans="1:124" ht="3" customHeight="1" x14ac:dyDescent="0.25">
      <c r="A85" s="2470"/>
      <c r="B85" s="2468"/>
      <c r="C85" s="733"/>
      <c r="D85" s="734"/>
      <c r="E85" s="734"/>
      <c r="F85" s="734"/>
      <c r="G85" s="734"/>
      <c r="H85" s="734"/>
      <c r="I85" s="732"/>
      <c r="J85" s="732"/>
      <c r="K85" s="732"/>
      <c r="L85" s="732"/>
      <c r="M85" s="732"/>
      <c r="N85" s="732"/>
      <c r="O85" s="732"/>
      <c r="P85" s="732"/>
      <c r="Q85" s="732"/>
      <c r="R85" s="732"/>
      <c r="S85" s="732"/>
      <c r="T85" s="732"/>
      <c r="U85" s="732"/>
      <c r="V85" s="732"/>
      <c r="W85" s="732"/>
      <c r="X85" s="732"/>
      <c r="Y85" s="732"/>
      <c r="Z85" s="732"/>
      <c r="AA85" s="732"/>
      <c r="AB85" s="732"/>
      <c r="AC85" s="732"/>
      <c r="AD85" s="732"/>
      <c r="AE85" s="745"/>
      <c r="AF85" s="745"/>
      <c r="AG85" s="745"/>
      <c r="AH85" s="745"/>
      <c r="AI85" s="745"/>
      <c r="AJ85" s="745"/>
      <c r="AK85" s="745"/>
      <c r="AL85" s="745"/>
      <c r="AM85" s="745"/>
      <c r="AN85" s="745"/>
      <c r="AO85" s="745"/>
      <c r="AP85" s="745"/>
      <c r="AQ85" s="745"/>
      <c r="AR85" s="745"/>
      <c r="AS85" s="2617"/>
      <c r="AT85" s="2618"/>
      <c r="AU85" s="2618"/>
      <c r="AV85" s="2618"/>
      <c r="AW85" s="2618"/>
      <c r="AX85" s="2618"/>
      <c r="AY85" s="2618"/>
      <c r="AZ85" s="2618"/>
      <c r="BA85" s="2618"/>
      <c r="BB85" s="2618"/>
      <c r="BC85" s="2618"/>
      <c r="BD85" s="2618"/>
      <c r="BE85" s="2618"/>
      <c r="BF85" s="2618"/>
      <c r="BG85" s="2618"/>
      <c r="BH85" s="2618"/>
      <c r="BI85" s="2618"/>
      <c r="BJ85" s="2618"/>
      <c r="BK85" s="2618"/>
      <c r="BL85" s="2618"/>
      <c r="BM85" s="2618"/>
      <c r="BN85" s="2618"/>
      <c r="BO85" s="2618"/>
      <c r="BP85" s="2618"/>
      <c r="BQ85" s="2618"/>
      <c r="BR85" s="2618"/>
      <c r="BS85" s="2618"/>
      <c r="BT85" s="2618"/>
      <c r="BU85" s="2618"/>
      <c r="BV85" s="2618"/>
      <c r="BW85" s="2618"/>
      <c r="BX85" s="2618"/>
      <c r="BY85" s="2618"/>
      <c r="BZ85" s="2618"/>
      <c r="CA85" s="2618"/>
      <c r="CB85" s="2618"/>
      <c r="CC85" s="2618"/>
      <c r="CD85" s="2619"/>
      <c r="CE85" s="2602"/>
      <c r="CF85" s="2603"/>
      <c r="CG85" s="2603"/>
      <c r="CH85" s="2603"/>
      <c r="CI85" s="2603"/>
      <c r="CJ85" s="2603"/>
      <c r="CK85" s="2603"/>
      <c r="CL85" s="2603"/>
      <c r="CM85" s="2603"/>
      <c r="CN85" s="2604"/>
      <c r="CO85" s="745"/>
      <c r="CP85" s="745"/>
      <c r="CQ85" s="745"/>
      <c r="CR85" s="745"/>
      <c r="CS85" s="732"/>
      <c r="CT85" s="732"/>
      <c r="CU85" s="732"/>
      <c r="CV85" s="732"/>
      <c r="CW85" s="732"/>
      <c r="CX85" s="732"/>
      <c r="CY85" s="732"/>
      <c r="CZ85" s="745"/>
      <c r="DA85" s="2598"/>
      <c r="DB85" s="2598"/>
      <c r="DC85" s="2598"/>
      <c r="DD85" s="2598"/>
      <c r="DE85" s="2598"/>
      <c r="DF85" s="2598"/>
      <c r="DG85" s="2598"/>
      <c r="DH85" s="2598"/>
      <c r="DI85" s="2598"/>
      <c r="DJ85" s="2598"/>
      <c r="DK85" s="2598"/>
      <c r="DL85" s="745"/>
      <c r="DM85" s="745"/>
      <c r="DN85" s="745"/>
      <c r="DO85" s="745"/>
      <c r="DP85" s="732"/>
    </row>
    <row r="86" spans="1:124" ht="3" customHeight="1" x14ac:dyDescent="0.25">
      <c r="A86" s="2470"/>
      <c r="B86" s="2468"/>
      <c r="C86" s="733"/>
      <c r="D86" s="734"/>
      <c r="E86" s="734"/>
      <c r="F86" s="734"/>
      <c r="G86" s="734"/>
      <c r="H86" s="734"/>
      <c r="I86" s="732"/>
      <c r="J86" s="732"/>
      <c r="K86" s="732"/>
      <c r="L86" s="732"/>
      <c r="M86" s="732"/>
      <c r="N86" s="732"/>
      <c r="O86" s="732"/>
      <c r="P86" s="732"/>
      <c r="Q86" s="732"/>
      <c r="R86" s="732"/>
      <c r="S86" s="732"/>
      <c r="T86" s="732"/>
      <c r="U86" s="732"/>
      <c r="V86" s="732"/>
      <c r="W86" s="732"/>
      <c r="X86" s="732"/>
      <c r="Y86" s="732"/>
      <c r="Z86" s="732"/>
      <c r="AA86" s="732"/>
      <c r="AB86" s="732"/>
      <c r="AC86" s="732"/>
      <c r="AD86" s="732"/>
      <c r="AE86" s="745"/>
      <c r="AF86" s="745"/>
      <c r="AG86" s="745"/>
      <c r="AH86" s="745"/>
      <c r="AI86" s="745"/>
      <c r="AJ86" s="745"/>
      <c r="AK86" s="745"/>
      <c r="AL86" s="745"/>
      <c r="AM86" s="745"/>
      <c r="AN86" s="745"/>
      <c r="AO86" s="745"/>
      <c r="AP86" s="745"/>
      <c r="AQ86" s="745"/>
      <c r="AR86" s="745"/>
      <c r="AS86" s="2617"/>
      <c r="AT86" s="2618"/>
      <c r="AU86" s="2618"/>
      <c r="AV86" s="2618"/>
      <c r="AW86" s="2618"/>
      <c r="AX86" s="2618"/>
      <c r="AY86" s="2618"/>
      <c r="AZ86" s="2618"/>
      <c r="BA86" s="2618"/>
      <c r="BB86" s="2618"/>
      <c r="BC86" s="2618"/>
      <c r="BD86" s="2618"/>
      <c r="BE86" s="2618"/>
      <c r="BF86" s="2618"/>
      <c r="BG86" s="2618"/>
      <c r="BH86" s="2618"/>
      <c r="BI86" s="2618"/>
      <c r="BJ86" s="2618"/>
      <c r="BK86" s="2618"/>
      <c r="BL86" s="2618"/>
      <c r="BM86" s="2618"/>
      <c r="BN86" s="2618"/>
      <c r="BO86" s="2618"/>
      <c r="BP86" s="2618"/>
      <c r="BQ86" s="2618"/>
      <c r="BR86" s="2618"/>
      <c r="BS86" s="2618"/>
      <c r="BT86" s="2618"/>
      <c r="BU86" s="2618"/>
      <c r="BV86" s="2618"/>
      <c r="BW86" s="2618"/>
      <c r="BX86" s="2618"/>
      <c r="BY86" s="2618"/>
      <c r="BZ86" s="2618"/>
      <c r="CA86" s="2618"/>
      <c r="CB86" s="2618"/>
      <c r="CC86" s="2618"/>
      <c r="CD86" s="2619"/>
      <c r="CE86" s="2602"/>
      <c r="CF86" s="2603"/>
      <c r="CG86" s="2603"/>
      <c r="CH86" s="2603"/>
      <c r="CI86" s="2603"/>
      <c r="CJ86" s="2603"/>
      <c r="CK86" s="2603"/>
      <c r="CL86" s="2603"/>
      <c r="CM86" s="2603"/>
      <c r="CN86" s="2604"/>
      <c r="CO86" s="745"/>
      <c r="CP86" s="745"/>
      <c r="CQ86" s="745"/>
      <c r="CR86" s="745"/>
      <c r="CS86" s="732"/>
      <c r="CT86" s="732"/>
      <c r="CU86" s="732"/>
      <c r="CV86" s="732"/>
      <c r="CW86" s="732"/>
      <c r="CX86" s="732"/>
      <c r="CY86" s="732"/>
      <c r="CZ86" s="745"/>
      <c r="DA86" s="2598" t="s">
        <v>1105</v>
      </c>
      <c r="DB86" s="2598"/>
      <c r="DC86" s="2598"/>
      <c r="DD86" s="2598"/>
      <c r="DE86" s="2598"/>
      <c r="DF86" s="2598"/>
      <c r="DG86" s="2598"/>
      <c r="DH86" s="2598"/>
      <c r="DI86" s="2598"/>
      <c r="DJ86" s="2598"/>
      <c r="DK86" s="2598"/>
      <c r="DL86" s="2598"/>
      <c r="DM86" s="2598"/>
      <c r="DN86" s="2598"/>
      <c r="DO86" s="2598"/>
      <c r="DP86" s="2598"/>
      <c r="DQ86" s="2598"/>
      <c r="DR86" s="2598"/>
      <c r="DS86" s="2598"/>
      <c r="DT86" s="2598"/>
    </row>
    <row r="87" spans="1:124" ht="3" customHeight="1" x14ac:dyDescent="0.25">
      <c r="A87" s="2470"/>
      <c r="B87" s="2469"/>
      <c r="C87" s="733"/>
      <c r="D87" s="734"/>
      <c r="E87" s="734"/>
      <c r="F87" s="734"/>
      <c r="G87" s="734"/>
      <c r="H87" s="734"/>
      <c r="I87" s="732"/>
      <c r="J87" s="732"/>
      <c r="K87" s="732"/>
      <c r="L87" s="732"/>
      <c r="M87" s="732"/>
      <c r="N87" s="732"/>
      <c r="O87" s="732"/>
      <c r="P87" s="732"/>
      <c r="Q87" s="732"/>
      <c r="R87" s="732"/>
      <c r="S87" s="732"/>
      <c r="T87" s="732"/>
      <c r="U87" s="732"/>
      <c r="V87" s="732"/>
      <c r="W87" s="732"/>
      <c r="X87" s="732"/>
      <c r="Y87" s="732"/>
      <c r="Z87" s="732"/>
      <c r="AA87" s="732"/>
      <c r="AB87" s="732"/>
      <c r="AC87" s="732"/>
      <c r="AD87" s="732"/>
      <c r="AE87" s="745"/>
      <c r="AF87" s="745"/>
      <c r="AG87" s="745"/>
      <c r="AH87" s="745"/>
      <c r="AI87" s="745"/>
      <c r="AJ87" s="745"/>
      <c r="AK87" s="745"/>
      <c r="AL87" s="745"/>
      <c r="AM87" s="745"/>
      <c r="AN87" s="745"/>
      <c r="AO87" s="745"/>
      <c r="AP87" s="745"/>
      <c r="AQ87" s="745"/>
      <c r="AR87" s="745"/>
      <c r="AS87" s="2620"/>
      <c r="AT87" s="2621"/>
      <c r="AU87" s="2621"/>
      <c r="AV87" s="2621"/>
      <c r="AW87" s="2621"/>
      <c r="AX87" s="2621"/>
      <c r="AY87" s="2621"/>
      <c r="AZ87" s="2621"/>
      <c r="BA87" s="2621"/>
      <c r="BB87" s="2621"/>
      <c r="BC87" s="2621"/>
      <c r="BD87" s="2621"/>
      <c r="BE87" s="2621"/>
      <c r="BF87" s="2621"/>
      <c r="BG87" s="2621"/>
      <c r="BH87" s="2621"/>
      <c r="BI87" s="2621"/>
      <c r="BJ87" s="2621"/>
      <c r="BK87" s="2621"/>
      <c r="BL87" s="2621"/>
      <c r="BM87" s="2621"/>
      <c r="BN87" s="2621"/>
      <c r="BO87" s="2621"/>
      <c r="BP87" s="2621"/>
      <c r="BQ87" s="2621"/>
      <c r="BR87" s="2621"/>
      <c r="BS87" s="2621"/>
      <c r="BT87" s="2621"/>
      <c r="BU87" s="2621"/>
      <c r="BV87" s="2621"/>
      <c r="BW87" s="2621"/>
      <c r="BX87" s="2621"/>
      <c r="BY87" s="2621"/>
      <c r="BZ87" s="2621"/>
      <c r="CA87" s="2621"/>
      <c r="CB87" s="2621"/>
      <c r="CC87" s="2621"/>
      <c r="CD87" s="2622"/>
      <c r="CE87" s="2605"/>
      <c r="CF87" s="2606"/>
      <c r="CG87" s="2606"/>
      <c r="CH87" s="2606"/>
      <c r="CI87" s="2606"/>
      <c r="CJ87" s="2606"/>
      <c r="CK87" s="2606"/>
      <c r="CL87" s="2606"/>
      <c r="CM87" s="2606"/>
      <c r="CN87" s="2607"/>
      <c r="CO87" s="745"/>
      <c r="CP87" s="745"/>
      <c r="CQ87" s="745"/>
      <c r="CR87" s="745"/>
      <c r="CS87" s="732"/>
      <c r="CT87" s="732"/>
      <c r="CU87" s="732"/>
      <c r="CV87" s="732"/>
      <c r="CW87" s="732"/>
      <c r="CX87" s="743"/>
      <c r="CY87" s="746"/>
      <c r="CZ87" s="745"/>
      <c r="DA87" s="2598"/>
      <c r="DB87" s="2598"/>
      <c r="DC87" s="2598"/>
      <c r="DD87" s="2598"/>
      <c r="DE87" s="2598"/>
      <c r="DF87" s="2598"/>
      <c r="DG87" s="2598"/>
      <c r="DH87" s="2598"/>
      <c r="DI87" s="2598"/>
      <c r="DJ87" s="2598"/>
      <c r="DK87" s="2598"/>
      <c r="DL87" s="2598"/>
      <c r="DM87" s="2598"/>
      <c r="DN87" s="2598"/>
      <c r="DO87" s="2598"/>
      <c r="DP87" s="2598"/>
      <c r="DQ87" s="2598"/>
      <c r="DR87" s="2598"/>
      <c r="DS87" s="2598"/>
      <c r="DT87" s="2598"/>
    </row>
    <row r="88" spans="1:124" ht="3" customHeight="1" x14ac:dyDescent="0.25">
      <c r="A88" s="2470"/>
      <c r="B88" s="2467">
        <v>30</v>
      </c>
      <c r="C88" s="733"/>
      <c r="D88" s="734"/>
      <c r="E88" s="734"/>
      <c r="F88" s="734"/>
      <c r="G88" s="734"/>
      <c r="H88" s="734"/>
      <c r="I88" s="732"/>
      <c r="J88" s="732"/>
      <c r="K88" s="732"/>
      <c r="L88" s="732"/>
      <c r="M88" s="732"/>
      <c r="N88" s="732"/>
      <c r="O88" s="732"/>
      <c r="P88" s="732"/>
      <c r="Q88" s="732"/>
      <c r="R88" s="732"/>
      <c r="S88" s="732"/>
      <c r="T88" s="732"/>
      <c r="U88" s="732"/>
      <c r="V88" s="732"/>
      <c r="W88" s="732"/>
      <c r="X88" s="732"/>
      <c r="Y88" s="732"/>
      <c r="Z88" s="732"/>
      <c r="AA88" s="732"/>
      <c r="AB88" s="732"/>
      <c r="AC88" s="732"/>
      <c r="AD88" s="732"/>
      <c r="AE88" s="745"/>
      <c r="AF88" s="745"/>
      <c r="AG88" s="745"/>
      <c r="AH88" s="745"/>
      <c r="AI88" s="745"/>
      <c r="AJ88" s="745"/>
      <c r="AK88" s="745"/>
      <c r="AL88" s="745"/>
      <c r="AM88" s="745"/>
      <c r="AN88" s="745"/>
      <c r="AO88" s="745"/>
      <c r="AP88" s="745"/>
      <c r="AQ88" s="745"/>
      <c r="AR88" s="745"/>
      <c r="AS88" s="2614" t="s">
        <v>1072</v>
      </c>
      <c r="AT88" s="2615"/>
      <c r="AU88" s="2615"/>
      <c r="AV88" s="2615"/>
      <c r="AW88" s="2615"/>
      <c r="AX88" s="2615"/>
      <c r="AY88" s="2615"/>
      <c r="AZ88" s="2615"/>
      <c r="BA88" s="2615"/>
      <c r="BB88" s="2615"/>
      <c r="BC88" s="2615"/>
      <c r="BD88" s="2615"/>
      <c r="BE88" s="2615"/>
      <c r="BF88" s="2615"/>
      <c r="BG88" s="2615"/>
      <c r="BH88" s="2615"/>
      <c r="BI88" s="2615"/>
      <c r="BJ88" s="2615"/>
      <c r="BK88" s="2615"/>
      <c r="BL88" s="2615"/>
      <c r="BM88" s="2615"/>
      <c r="BN88" s="2615"/>
      <c r="BO88" s="2615"/>
      <c r="BP88" s="2615"/>
      <c r="BQ88" s="2615"/>
      <c r="BR88" s="2615"/>
      <c r="BS88" s="2615"/>
      <c r="BT88" s="2615"/>
      <c r="BU88" s="2615"/>
      <c r="BV88" s="2615"/>
      <c r="BW88" s="2615"/>
      <c r="BX88" s="2615"/>
      <c r="BY88" s="2615"/>
      <c r="BZ88" s="2615"/>
      <c r="CA88" s="2615"/>
      <c r="CB88" s="2615"/>
      <c r="CC88" s="2615"/>
      <c r="CD88" s="2616"/>
      <c r="CE88" s="2599">
        <v>0.6</v>
      </c>
      <c r="CF88" s="2600"/>
      <c r="CG88" s="2600"/>
      <c r="CH88" s="2600"/>
      <c r="CI88" s="2600"/>
      <c r="CJ88" s="2600"/>
      <c r="CK88" s="2600"/>
      <c r="CL88" s="2600"/>
      <c r="CM88" s="2600"/>
      <c r="CN88" s="2601"/>
      <c r="CO88" s="745"/>
      <c r="CP88" s="745"/>
      <c r="CQ88" s="745"/>
      <c r="CR88" s="745"/>
      <c r="CS88" s="732"/>
      <c r="CT88" s="732"/>
      <c r="CU88" s="732"/>
      <c r="CV88" s="732"/>
      <c r="CW88" s="732"/>
      <c r="CX88" s="747"/>
      <c r="CY88" s="748"/>
      <c r="CZ88" s="745"/>
      <c r="DA88" s="2598"/>
      <c r="DB88" s="2598"/>
      <c r="DC88" s="2598"/>
      <c r="DD88" s="2598"/>
      <c r="DE88" s="2598"/>
      <c r="DF88" s="2598"/>
      <c r="DG88" s="2598"/>
      <c r="DH88" s="2598"/>
      <c r="DI88" s="2598"/>
      <c r="DJ88" s="2598"/>
      <c r="DK88" s="2598"/>
      <c r="DL88" s="2598"/>
      <c r="DM88" s="2598"/>
      <c r="DN88" s="2598"/>
      <c r="DO88" s="2598"/>
      <c r="DP88" s="2598"/>
      <c r="DQ88" s="2598"/>
      <c r="DR88" s="2598"/>
      <c r="DS88" s="2598"/>
      <c r="DT88" s="2598"/>
    </row>
    <row r="89" spans="1:124" ht="3" customHeight="1" x14ac:dyDescent="0.25">
      <c r="A89" s="2470"/>
      <c r="B89" s="2468"/>
      <c r="C89" s="733"/>
      <c r="D89" s="734"/>
      <c r="E89" s="734"/>
      <c r="F89" s="734"/>
      <c r="G89" s="734"/>
      <c r="H89" s="734"/>
      <c r="I89" s="732"/>
      <c r="J89" s="732"/>
      <c r="K89" s="732"/>
      <c r="L89" s="732"/>
      <c r="M89" s="732"/>
      <c r="N89" s="732"/>
      <c r="O89" s="732"/>
      <c r="P89" s="732"/>
      <c r="Q89" s="732"/>
      <c r="R89" s="732"/>
      <c r="S89" s="732"/>
      <c r="T89" s="732"/>
      <c r="U89" s="732"/>
      <c r="V89" s="732"/>
      <c r="W89" s="732"/>
      <c r="X89" s="732"/>
      <c r="Y89" s="732"/>
      <c r="Z89" s="732"/>
      <c r="AA89" s="732"/>
      <c r="AB89" s="732"/>
      <c r="AC89" s="732"/>
      <c r="AD89" s="732"/>
      <c r="AE89" s="745"/>
      <c r="AF89" s="745"/>
      <c r="AG89" s="745"/>
      <c r="AH89" s="745"/>
      <c r="AI89" s="745"/>
      <c r="AJ89" s="745"/>
      <c r="AK89" s="745"/>
      <c r="AL89" s="745"/>
      <c r="AM89" s="745"/>
      <c r="AN89" s="745"/>
      <c r="AO89" s="745"/>
      <c r="AP89" s="745"/>
      <c r="AQ89" s="745"/>
      <c r="AR89" s="745"/>
      <c r="AS89" s="2617"/>
      <c r="AT89" s="2618"/>
      <c r="AU89" s="2618"/>
      <c r="AV89" s="2618"/>
      <c r="AW89" s="2618"/>
      <c r="AX89" s="2618"/>
      <c r="AY89" s="2618"/>
      <c r="AZ89" s="2618"/>
      <c r="BA89" s="2618"/>
      <c r="BB89" s="2618"/>
      <c r="BC89" s="2618"/>
      <c r="BD89" s="2618"/>
      <c r="BE89" s="2618"/>
      <c r="BF89" s="2618"/>
      <c r="BG89" s="2618"/>
      <c r="BH89" s="2618"/>
      <c r="BI89" s="2618"/>
      <c r="BJ89" s="2618"/>
      <c r="BK89" s="2618"/>
      <c r="BL89" s="2618"/>
      <c r="BM89" s="2618"/>
      <c r="BN89" s="2618"/>
      <c r="BO89" s="2618"/>
      <c r="BP89" s="2618"/>
      <c r="BQ89" s="2618"/>
      <c r="BR89" s="2618"/>
      <c r="BS89" s="2618"/>
      <c r="BT89" s="2618"/>
      <c r="BU89" s="2618"/>
      <c r="BV89" s="2618"/>
      <c r="BW89" s="2618"/>
      <c r="BX89" s="2618"/>
      <c r="BY89" s="2618"/>
      <c r="BZ89" s="2618"/>
      <c r="CA89" s="2618"/>
      <c r="CB89" s="2618"/>
      <c r="CC89" s="2618"/>
      <c r="CD89" s="2619"/>
      <c r="CE89" s="2602"/>
      <c r="CF89" s="2603"/>
      <c r="CG89" s="2603"/>
      <c r="CH89" s="2603"/>
      <c r="CI89" s="2603"/>
      <c r="CJ89" s="2603"/>
      <c r="CK89" s="2603"/>
      <c r="CL89" s="2603"/>
      <c r="CM89" s="2603"/>
      <c r="CN89" s="2604"/>
      <c r="CO89" s="745"/>
      <c r="CP89" s="745"/>
      <c r="CQ89" s="745"/>
      <c r="CR89" s="745"/>
      <c r="CS89" s="732"/>
      <c r="CT89" s="732"/>
      <c r="CU89" s="732"/>
      <c r="CV89" s="732"/>
      <c r="CW89" s="732"/>
      <c r="CX89" s="710"/>
      <c r="CY89" s="711"/>
      <c r="CZ89" s="745"/>
      <c r="DA89" s="2598"/>
      <c r="DB89" s="2598"/>
      <c r="DC89" s="2598"/>
      <c r="DD89" s="2598"/>
      <c r="DE89" s="2598"/>
      <c r="DF89" s="2598"/>
      <c r="DG89" s="2598"/>
      <c r="DH89" s="2598"/>
      <c r="DI89" s="2598"/>
      <c r="DJ89" s="2598"/>
      <c r="DK89" s="2598"/>
      <c r="DL89" s="2598"/>
      <c r="DM89" s="2598"/>
      <c r="DN89" s="2598"/>
      <c r="DO89" s="2598"/>
      <c r="DP89" s="2598"/>
      <c r="DQ89" s="2598"/>
      <c r="DR89" s="2598"/>
      <c r="DS89" s="2598"/>
      <c r="DT89" s="2598"/>
    </row>
    <row r="90" spans="1:124" ht="3" customHeight="1" x14ac:dyDescent="0.25">
      <c r="A90" s="2470"/>
      <c r="B90" s="2468"/>
      <c r="C90" s="733"/>
      <c r="D90" s="734"/>
      <c r="E90" s="734"/>
      <c r="F90" s="734"/>
      <c r="G90" s="734"/>
      <c r="H90" s="734"/>
      <c r="I90" s="732"/>
      <c r="J90" s="732"/>
      <c r="K90" s="732"/>
      <c r="L90" s="732"/>
      <c r="M90" s="732"/>
      <c r="N90" s="732"/>
      <c r="O90" s="732"/>
      <c r="P90" s="732"/>
      <c r="Q90" s="732"/>
      <c r="R90" s="732"/>
      <c r="S90" s="732"/>
      <c r="T90" s="732"/>
      <c r="U90" s="732"/>
      <c r="V90" s="732"/>
      <c r="W90" s="732"/>
      <c r="X90" s="732"/>
      <c r="Y90" s="732"/>
      <c r="Z90" s="732"/>
      <c r="AA90" s="732"/>
      <c r="AB90" s="732"/>
      <c r="AC90" s="732"/>
      <c r="AD90" s="732"/>
      <c r="AE90" s="745"/>
      <c r="AF90" s="745"/>
      <c r="AG90" s="745"/>
      <c r="AH90" s="745"/>
      <c r="AI90" s="745"/>
      <c r="AJ90" s="745"/>
      <c r="AK90" s="745"/>
      <c r="AL90" s="745"/>
      <c r="AM90" s="745"/>
      <c r="AN90" s="745"/>
      <c r="AO90" s="745"/>
      <c r="AP90" s="745"/>
      <c r="AQ90" s="745"/>
      <c r="AR90" s="745"/>
      <c r="AS90" s="2617"/>
      <c r="AT90" s="2618"/>
      <c r="AU90" s="2618"/>
      <c r="AV90" s="2618"/>
      <c r="AW90" s="2618"/>
      <c r="AX90" s="2618"/>
      <c r="AY90" s="2618"/>
      <c r="AZ90" s="2618"/>
      <c r="BA90" s="2618"/>
      <c r="BB90" s="2618"/>
      <c r="BC90" s="2618"/>
      <c r="BD90" s="2618"/>
      <c r="BE90" s="2618"/>
      <c r="BF90" s="2618"/>
      <c r="BG90" s="2618"/>
      <c r="BH90" s="2618"/>
      <c r="BI90" s="2618"/>
      <c r="BJ90" s="2618"/>
      <c r="BK90" s="2618"/>
      <c r="BL90" s="2618"/>
      <c r="BM90" s="2618"/>
      <c r="BN90" s="2618"/>
      <c r="BO90" s="2618"/>
      <c r="BP90" s="2618"/>
      <c r="BQ90" s="2618"/>
      <c r="BR90" s="2618"/>
      <c r="BS90" s="2618"/>
      <c r="BT90" s="2618"/>
      <c r="BU90" s="2618"/>
      <c r="BV90" s="2618"/>
      <c r="BW90" s="2618"/>
      <c r="BX90" s="2618"/>
      <c r="BY90" s="2618"/>
      <c r="BZ90" s="2618"/>
      <c r="CA90" s="2618"/>
      <c r="CB90" s="2618"/>
      <c r="CC90" s="2618"/>
      <c r="CD90" s="2619"/>
      <c r="CE90" s="2602"/>
      <c r="CF90" s="2603"/>
      <c r="CG90" s="2603"/>
      <c r="CH90" s="2603"/>
      <c r="CI90" s="2603"/>
      <c r="CJ90" s="2603"/>
      <c r="CK90" s="2603"/>
      <c r="CL90" s="2603"/>
      <c r="CM90" s="2603"/>
      <c r="CN90" s="2604"/>
      <c r="CO90" s="745"/>
      <c r="CP90" s="745"/>
      <c r="CQ90" s="745"/>
      <c r="CR90" s="745"/>
      <c r="CS90" s="732"/>
      <c r="CT90" s="732"/>
      <c r="CU90" s="732"/>
      <c r="CV90" s="732"/>
      <c r="CW90" s="732"/>
      <c r="CX90" s="743"/>
      <c r="CY90" s="746"/>
      <c r="CZ90" s="745"/>
      <c r="DA90" s="2598"/>
      <c r="DB90" s="2598"/>
      <c r="DC90" s="2598"/>
      <c r="DD90" s="2598"/>
      <c r="DE90" s="2598"/>
      <c r="DF90" s="2598"/>
      <c r="DG90" s="2598"/>
      <c r="DH90" s="2598"/>
      <c r="DI90" s="2598"/>
      <c r="DJ90" s="2598"/>
      <c r="DK90" s="2598"/>
      <c r="DL90" s="2598"/>
      <c r="DM90" s="2598"/>
      <c r="DN90" s="2598"/>
      <c r="DO90" s="2598"/>
      <c r="DP90" s="2598"/>
      <c r="DQ90" s="2598"/>
      <c r="DR90" s="2598"/>
      <c r="DS90" s="2598"/>
      <c r="DT90" s="2598"/>
    </row>
    <row r="91" spans="1:124" ht="3" customHeight="1" x14ac:dyDescent="0.25">
      <c r="A91" s="2470"/>
      <c r="B91" s="2468"/>
      <c r="C91" s="733"/>
      <c r="D91" s="734"/>
      <c r="E91" s="734"/>
      <c r="F91" s="734"/>
      <c r="G91" s="734"/>
      <c r="H91" s="734"/>
      <c r="I91" s="732"/>
      <c r="J91" s="732"/>
      <c r="K91" s="732"/>
      <c r="L91" s="732"/>
      <c r="M91" s="732"/>
      <c r="N91" s="732"/>
      <c r="O91" s="732"/>
      <c r="P91" s="732"/>
      <c r="Q91" s="732"/>
      <c r="R91" s="732"/>
      <c r="S91" s="732"/>
      <c r="T91" s="732"/>
      <c r="U91" s="732"/>
      <c r="V91" s="732"/>
      <c r="W91" s="732"/>
      <c r="X91" s="732"/>
      <c r="Y91" s="732"/>
      <c r="Z91" s="732"/>
      <c r="AA91" s="732"/>
      <c r="AB91" s="732"/>
      <c r="AC91" s="732"/>
      <c r="AD91" s="732"/>
      <c r="AE91" s="745"/>
      <c r="AF91" s="745"/>
      <c r="AG91" s="745"/>
      <c r="AH91" s="745"/>
      <c r="AI91" s="745"/>
      <c r="AJ91" s="745"/>
      <c r="AK91" s="745"/>
      <c r="AL91" s="745"/>
      <c r="AM91" s="745"/>
      <c r="AN91" s="745"/>
      <c r="AO91" s="745"/>
      <c r="AP91" s="745"/>
      <c r="AQ91" s="745"/>
      <c r="AR91" s="745"/>
      <c r="AS91" s="2617"/>
      <c r="AT91" s="2618"/>
      <c r="AU91" s="2618"/>
      <c r="AV91" s="2618"/>
      <c r="AW91" s="2618"/>
      <c r="AX91" s="2618"/>
      <c r="AY91" s="2618"/>
      <c r="AZ91" s="2618"/>
      <c r="BA91" s="2618"/>
      <c r="BB91" s="2618"/>
      <c r="BC91" s="2618"/>
      <c r="BD91" s="2618"/>
      <c r="BE91" s="2618"/>
      <c r="BF91" s="2618"/>
      <c r="BG91" s="2618"/>
      <c r="BH91" s="2618"/>
      <c r="BI91" s="2618"/>
      <c r="BJ91" s="2618"/>
      <c r="BK91" s="2618"/>
      <c r="BL91" s="2618"/>
      <c r="BM91" s="2618"/>
      <c r="BN91" s="2618"/>
      <c r="BO91" s="2618"/>
      <c r="BP91" s="2618"/>
      <c r="BQ91" s="2618"/>
      <c r="BR91" s="2618"/>
      <c r="BS91" s="2618"/>
      <c r="BT91" s="2618"/>
      <c r="BU91" s="2618"/>
      <c r="BV91" s="2618"/>
      <c r="BW91" s="2618"/>
      <c r="BX91" s="2618"/>
      <c r="BY91" s="2618"/>
      <c r="BZ91" s="2618"/>
      <c r="CA91" s="2618"/>
      <c r="CB91" s="2618"/>
      <c r="CC91" s="2618"/>
      <c r="CD91" s="2619"/>
      <c r="CE91" s="2602"/>
      <c r="CF91" s="2603"/>
      <c r="CG91" s="2603"/>
      <c r="CH91" s="2603"/>
      <c r="CI91" s="2603"/>
      <c r="CJ91" s="2603"/>
      <c r="CK91" s="2603"/>
      <c r="CL91" s="2603"/>
      <c r="CM91" s="2603"/>
      <c r="CN91" s="2604"/>
      <c r="CO91" s="745"/>
      <c r="CP91" s="745"/>
      <c r="CQ91" s="745"/>
      <c r="CR91" s="745"/>
      <c r="CS91" s="732"/>
      <c r="CT91" s="732"/>
      <c r="CU91" s="732"/>
      <c r="CV91" s="732"/>
      <c r="CW91" s="732"/>
      <c r="CX91" s="732"/>
      <c r="CY91" s="732"/>
      <c r="CZ91" s="745"/>
      <c r="DA91" s="2598"/>
      <c r="DB91" s="2598"/>
      <c r="DC91" s="2598"/>
      <c r="DD91" s="2598"/>
      <c r="DE91" s="2598"/>
      <c r="DF91" s="2598"/>
      <c r="DG91" s="2598"/>
      <c r="DH91" s="2598"/>
      <c r="DI91" s="2598"/>
      <c r="DJ91" s="2598"/>
      <c r="DK91" s="2598"/>
      <c r="DL91" s="2598"/>
      <c r="DM91" s="2598"/>
      <c r="DN91" s="2598"/>
      <c r="DO91" s="2598"/>
      <c r="DP91" s="2598"/>
      <c r="DQ91" s="2598"/>
      <c r="DR91" s="2598"/>
      <c r="DS91" s="2598"/>
      <c r="DT91" s="2598"/>
    </row>
    <row r="92" spans="1:124" ht="3" customHeight="1" x14ac:dyDescent="0.25">
      <c r="A92" s="2470"/>
      <c r="B92" s="2469"/>
      <c r="C92" s="733"/>
      <c r="D92" s="734"/>
      <c r="E92" s="734"/>
      <c r="F92" s="734"/>
      <c r="G92" s="734"/>
      <c r="H92" s="734"/>
      <c r="I92" s="732"/>
      <c r="J92" s="732"/>
      <c r="K92" s="732"/>
      <c r="L92" s="732"/>
      <c r="M92" s="732"/>
      <c r="N92" s="732"/>
      <c r="O92" s="732"/>
      <c r="P92" s="732"/>
      <c r="Q92" s="732"/>
      <c r="R92" s="732"/>
      <c r="S92" s="732"/>
      <c r="T92" s="732"/>
      <c r="U92" s="732"/>
      <c r="V92" s="732"/>
      <c r="W92" s="732"/>
      <c r="X92" s="732"/>
      <c r="Y92" s="732"/>
      <c r="Z92" s="732"/>
      <c r="AA92" s="732"/>
      <c r="AB92" s="732"/>
      <c r="AC92" s="732"/>
      <c r="AD92" s="732"/>
      <c r="AE92" s="745"/>
      <c r="AF92" s="745"/>
      <c r="AG92" s="745"/>
      <c r="AH92" s="745"/>
      <c r="AI92" s="745"/>
      <c r="AJ92" s="745"/>
      <c r="AK92" s="745"/>
      <c r="AL92" s="745"/>
      <c r="AM92" s="745"/>
      <c r="AN92" s="745"/>
      <c r="AO92" s="745"/>
      <c r="AP92" s="745"/>
      <c r="AQ92" s="745"/>
      <c r="AR92" s="745"/>
      <c r="AS92" s="2620"/>
      <c r="AT92" s="2621"/>
      <c r="AU92" s="2621"/>
      <c r="AV92" s="2621"/>
      <c r="AW92" s="2621"/>
      <c r="AX92" s="2621"/>
      <c r="AY92" s="2621"/>
      <c r="AZ92" s="2621"/>
      <c r="BA92" s="2621"/>
      <c r="BB92" s="2621"/>
      <c r="BC92" s="2621"/>
      <c r="BD92" s="2621"/>
      <c r="BE92" s="2621"/>
      <c r="BF92" s="2621"/>
      <c r="BG92" s="2621"/>
      <c r="BH92" s="2621"/>
      <c r="BI92" s="2621"/>
      <c r="BJ92" s="2621"/>
      <c r="BK92" s="2621"/>
      <c r="BL92" s="2621"/>
      <c r="BM92" s="2621"/>
      <c r="BN92" s="2621"/>
      <c r="BO92" s="2621"/>
      <c r="BP92" s="2621"/>
      <c r="BQ92" s="2621"/>
      <c r="BR92" s="2621"/>
      <c r="BS92" s="2621"/>
      <c r="BT92" s="2621"/>
      <c r="BU92" s="2621"/>
      <c r="BV92" s="2621"/>
      <c r="BW92" s="2621"/>
      <c r="BX92" s="2621"/>
      <c r="BY92" s="2621"/>
      <c r="BZ92" s="2621"/>
      <c r="CA92" s="2621"/>
      <c r="CB92" s="2621"/>
      <c r="CC92" s="2621"/>
      <c r="CD92" s="2622"/>
      <c r="CE92" s="2605"/>
      <c r="CF92" s="2606"/>
      <c r="CG92" s="2606"/>
      <c r="CH92" s="2606"/>
      <c r="CI92" s="2606"/>
      <c r="CJ92" s="2606"/>
      <c r="CK92" s="2606"/>
      <c r="CL92" s="2606"/>
      <c r="CM92" s="2606"/>
      <c r="CN92" s="2607"/>
      <c r="CO92" s="745"/>
      <c r="CP92" s="745"/>
      <c r="CQ92" s="745"/>
      <c r="CR92" s="745"/>
      <c r="CS92" s="732"/>
      <c r="CT92" s="732"/>
      <c r="CU92" s="732"/>
      <c r="CV92" s="732"/>
      <c r="CW92" s="732"/>
      <c r="CX92" s="732"/>
      <c r="CY92" s="732"/>
      <c r="CZ92" s="745"/>
      <c r="DA92" s="745"/>
      <c r="DB92" s="745"/>
      <c r="DC92" s="745"/>
      <c r="DD92" s="745"/>
      <c r="DE92" s="745"/>
      <c r="DF92" s="745"/>
      <c r="DG92" s="745"/>
      <c r="DH92" s="745"/>
      <c r="DI92" s="745"/>
      <c r="DJ92" s="745"/>
      <c r="DK92" s="745"/>
      <c r="DL92" s="745"/>
      <c r="DM92" s="745"/>
      <c r="DN92" s="745"/>
      <c r="DO92" s="745"/>
      <c r="DP92" s="732"/>
    </row>
    <row r="93" spans="1:124" ht="3" customHeight="1" x14ac:dyDescent="0.25">
      <c r="A93" s="2470"/>
      <c r="B93" s="2467">
        <v>25</v>
      </c>
      <c r="C93" s="733"/>
      <c r="D93" s="734"/>
      <c r="E93" s="734"/>
      <c r="F93" s="734"/>
      <c r="G93" s="734"/>
      <c r="H93" s="734"/>
      <c r="I93" s="732"/>
      <c r="J93" s="732"/>
      <c r="K93" s="732"/>
      <c r="L93" s="732"/>
      <c r="M93" s="732"/>
      <c r="N93" s="732"/>
      <c r="O93" s="732"/>
      <c r="P93" s="732"/>
      <c r="Q93" s="732"/>
      <c r="R93" s="732"/>
      <c r="S93" s="732"/>
      <c r="T93" s="732"/>
      <c r="U93" s="732"/>
      <c r="V93" s="732"/>
      <c r="W93" s="732"/>
      <c r="X93" s="732"/>
      <c r="Y93" s="732"/>
      <c r="Z93" s="732"/>
      <c r="AA93" s="732"/>
      <c r="AB93" s="732"/>
      <c r="AC93" s="732"/>
      <c r="AD93" s="732"/>
      <c r="AE93" s="745"/>
      <c r="AF93" s="745"/>
      <c r="AG93" s="745"/>
      <c r="AH93" s="745"/>
      <c r="AI93" s="745"/>
      <c r="AJ93" s="745"/>
      <c r="AK93" s="745"/>
      <c r="AL93" s="745"/>
      <c r="AM93" s="745"/>
      <c r="AN93" s="745"/>
      <c r="AO93" s="745"/>
      <c r="AP93" s="745"/>
      <c r="AQ93" s="745"/>
      <c r="AR93" s="745"/>
      <c r="AS93" s="2614" t="s">
        <v>1073</v>
      </c>
      <c r="AT93" s="2615"/>
      <c r="AU93" s="2615"/>
      <c r="AV93" s="2615"/>
      <c r="AW93" s="2615"/>
      <c r="AX93" s="2615"/>
      <c r="AY93" s="2615"/>
      <c r="AZ93" s="2615"/>
      <c r="BA93" s="2615"/>
      <c r="BB93" s="2615"/>
      <c r="BC93" s="2615"/>
      <c r="BD93" s="2615"/>
      <c r="BE93" s="2615"/>
      <c r="BF93" s="2615"/>
      <c r="BG93" s="2615"/>
      <c r="BH93" s="2615"/>
      <c r="BI93" s="2615"/>
      <c r="BJ93" s="2615"/>
      <c r="BK93" s="2615"/>
      <c r="BL93" s="2615"/>
      <c r="BM93" s="2615"/>
      <c r="BN93" s="2615"/>
      <c r="BO93" s="2615"/>
      <c r="BP93" s="2615"/>
      <c r="BQ93" s="2615"/>
      <c r="BR93" s="2615"/>
      <c r="BS93" s="2615"/>
      <c r="BT93" s="2615"/>
      <c r="BU93" s="2615"/>
      <c r="BV93" s="2615"/>
      <c r="BW93" s="2615"/>
      <c r="BX93" s="2615"/>
      <c r="BY93" s="2615"/>
      <c r="BZ93" s="2615"/>
      <c r="CA93" s="2615"/>
      <c r="CB93" s="2615"/>
      <c r="CC93" s="2615"/>
      <c r="CD93" s="2616"/>
      <c r="CE93" s="2599">
        <v>5.2</v>
      </c>
      <c r="CF93" s="2600"/>
      <c r="CG93" s="2600"/>
      <c r="CH93" s="2600"/>
      <c r="CI93" s="2600"/>
      <c r="CJ93" s="2600"/>
      <c r="CK93" s="2600"/>
      <c r="CL93" s="2600"/>
      <c r="CM93" s="2600"/>
      <c r="CN93" s="2601"/>
      <c r="CO93" s="745"/>
      <c r="CP93" s="745"/>
      <c r="CQ93" s="745"/>
      <c r="CR93" s="745"/>
      <c r="CS93" s="732"/>
      <c r="CT93" s="732"/>
      <c r="CU93" s="732"/>
      <c r="CV93" s="732"/>
      <c r="CW93" s="732"/>
      <c r="CX93" s="732"/>
      <c r="CY93" s="732"/>
      <c r="CZ93" s="745"/>
      <c r="DA93" s="745"/>
      <c r="DB93" s="745"/>
      <c r="DC93" s="745"/>
      <c r="DD93" s="745"/>
      <c r="DE93" s="745"/>
      <c r="DF93" s="745"/>
      <c r="DG93" s="745"/>
      <c r="DH93" s="745"/>
      <c r="DI93" s="745"/>
      <c r="DJ93" s="745"/>
      <c r="DK93" s="745"/>
      <c r="DL93" s="745"/>
      <c r="DM93" s="745"/>
      <c r="DN93" s="745"/>
      <c r="DO93" s="745"/>
      <c r="DP93" s="732"/>
    </row>
    <row r="94" spans="1:124" ht="3" customHeight="1" x14ac:dyDescent="0.25">
      <c r="A94" s="2470"/>
      <c r="B94" s="2468"/>
      <c r="C94" s="733"/>
      <c r="D94" s="734"/>
      <c r="E94" s="734"/>
      <c r="F94" s="734"/>
      <c r="G94" s="734"/>
      <c r="H94" s="734"/>
      <c r="I94" s="732"/>
      <c r="J94" s="732"/>
      <c r="K94" s="732"/>
      <c r="L94" s="732"/>
      <c r="M94" s="732"/>
      <c r="N94" s="732"/>
      <c r="O94" s="732"/>
      <c r="P94" s="732"/>
      <c r="Q94" s="732"/>
      <c r="R94" s="732"/>
      <c r="S94" s="732"/>
      <c r="T94" s="732"/>
      <c r="U94" s="732"/>
      <c r="V94" s="732"/>
      <c r="W94" s="732"/>
      <c r="X94" s="732"/>
      <c r="Y94" s="732"/>
      <c r="Z94" s="732"/>
      <c r="AA94" s="732"/>
      <c r="AB94" s="732"/>
      <c r="AC94" s="732"/>
      <c r="AD94" s="732"/>
      <c r="AE94" s="745"/>
      <c r="AF94" s="745"/>
      <c r="AG94" s="745"/>
      <c r="AH94" s="745"/>
      <c r="AI94" s="745"/>
      <c r="AJ94" s="745"/>
      <c r="AK94" s="745"/>
      <c r="AL94" s="745"/>
      <c r="AM94" s="745"/>
      <c r="AN94" s="745"/>
      <c r="AO94" s="745"/>
      <c r="AP94" s="745"/>
      <c r="AQ94" s="745"/>
      <c r="AR94" s="745"/>
      <c r="AS94" s="2617"/>
      <c r="AT94" s="2618"/>
      <c r="AU94" s="2618"/>
      <c r="AV94" s="2618"/>
      <c r="AW94" s="2618"/>
      <c r="AX94" s="2618"/>
      <c r="AY94" s="2618"/>
      <c r="AZ94" s="2618"/>
      <c r="BA94" s="2618"/>
      <c r="BB94" s="2618"/>
      <c r="BC94" s="2618"/>
      <c r="BD94" s="2618"/>
      <c r="BE94" s="2618"/>
      <c r="BF94" s="2618"/>
      <c r="BG94" s="2618"/>
      <c r="BH94" s="2618"/>
      <c r="BI94" s="2618"/>
      <c r="BJ94" s="2618"/>
      <c r="BK94" s="2618"/>
      <c r="BL94" s="2618"/>
      <c r="BM94" s="2618"/>
      <c r="BN94" s="2618"/>
      <c r="BO94" s="2618"/>
      <c r="BP94" s="2618"/>
      <c r="BQ94" s="2618"/>
      <c r="BR94" s="2618"/>
      <c r="BS94" s="2618"/>
      <c r="BT94" s="2618"/>
      <c r="BU94" s="2618"/>
      <c r="BV94" s="2618"/>
      <c r="BW94" s="2618"/>
      <c r="BX94" s="2618"/>
      <c r="BY94" s="2618"/>
      <c r="BZ94" s="2618"/>
      <c r="CA94" s="2618"/>
      <c r="CB94" s="2618"/>
      <c r="CC94" s="2618"/>
      <c r="CD94" s="2619"/>
      <c r="CE94" s="2602"/>
      <c r="CF94" s="2603"/>
      <c r="CG94" s="2603"/>
      <c r="CH94" s="2603"/>
      <c r="CI94" s="2603"/>
      <c r="CJ94" s="2603"/>
      <c r="CK94" s="2603"/>
      <c r="CL94" s="2603"/>
      <c r="CM94" s="2603"/>
      <c r="CN94" s="2604"/>
      <c r="CO94" s="745"/>
      <c r="CP94" s="745"/>
      <c r="CQ94" s="745"/>
      <c r="CR94" s="745"/>
      <c r="CS94" s="732"/>
      <c r="CT94" s="732"/>
      <c r="CU94" s="732"/>
      <c r="CV94" s="732"/>
      <c r="CW94" s="732"/>
      <c r="CX94" s="732"/>
      <c r="CY94" s="732"/>
      <c r="CZ94" s="745"/>
      <c r="DA94" s="745"/>
      <c r="DB94" s="745"/>
      <c r="DC94" s="745"/>
      <c r="DD94" s="745"/>
      <c r="DE94" s="745"/>
      <c r="DF94" s="745"/>
      <c r="DG94" s="745"/>
      <c r="DH94" s="745"/>
      <c r="DI94" s="745"/>
      <c r="DJ94" s="745"/>
      <c r="DK94" s="745"/>
      <c r="DL94" s="745"/>
      <c r="DM94" s="745"/>
      <c r="DN94" s="745"/>
      <c r="DO94" s="745"/>
      <c r="DP94" s="732"/>
    </row>
    <row r="95" spans="1:124" ht="3" customHeight="1" x14ac:dyDescent="0.25">
      <c r="A95" s="2470"/>
      <c r="B95" s="2468"/>
      <c r="C95" s="733"/>
      <c r="D95" s="734"/>
      <c r="E95" s="734"/>
      <c r="F95" s="734"/>
      <c r="G95" s="734"/>
      <c r="H95" s="734"/>
      <c r="I95" s="732"/>
      <c r="J95" s="732"/>
      <c r="K95" s="732"/>
      <c r="L95" s="732"/>
      <c r="M95" s="732"/>
      <c r="N95" s="732"/>
      <c r="O95" s="732"/>
      <c r="P95" s="732"/>
      <c r="Q95" s="732"/>
      <c r="R95" s="732"/>
      <c r="S95" s="732"/>
      <c r="T95" s="732"/>
      <c r="U95" s="732"/>
      <c r="V95" s="732"/>
      <c r="W95" s="732"/>
      <c r="X95" s="732"/>
      <c r="Y95" s="732"/>
      <c r="Z95" s="732"/>
      <c r="AA95" s="732"/>
      <c r="AB95" s="732"/>
      <c r="AC95" s="732"/>
      <c r="AD95" s="732"/>
      <c r="AE95" s="745"/>
      <c r="AF95" s="745"/>
      <c r="AG95" s="745"/>
      <c r="AH95" s="745"/>
      <c r="AI95" s="745"/>
      <c r="AJ95" s="745"/>
      <c r="AK95" s="745"/>
      <c r="AL95" s="745"/>
      <c r="AM95" s="745"/>
      <c r="AN95" s="745"/>
      <c r="AO95" s="745"/>
      <c r="AP95" s="745"/>
      <c r="AQ95" s="745"/>
      <c r="AR95" s="745"/>
      <c r="AS95" s="2617"/>
      <c r="AT95" s="2618"/>
      <c r="AU95" s="2618"/>
      <c r="AV95" s="2618"/>
      <c r="AW95" s="2618"/>
      <c r="AX95" s="2618"/>
      <c r="AY95" s="2618"/>
      <c r="AZ95" s="2618"/>
      <c r="BA95" s="2618"/>
      <c r="BB95" s="2618"/>
      <c r="BC95" s="2618"/>
      <c r="BD95" s="2618"/>
      <c r="BE95" s="2618"/>
      <c r="BF95" s="2618"/>
      <c r="BG95" s="2618"/>
      <c r="BH95" s="2618"/>
      <c r="BI95" s="2618"/>
      <c r="BJ95" s="2618"/>
      <c r="BK95" s="2618"/>
      <c r="BL95" s="2618"/>
      <c r="BM95" s="2618"/>
      <c r="BN95" s="2618"/>
      <c r="BO95" s="2618"/>
      <c r="BP95" s="2618"/>
      <c r="BQ95" s="2618"/>
      <c r="BR95" s="2618"/>
      <c r="BS95" s="2618"/>
      <c r="BT95" s="2618"/>
      <c r="BU95" s="2618"/>
      <c r="BV95" s="2618"/>
      <c r="BW95" s="2618"/>
      <c r="BX95" s="2618"/>
      <c r="BY95" s="2618"/>
      <c r="BZ95" s="2618"/>
      <c r="CA95" s="2618"/>
      <c r="CB95" s="2618"/>
      <c r="CC95" s="2618"/>
      <c r="CD95" s="2619"/>
      <c r="CE95" s="2602"/>
      <c r="CF95" s="2603"/>
      <c r="CG95" s="2603"/>
      <c r="CH95" s="2603"/>
      <c r="CI95" s="2603"/>
      <c r="CJ95" s="2603"/>
      <c r="CK95" s="2603"/>
      <c r="CL95" s="2603"/>
      <c r="CM95" s="2603"/>
      <c r="CN95" s="2604"/>
      <c r="CO95" s="745"/>
      <c r="CP95" s="745"/>
      <c r="CQ95" s="745"/>
      <c r="CR95" s="745"/>
      <c r="CS95" s="732"/>
      <c r="CT95" s="732"/>
      <c r="CU95" s="732"/>
      <c r="CV95" s="732"/>
      <c r="CW95" s="732"/>
      <c r="CX95" s="732"/>
      <c r="CY95" s="732"/>
      <c r="CZ95" s="745"/>
      <c r="DA95" s="745"/>
      <c r="DB95" s="745"/>
      <c r="DC95" s="745"/>
      <c r="DD95" s="745"/>
      <c r="DE95" s="745"/>
      <c r="DF95" s="745"/>
      <c r="DG95" s="745"/>
      <c r="DH95" s="745"/>
      <c r="DI95" s="745"/>
      <c r="DJ95" s="745"/>
      <c r="DK95" s="745"/>
      <c r="DL95" s="745"/>
      <c r="DM95" s="745"/>
      <c r="DN95" s="745"/>
      <c r="DO95" s="745"/>
      <c r="DP95" s="732"/>
    </row>
    <row r="96" spans="1:124" ht="3" customHeight="1" x14ac:dyDescent="0.25">
      <c r="A96" s="2470"/>
      <c r="B96" s="2468"/>
      <c r="C96" s="733"/>
      <c r="D96" s="734"/>
      <c r="E96" s="734"/>
      <c r="F96" s="734"/>
      <c r="G96" s="734"/>
      <c r="H96" s="734"/>
      <c r="I96" s="732"/>
      <c r="J96" s="732"/>
      <c r="K96" s="732"/>
      <c r="L96" s="732"/>
      <c r="M96" s="732"/>
      <c r="N96" s="732"/>
      <c r="O96" s="732"/>
      <c r="P96" s="732"/>
      <c r="Q96" s="732"/>
      <c r="R96" s="732"/>
      <c r="S96" s="732"/>
      <c r="T96" s="732"/>
      <c r="U96" s="732"/>
      <c r="V96" s="732"/>
      <c r="W96" s="732"/>
      <c r="X96" s="732"/>
      <c r="Y96" s="732"/>
      <c r="Z96" s="732"/>
      <c r="AA96" s="732"/>
      <c r="AB96" s="732"/>
      <c r="AC96" s="732"/>
      <c r="AD96" s="732"/>
      <c r="AE96" s="745"/>
      <c r="AF96" s="745"/>
      <c r="AG96" s="745"/>
      <c r="AH96" s="745"/>
      <c r="AI96" s="745"/>
      <c r="AJ96" s="745"/>
      <c r="AK96" s="745"/>
      <c r="AL96" s="745"/>
      <c r="AM96" s="745"/>
      <c r="AN96" s="745"/>
      <c r="AO96" s="745"/>
      <c r="AP96" s="745"/>
      <c r="AQ96" s="745"/>
      <c r="AR96" s="745"/>
      <c r="AS96" s="2617"/>
      <c r="AT96" s="2618"/>
      <c r="AU96" s="2618"/>
      <c r="AV96" s="2618"/>
      <c r="AW96" s="2618"/>
      <c r="AX96" s="2618"/>
      <c r="AY96" s="2618"/>
      <c r="AZ96" s="2618"/>
      <c r="BA96" s="2618"/>
      <c r="BB96" s="2618"/>
      <c r="BC96" s="2618"/>
      <c r="BD96" s="2618"/>
      <c r="BE96" s="2618"/>
      <c r="BF96" s="2618"/>
      <c r="BG96" s="2618"/>
      <c r="BH96" s="2618"/>
      <c r="BI96" s="2618"/>
      <c r="BJ96" s="2618"/>
      <c r="BK96" s="2618"/>
      <c r="BL96" s="2618"/>
      <c r="BM96" s="2618"/>
      <c r="BN96" s="2618"/>
      <c r="BO96" s="2618"/>
      <c r="BP96" s="2618"/>
      <c r="BQ96" s="2618"/>
      <c r="BR96" s="2618"/>
      <c r="BS96" s="2618"/>
      <c r="BT96" s="2618"/>
      <c r="BU96" s="2618"/>
      <c r="BV96" s="2618"/>
      <c r="BW96" s="2618"/>
      <c r="BX96" s="2618"/>
      <c r="BY96" s="2618"/>
      <c r="BZ96" s="2618"/>
      <c r="CA96" s="2618"/>
      <c r="CB96" s="2618"/>
      <c r="CC96" s="2618"/>
      <c r="CD96" s="2619"/>
      <c r="CE96" s="2602"/>
      <c r="CF96" s="2603"/>
      <c r="CG96" s="2603"/>
      <c r="CH96" s="2603"/>
      <c r="CI96" s="2603"/>
      <c r="CJ96" s="2603"/>
      <c r="CK96" s="2603"/>
      <c r="CL96" s="2603"/>
      <c r="CM96" s="2603"/>
      <c r="CN96" s="2604"/>
      <c r="CO96" s="745"/>
      <c r="CP96" s="745"/>
      <c r="CQ96" s="745"/>
      <c r="CR96" s="745"/>
      <c r="CS96" s="732"/>
      <c r="CT96" s="732"/>
      <c r="CU96" s="732"/>
      <c r="CV96" s="732"/>
      <c r="CW96" s="732"/>
      <c r="CX96" s="732"/>
      <c r="CY96" s="732"/>
      <c r="CZ96" s="745"/>
      <c r="DA96" s="745"/>
      <c r="DB96" s="745"/>
      <c r="DC96" s="745"/>
      <c r="DD96" s="745"/>
      <c r="DE96" s="745"/>
      <c r="DF96" s="745"/>
      <c r="DG96" s="745"/>
      <c r="DH96" s="745"/>
      <c r="DI96" s="745"/>
      <c r="DJ96" s="745"/>
      <c r="DK96" s="745"/>
      <c r="DL96" s="745"/>
      <c r="DM96" s="745"/>
      <c r="DN96" s="745"/>
      <c r="DO96" s="745"/>
      <c r="DP96" s="732"/>
    </row>
    <row r="97" spans="1:120" ht="3" customHeight="1" x14ac:dyDescent="0.25">
      <c r="A97" s="2470"/>
      <c r="B97" s="2469"/>
      <c r="C97" s="733"/>
      <c r="D97" s="734"/>
      <c r="E97" s="734"/>
      <c r="F97" s="734"/>
      <c r="G97" s="734"/>
      <c r="H97" s="734"/>
      <c r="I97" s="732"/>
      <c r="J97" s="732"/>
      <c r="K97" s="732"/>
      <c r="L97" s="732"/>
      <c r="M97" s="732"/>
      <c r="N97" s="732"/>
      <c r="O97" s="732"/>
      <c r="P97" s="732"/>
      <c r="Q97" s="732"/>
      <c r="R97" s="732"/>
      <c r="S97" s="732"/>
      <c r="T97" s="732"/>
      <c r="U97" s="732"/>
      <c r="V97" s="732"/>
      <c r="W97" s="732"/>
      <c r="X97" s="732"/>
      <c r="Y97" s="732"/>
      <c r="Z97" s="732"/>
      <c r="AA97" s="732"/>
      <c r="AB97" s="732"/>
      <c r="AC97" s="732"/>
      <c r="AD97" s="732"/>
      <c r="AE97" s="745"/>
      <c r="AF97" s="745"/>
      <c r="AG97" s="745"/>
      <c r="AH97" s="745"/>
      <c r="AI97" s="745"/>
      <c r="AJ97" s="745"/>
      <c r="AK97" s="745"/>
      <c r="AL97" s="745"/>
      <c r="AM97" s="745"/>
      <c r="AN97" s="745"/>
      <c r="AO97" s="745"/>
      <c r="AP97" s="745"/>
      <c r="AQ97" s="745"/>
      <c r="AR97" s="745"/>
      <c r="AS97" s="2620"/>
      <c r="AT97" s="2621"/>
      <c r="AU97" s="2621"/>
      <c r="AV97" s="2621"/>
      <c r="AW97" s="2621"/>
      <c r="AX97" s="2621"/>
      <c r="AY97" s="2621"/>
      <c r="AZ97" s="2621"/>
      <c r="BA97" s="2621"/>
      <c r="BB97" s="2621"/>
      <c r="BC97" s="2621"/>
      <c r="BD97" s="2621"/>
      <c r="BE97" s="2621"/>
      <c r="BF97" s="2621"/>
      <c r="BG97" s="2621"/>
      <c r="BH97" s="2621"/>
      <c r="BI97" s="2621"/>
      <c r="BJ97" s="2621"/>
      <c r="BK97" s="2621"/>
      <c r="BL97" s="2621"/>
      <c r="BM97" s="2621"/>
      <c r="BN97" s="2621"/>
      <c r="BO97" s="2621"/>
      <c r="BP97" s="2621"/>
      <c r="BQ97" s="2621"/>
      <c r="BR97" s="2621"/>
      <c r="BS97" s="2621"/>
      <c r="BT97" s="2621"/>
      <c r="BU97" s="2621"/>
      <c r="BV97" s="2621"/>
      <c r="BW97" s="2621"/>
      <c r="BX97" s="2621"/>
      <c r="BY97" s="2621"/>
      <c r="BZ97" s="2621"/>
      <c r="CA97" s="2621"/>
      <c r="CB97" s="2621"/>
      <c r="CC97" s="2621"/>
      <c r="CD97" s="2622"/>
      <c r="CE97" s="2605"/>
      <c r="CF97" s="2606"/>
      <c r="CG97" s="2606"/>
      <c r="CH97" s="2606"/>
      <c r="CI97" s="2606"/>
      <c r="CJ97" s="2606"/>
      <c r="CK97" s="2606"/>
      <c r="CL97" s="2606"/>
      <c r="CM97" s="2606"/>
      <c r="CN97" s="2607"/>
      <c r="CO97" s="745"/>
      <c r="CP97" s="745"/>
      <c r="CQ97" s="745"/>
      <c r="CR97" s="745"/>
      <c r="CS97" s="732"/>
      <c r="CT97" s="732"/>
      <c r="CU97" s="732"/>
      <c r="CV97" s="732"/>
      <c r="CW97" s="732"/>
      <c r="CX97" s="732"/>
      <c r="CY97" s="732"/>
      <c r="CZ97" s="745"/>
      <c r="DA97" s="745"/>
      <c r="DB97" s="745"/>
      <c r="DC97" s="745"/>
      <c r="DD97" s="745"/>
      <c r="DE97" s="745"/>
      <c r="DF97" s="745"/>
      <c r="DG97" s="745"/>
      <c r="DH97" s="745"/>
      <c r="DI97" s="745"/>
      <c r="DJ97" s="745"/>
      <c r="DK97" s="745"/>
      <c r="DL97" s="745"/>
      <c r="DM97" s="745"/>
      <c r="DN97" s="745"/>
      <c r="DO97" s="745"/>
      <c r="DP97" s="732"/>
    </row>
    <row r="98" spans="1:120" ht="3" customHeight="1" x14ac:dyDescent="0.25">
      <c r="A98" s="2470"/>
      <c r="B98" s="2467">
        <v>20</v>
      </c>
      <c r="C98" s="733"/>
      <c r="D98" s="734"/>
      <c r="E98" s="734"/>
      <c r="F98" s="734"/>
      <c r="G98" s="734"/>
      <c r="H98" s="734"/>
      <c r="I98" s="732"/>
      <c r="J98" s="732"/>
      <c r="K98" s="732"/>
      <c r="L98" s="732"/>
      <c r="M98" s="732"/>
      <c r="N98" s="732"/>
      <c r="O98" s="732"/>
      <c r="P98" s="732"/>
      <c r="Q98" s="732"/>
      <c r="R98" s="732"/>
      <c r="S98" s="732"/>
      <c r="T98" s="732"/>
      <c r="U98" s="732"/>
      <c r="V98" s="732"/>
      <c r="W98" s="732"/>
      <c r="X98" s="732"/>
      <c r="Y98" s="732"/>
      <c r="Z98" s="732"/>
      <c r="AA98" s="732"/>
      <c r="AB98" s="732"/>
      <c r="AC98" s="732"/>
      <c r="AD98" s="732"/>
      <c r="AE98" s="745"/>
      <c r="AF98" s="745"/>
      <c r="AG98" s="745"/>
      <c r="AH98" s="745"/>
      <c r="AI98" s="745"/>
      <c r="AJ98" s="745"/>
      <c r="AK98" s="745"/>
      <c r="AL98" s="745"/>
      <c r="AM98" s="745"/>
      <c r="AN98" s="745"/>
      <c r="AO98" s="745"/>
      <c r="AP98" s="745"/>
      <c r="AQ98" s="745"/>
      <c r="AR98" s="745"/>
      <c r="AS98" s="2608" t="s">
        <v>1071</v>
      </c>
      <c r="AT98" s="2608"/>
      <c r="AU98" s="2608"/>
      <c r="AV98" s="2608"/>
      <c r="AW98" s="2608"/>
      <c r="AX98" s="2608"/>
      <c r="AY98" s="2608"/>
      <c r="AZ98" s="2608"/>
      <c r="BA98" s="2608"/>
      <c r="BB98" s="2608"/>
      <c r="BC98" s="2608"/>
      <c r="BD98" s="2608"/>
      <c r="BE98" s="2608"/>
      <c r="BF98" s="2608"/>
      <c r="BG98" s="2608"/>
      <c r="BH98" s="2608"/>
      <c r="BI98" s="2608"/>
      <c r="BJ98" s="2608"/>
      <c r="BK98" s="2608"/>
      <c r="BL98" s="2608"/>
      <c r="BM98" s="2608"/>
      <c r="BN98" s="2608"/>
      <c r="BO98" s="2608"/>
      <c r="BP98" s="2608"/>
      <c r="BQ98" s="2608"/>
      <c r="BR98" s="2608"/>
      <c r="BS98" s="2608"/>
      <c r="BT98" s="2608"/>
      <c r="BU98" s="2608"/>
      <c r="BV98" s="2608"/>
      <c r="BW98" s="2608"/>
      <c r="BX98" s="2608"/>
      <c r="BY98" s="2608"/>
      <c r="BZ98" s="2608"/>
      <c r="CA98" s="2608"/>
      <c r="CB98" s="2608"/>
      <c r="CC98" s="2608"/>
      <c r="CD98" s="2608"/>
      <c r="CE98" s="2611">
        <v>4.9000000000000004</v>
      </c>
      <c r="CF98" s="2611"/>
      <c r="CG98" s="2611"/>
      <c r="CH98" s="2611"/>
      <c r="CI98" s="2611"/>
      <c r="CJ98" s="2611"/>
      <c r="CK98" s="2611"/>
      <c r="CL98" s="2611"/>
      <c r="CM98" s="2611"/>
      <c r="CN98" s="2611"/>
      <c r="CO98" s="745"/>
      <c r="CP98" s="745"/>
      <c r="CQ98" s="745"/>
      <c r="CR98" s="745"/>
      <c r="CS98" s="732"/>
      <c r="CT98" s="732"/>
      <c r="CU98" s="732"/>
      <c r="CV98" s="732"/>
      <c r="CW98" s="732"/>
      <c r="CX98" s="732"/>
      <c r="CY98" s="732"/>
      <c r="CZ98" s="745"/>
      <c r="DA98" s="745"/>
      <c r="DB98" s="745"/>
      <c r="DC98" s="745"/>
      <c r="DD98" s="745"/>
      <c r="DE98" s="745"/>
      <c r="DF98" s="745"/>
      <c r="DG98" s="745"/>
      <c r="DH98" s="745"/>
      <c r="DI98" s="745"/>
      <c r="DJ98" s="745"/>
      <c r="DK98" s="745"/>
      <c r="DL98" s="745"/>
      <c r="DM98" s="745"/>
      <c r="DN98" s="745"/>
      <c r="DO98" s="745"/>
      <c r="DP98" s="732"/>
    </row>
    <row r="99" spans="1:120" ht="3" customHeight="1" x14ac:dyDescent="0.25">
      <c r="A99" s="2470"/>
      <c r="B99" s="2468"/>
      <c r="C99" s="733"/>
      <c r="D99" s="734"/>
      <c r="E99" s="734"/>
      <c r="F99" s="734"/>
      <c r="G99" s="734"/>
      <c r="H99" s="734"/>
      <c r="I99" s="732"/>
      <c r="J99" s="732"/>
      <c r="K99" s="732"/>
      <c r="L99" s="732"/>
      <c r="M99" s="732"/>
      <c r="N99" s="732"/>
      <c r="O99" s="732"/>
      <c r="P99" s="732"/>
      <c r="Q99" s="732"/>
      <c r="R99" s="732"/>
      <c r="S99" s="732"/>
      <c r="T99" s="732"/>
      <c r="U99" s="732"/>
      <c r="V99" s="732"/>
      <c r="W99" s="732"/>
      <c r="X99" s="732"/>
      <c r="Y99" s="732"/>
      <c r="Z99" s="732"/>
      <c r="AA99" s="732"/>
      <c r="AB99" s="732"/>
      <c r="AC99" s="732"/>
      <c r="AD99" s="732"/>
      <c r="AE99" s="745"/>
      <c r="AF99" s="745"/>
      <c r="AG99" s="745"/>
      <c r="AH99" s="745"/>
      <c r="AI99" s="745"/>
      <c r="AJ99" s="745"/>
      <c r="AK99" s="745"/>
      <c r="AL99" s="745"/>
      <c r="AM99" s="745"/>
      <c r="AN99" s="745"/>
      <c r="AO99" s="745"/>
      <c r="AP99" s="745"/>
      <c r="AQ99" s="745"/>
      <c r="AR99" s="745"/>
      <c r="AS99" s="2609"/>
      <c r="AT99" s="2609"/>
      <c r="AU99" s="2609"/>
      <c r="AV99" s="2609"/>
      <c r="AW99" s="2609"/>
      <c r="AX99" s="2609"/>
      <c r="AY99" s="2609"/>
      <c r="AZ99" s="2609"/>
      <c r="BA99" s="2609"/>
      <c r="BB99" s="2609"/>
      <c r="BC99" s="2609"/>
      <c r="BD99" s="2609"/>
      <c r="BE99" s="2609"/>
      <c r="BF99" s="2609"/>
      <c r="BG99" s="2609"/>
      <c r="BH99" s="2609"/>
      <c r="BI99" s="2609"/>
      <c r="BJ99" s="2609"/>
      <c r="BK99" s="2609"/>
      <c r="BL99" s="2609"/>
      <c r="BM99" s="2609"/>
      <c r="BN99" s="2609"/>
      <c r="BO99" s="2609"/>
      <c r="BP99" s="2609"/>
      <c r="BQ99" s="2609"/>
      <c r="BR99" s="2609"/>
      <c r="BS99" s="2609"/>
      <c r="BT99" s="2609"/>
      <c r="BU99" s="2609"/>
      <c r="BV99" s="2609"/>
      <c r="BW99" s="2609"/>
      <c r="BX99" s="2609"/>
      <c r="BY99" s="2609"/>
      <c r="BZ99" s="2609"/>
      <c r="CA99" s="2609"/>
      <c r="CB99" s="2609"/>
      <c r="CC99" s="2609"/>
      <c r="CD99" s="2609"/>
      <c r="CE99" s="2612"/>
      <c r="CF99" s="2612"/>
      <c r="CG99" s="2612"/>
      <c r="CH99" s="2612"/>
      <c r="CI99" s="2612"/>
      <c r="CJ99" s="2612"/>
      <c r="CK99" s="2612"/>
      <c r="CL99" s="2612"/>
      <c r="CM99" s="2612"/>
      <c r="CN99" s="2612"/>
      <c r="CO99" s="745"/>
      <c r="CP99" s="745"/>
      <c r="CQ99" s="745"/>
      <c r="CR99" s="745"/>
      <c r="CS99" s="732"/>
      <c r="CT99" s="732"/>
      <c r="CU99" s="732"/>
      <c r="CV99" s="732"/>
      <c r="CW99" s="732"/>
      <c r="CX99" s="732"/>
      <c r="CY99" s="732"/>
      <c r="CZ99" s="745"/>
      <c r="DA99" s="745"/>
      <c r="DB99" s="745"/>
      <c r="DC99" s="745"/>
      <c r="DD99" s="745"/>
      <c r="DE99" s="745"/>
      <c r="DF99" s="745"/>
      <c r="DG99" s="745"/>
      <c r="DH99" s="745"/>
      <c r="DI99" s="745"/>
      <c r="DJ99" s="745"/>
      <c r="DK99" s="745"/>
      <c r="DL99" s="745"/>
      <c r="DM99" s="745"/>
      <c r="DN99" s="745"/>
      <c r="DO99" s="745"/>
      <c r="DP99" s="732"/>
    </row>
    <row r="100" spans="1:120" ht="3" customHeight="1" x14ac:dyDescent="0.25">
      <c r="A100" s="2470"/>
      <c r="B100" s="2468"/>
      <c r="C100" s="733"/>
      <c r="D100" s="734"/>
      <c r="E100" s="734"/>
      <c r="F100" s="734"/>
      <c r="G100" s="734"/>
      <c r="H100" s="734"/>
      <c r="I100" s="732"/>
      <c r="J100" s="732"/>
      <c r="K100" s="732"/>
      <c r="L100" s="732"/>
      <c r="M100" s="732"/>
      <c r="N100" s="732"/>
      <c r="O100" s="732"/>
      <c r="P100" s="732"/>
      <c r="Q100" s="732"/>
      <c r="R100" s="732"/>
      <c r="S100" s="732"/>
      <c r="T100" s="732"/>
      <c r="U100" s="732"/>
      <c r="V100" s="732"/>
      <c r="W100" s="732"/>
      <c r="X100" s="732"/>
      <c r="Y100" s="732"/>
      <c r="Z100" s="732"/>
      <c r="AA100" s="732"/>
      <c r="AB100" s="732"/>
      <c r="AC100" s="732"/>
      <c r="AD100" s="732"/>
      <c r="AE100" s="745"/>
      <c r="AF100" s="745"/>
      <c r="AG100" s="745"/>
      <c r="AH100" s="745"/>
      <c r="AI100" s="745"/>
      <c r="AJ100" s="745"/>
      <c r="AK100" s="745"/>
      <c r="AL100" s="745"/>
      <c r="AM100" s="745"/>
      <c r="AN100" s="745"/>
      <c r="AO100" s="745"/>
      <c r="AP100" s="745"/>
      <c r="AQ100" s="745"/>
      <c r="AR100" s="745"/>
      <c r="AS100" s="2609"/>
      <c r="AT100" s="2609"/>
      <c r="AU100" s="2609"/>
      <c r="AV100" s="2609"/>
      <c r="AW100" s="2609"/>
      <c r="AX100" s="2609"/>
      <c r="AY100" s="2609"/>
      <c r="AZ100" s="2609"/>
      <c r="BA100" s="2609"/>
      <c r="BB100" s="2609"/>
      <c r="BC100" s="2609"/>
      <c r="BD100" s="2609"/>
      <c r="BE100" s="2609"/>
      <c r="BF100" s="2609"/>
      <c r="BG100" s="2609"/>
      <c r="BH100" s="2609"/>
      <c r="BI100" s="2609"/>
      <c r="BJ100" s="2609"/>
      <c r="BK100" s="2609"/>
      <c r="BL100" s="2609"/>
      <c r="BM100" s="2609"/>
      <c r="BN100" s="2609"/>
      <c r="BO100" s="2609"/>
      <c r="BP100" s="2609"/>
      <c r="BQ100" s="2609"/>
      <c r="BR100" s="2609"/>
      <c r="BS100" s="2609"/>
      <c r="BT100" s="2609"/>
      <c r="BU100" s="2609"/>
      <c r="BV100" s="2609"/>
      <c r="BW100" s="2609"/>
      <c r="BX100" s="2609"/>
      <c r="BY100" s="2609"/>
      <c r="BZ100" s="2609"/>
      <c r="CA100" s="2609"/>
      <c r="CB100" s="2609"/>
      <c r="CC100" s="2609"/>
      <c r="CD100" s="2609"/>
      <c r="CE100" s="2612"/>
      <c r="CF100" s="2612"/>
      <c r="CG100" s="2612"/>
      <c r="CH100" s="2612"/>
      <c r="CI100" s="2612"/>
      <c r="CJ100" s="2612"/>
      <c r="CK100" s="2612"/>
      <c r="CL100" s="2612"/>
      <c r="CM100" s="2612"/>
      <c r="CN100" s="2612"/>
      <c r="CO100" s="745"/>
      <c r="CP100" s="745"/>
      <c r="CQ100" s="745"/>
      <c r="CR100" s="745"/>
      <c r="CS100" s="732"/>
      <c r="CT100" s="732"/>
      <c r="CU100" s="732"/>
      <c r="CV100" s="732"/>
      <c r="CW100" s="732"/>
      <c r="CX100" s="732"/>
      <c r="CY100" s="732"/>
      <c r="CZ100" s="745"/>
      <c r="DA100" s="745"/>
      <c r="DB100" s="745"/>
      <c r="DC100" s="745"/>
      <c r="DD100" s="745"/>
      <c r="DE100" s="745"/>
      <c r="DF100" s="745"/>
      <c r="DG100" s="745"/>
      <c r="DH100" s="745"/>
      <c r="DI100" s="745"/>
      <c r="DJ100" s="745"/>
      <c r="DK100" s="745"/>
      <c r="DL100" s="745"/>
      <c r="DM100" s="745"/>
      <c r="DN100" s="745"/>
      <c r="DO100" s="745"/>
      <c r="DP100" s="732"/>
    </row>
    <row r="101" spans="1:120" ht="3" customHeight="1" x14ac:dyDescent="0.25">
      <c r="A101" s="2470"/>
      <c r="B101" s="2468"/>
      <c r="C101" s="733"/>
      <c r="D101" s="734"/>
      <c r="E101" s="734"/>
      <c r="F101" s="734"/>
      <c r="G101" s="734"/>
      <c r="H101" s="734"/>
      <c r="I101" s="732"/>
      <c r="J101" s="732"/>
      <c r="K101" s="732"/>
      <c r="L101" s="732"/>
      <c r="M101" s="732"/>
      <c r="N101" s="732"/>
      <c r="O101" s="732"/>
      <c r="P101" s="732"/>
      <c r="Q101" s="732"/>
      <c r="R101" s="732"/>
      <c r="S101" s="732"/>
      <c r="T101" s="732"/>
      <c r="U101" s="732"/>
      <c r="V101" s="732"/>
      <c r="W101" s="732"/>
      <c r="X101" s="732"/>
      <c r="Y101" s="732"/>
      <c r="Z101" s="732"/>
      <c r="AA101" s="732"/>
      <c r="AB101" s="732"/>
      <c r="AC101" s="732"/>
      <c r="AD101" s="732"/>
      <c r="AE101" s="745"/>
      <c r="AF101" s="745"/>
      <c r="AG101" s="745"/>
      <c r="AH101" s="745"/>
      <c r="AI101" s="745"/>
      <c r="AJ101" s="745"/>
      <c r="AK101" s="745"/>
      <c r="AL101" s="745"/>
      <c r="AM101" s="745"/>
      <c r="AN101" s="745"/>
      <c r="AO101" s="745"/>
      <c r="AP101" s="745"/>
      <c r="AQ101" s="745"/>
      <c r="AR101" s="745"/>
      <c r="AS101" s="2609"/>
      <c r="AT101" s="2609"/>
      <c r="AU101" s="2609"/>
      <c r="AV101" s="2609"/>
      <c r="AW101" s="2609"/>
      <c r="AX101" s="2609"/>
      <c r="AY101" s="2609"/>
      <c r="AZ101" s="2609"/>
      <c r="BA101" s="2609"/>
      <c r="BB101" s="2609"/>
      <c r="BC101" s="2609"/>
      <c r="BD101" s="2609"/>
      <c r="BE101" s="2609"/>
      <c r="BF101" s="2609"/>
      <c r="BG101" s="2609"/>
      <c r="BH101" s="2609"/>
      <c r="BI101" s="2609"/>
      <c r="BJ101" s="2609"/>
      <c r="BK101" s="2609"/>
      <c r="BL101" s="2609"/>
      <c r="BM101" s="2609"/>
      <c r="BN101" s="2609"/>
      <c r="BO101" s="2609"/>
      <c r="BP101" s="2609"/>
      <c r="BQ101" s="2609"/>
      <c r="BR101" s="2609"/>
      <c r="BS101" s="2609"/>
      <c r="BT101" s="2609"/>
      <c r="BU101" s="2609"/>
      <c r="BV101" s="2609"/>
      <c r="BW101" s="2609"/>
      <c r="BX101" s="2609"/>
      <c r="BY101" s="2609"/>
      <c r="BZ101" s="2609"/>
      <c r="CA101" s="2609"/>
      <c r="CB101" s="2609"/>
      <c r="CC101" s="2609"/>
      <c r="CD101" s="2609"/>
      <c r="CE101" s="2612"/>
      <c r="CF101" s="2612"/>
      <c r="CG101" s="2612"/>
      <c r="CH101" s="2612"/>
      <c r="CI101" s="2612"/>
      <c r="CJ101" s="2612"/>
      <c r="CK101" s="2612"/>
      <c r="CL101" s="2612"/>
      <c r="CM101" s="2612"/>
      <c r="CN101" s="2612"/>
      <c r="CO101" s="745"/>
      <c r="CP101" s="745"/>
      <c r="CQ101" s="745"/>
      <c r="CR101" s="745"/>
      <c r="CS101" s="732"/>
      <c r="CT101" s="732"/>
      <c r="CU101" s="732"/>
      <c r="CV101" s="732"/>
      <c r="CW101" s="732"/>
      <c r="CX101" s="732"/>
      <c r="CY101" s="732"/>
      <c r="CZ101" s="745"/>
      <c r="DA101" s="745"/>
      <c r="DB101" s="745"/>
      <c r="DC101" s="745"/>
      <c r="DD101" s="745"/>
      <c r="DE101" s="745"/>
      <c r="DF101" s="745"/>
      <c r="DG101" s="745"/>
      <c r="DH101" s="745"/>
      <c r="DI101" s="745"/>
      <c r="DJ101" s="745"/>
      <c r="DK101" s="745"/>
      <c r="DL101" s="745"/>
      <c r="DM101" s="745"/>
      <c r="DN101" s="745"/>
      <c r="DO101" s="745"/>
      <c r="DP101" s="732"/>
    </row>
    <row r="102" spans="1:120" ht="3" customHeight="1" x14ac:dyDescent="0.25">
      <c r="A102" s="2470"/>
      <c r="B102" s="2469"/>
      <c r="C102" s="733"/>
      <c r="D102" s="734"/>
      <c r="E102" s="734"/>
      <c r="F102" s="734"/>
      <c r="G102" s="734"/>
      <c r="H102" s="734"/>
      <c r="I102" s="732"/>
      <c r="J102" s="732"/>
      <c r="K102" s="732"/>
      <c r="L102" s="732"/>
      <c r="M102" s="732"/>
      <c r="N102" s="732"/>
      <c r="O102" s="732"/>
      <c r="P102" s="732"/>
      <c r="Q102" s="732"/>
      <c r="R102" s="732"/>
      <c r="S102" s="732"/>
      <c r="T102" s="732"/>
      <c r="U102" s="732"/>
      <c r="V102" s="732"/>
      <c r="W102" s="732"/>
      <c r="X102" s="732"/>
      <c r="Y102" s="732"/>
      <c r="Z102" s="732"/>
      <c r="AA102" s="732"/>
      <c r="AB102" s="732"/>
      <c r="AC102" s="732"/>
      <c r="AD102" s="732"/>
      <c r="AE102" s="745"/>
      <c r="AF102" s="745"/>
      <c r="AG102" s="745"/>
      <c r="AH102" s="745"/>
      <c r="AI102" s="745"/>
      <c r="AJ102" s="745"/>
      <c r="AK102" s="745"/>
      <c r="AL102" s="745"/>
      <c r="AM102" s="745"/>
      <c r="AN102" s="745"/>
      <c r="AO102" s="745"/>
      <c r="AP102" s="745"/>
      <c r="AQ102" s="745"/>
      <c r="AR102" s="745"/>
      <c r="AS102" s="2610"/>
      <c r="AT102" s="2610"/>
      <c r="AU102" s="2610"/>
      <c r="AV102" s="2610"/>
      <c r="AW102" s="2610"/>
      <c r="AX102" s="2610"/>
      <c r="AY102" s="2610"/>
      <c r="AZ102" s="2610"/>
      <c r="BA102" s="2610"/>
      <c r="BB102" s="2610"/>
      <c r="BC102" s="2610"/>
      <c r="BD102" s="2610"/>
      <c r="BE102" s="2610"/>
      <c r="BF102" s="2610"/>
      <c r="BG102" s="2610"/>
      <c r="BH102" s="2610"/>
      <c r="BI102" s="2610"/>
      <c r="BJ102" s="2610"/>
      <c r="BK102" s="2610"/>
      <c r="BL102" s="2610"/>
      <c r="BM102" s="2610"/>
      <c r="BN102" s="2610"/>
      <c r="BO102" s="2610"/>
      <c r="BP102" s="2610"/>
      <c r="BQ102" s="2610"/>
      <c r="BR102" s="2610"/>
      <c r="BS102" s="2610"/>
      <c r="BT102" s="2610"/>
      <c r="BU102" s="2610"/>
      <c r="BV102" s="2610"/>
      <c r="BW102" s="2610"/>
      <c r="BX102" s="2610"/>
      <c r="BY102" s="2610"/>
      <c r="BZ102" s="2610"/>
      <c r="CA102" s="2610"/>
      <c r="CB102" s="2610"/>
      <c r="CC102" s="2610"/>
      <c r="CD102" s="2610"/>
      <c r="CE102" s="2613"/>
      <c r="CF102" s="2613"/>
      <c r="CG102" s="2613"/>
      <c r="CH102" s="2613"/>
      <c r="CI102" s="2613"/>
      <c r="CJ102" s="2613"/>
      <c r="CK102" s="2613"/>
      <c r="CL102" s="2613"/>
      <c r="CM102" s="2613"/>
      <c r="CN102" s="2613"/>
      <c r="CO102" s="745"/>
      <c r="CP102" s="745"/>
      <c r="CQ102" s="745"/>
      <c r="CR102" s="745"/>
      <c r="CS102" s="732"/>
      <c r="CT102" s="732"/>
      <c r="CU102" s="732"/>
      <c r="CV102" s="732"/>
      <c r="CW102" s="732"/>
      <c r="CX102" s="732"/>
      <c r="CY102" s="732"/>
      <c r="CZ102" s="745"/>
      <c r="DA102" s="745"/>
      <c r="DB102" s="745"/>
      <c r="DC102" s="745"/>
      <c r="DD102" s="745"/>
      <c r="DE102" s="745"/>
      <c r="DF102" s="745"/>
      <c r="DG102" s="745"/>
      <c r="DH102" s="745"/>
      <c r="DI102" s="745"/>
      <c r="DJ102" s="745"/>
      <c r="DK102" s="745"/>
      <c r="DL102" s="745"/>
      <c r="DM102" s="745"/>
      <c r="DN102" s="745"/>
      <c r="DO102" s="745"/>
      <c r="DP102" s="732"/>
    </row>
    <row r="103" spans="1:120" ht="3" customHeight="1" x14ac:dyDescent="0.25">
      <c r="A103" s="2470"/>
      <c r="B103" s="2467">
        <v>15</v>
      </c>
      <c r="C103" s="733"/>
      <c r="D103" s="734"/>
      <c r="E103" s="734"/>
      <c r="F103" s="734"/>
      <c r="G103" s="734"/>
      <c r="H103" s="734"/>
      <c r="I103" s="732"/>
      <c r="J103" s="732"/>
      <c r="K103" s="732"/>
      <c r="L103" s="732"/>
      <c r="M103" s="732"/>
      <c r="N103" s="732"/>
      <c r="O103" s="732"/>
      <c r="P103" s="732"/>
      <c r="Q103" s="732"/>
      <c r="R103" s="732"/>
      <c r="S103" s="732"/>
      <c r="T103" s="732"/>
      <c r="U103" s="732"/>
      <c r="V103" s="732"/>
      <c r="W103" s="732"/>
      <c r="X103" s="732"/>
      <c r="Y103" s="732"/>
      <c r="Z103" s="732"/>
      <c r="AA103" s="732"/>
      <c r="AB103" s="732"/>
      <c r="AC103" s="732"/>
      <c r="AD103" s="732"/>
      <c r="AE103" s="745"/>
      <c r="AF103" s="745"/>
      <c r="AG103" s="745"/>
      <c r="AH103" s="745"/>
      <c r="AI103" s="745"/>
      <c r="AJ103" s="745"/>
      <c r="AK103" s="745"/>
      <c r="AL103" s="745"/>
      <c r="AM103" s="745"/>
      <c r="AN103" s="745"/>
      <c r="AO103" s="745"/>
      <c r="AP103" s="745"/>
      <c r="AQ103" s="745"/>
      <c r="AR103" s="745"/>
      <c r="AS103" s="2636" t="s">
        <v>1221</v>
      </c>
      <c r="AT103" s="2636"/>
      <c r="AU103" s="2636"/>
      <c r="AV103" s="2636"/>
      <c r="AW103" s="2636"/>
      <c r="AX103" s="2636"/>
      <c r="AY103" s="2636"/>
      <c r="AZ103" s="2636"/>
      <c r="BA103" s="2636"/>
      <c r="BB103" s="2636"/>
      <c r="BC103" s="2636"/>
      <c r="BD103" s="2636"/>
      <c r="BE103" s="2636"/>
      <c r="BF103" s="2636"/>
      <c r="BG103" s="2636"/>
      <c r="BH103" s="2636"/>
      <c r="BI103" s="2636"/>
      <c r="BJ103" s="2636"/>
      <c r="BK103" s="2636"/>
      <c r="BL103" s="2636"/>
      <c r="BM103" s="2636"/>
      <c r="BN103" s="2636"/>
      <c r="BO103" s="2636"/>
      <c r="BP103" s="2636"/>
      <c r="BQ103" s="2636"/>
      <c r="BR103" s="2636"/>
      <c r="BS103" s="2636"/>
      <c r="BT103" s="2636"/>
      <c r="BU103" s="2636"/>
      <c r="BV103" s="2636"/>
      <c r="BW103" s="2636"/>
      <c r="BX103" s="2636"/>
      <c r="BY103" s="2636"/>
      <c r="BZ103" s="2636"/>
      <c r="CA103" s="2636"/>
      <c r="CB103" s="2636"/>
      <c r="CC103" s="2636"/>
      <c r="CD103" s="2636"/>
      <c r="CE103" s="2639" t="s">
        <v>1223</v>
      </c>
      <c r="CF103" s="2611"/>
      <c r="CG103" s="2611"/>
      <c r="CH103" s="2611"/>
      <c r="CI103" s="2611"/>
      <c r="CJ103" s="2611"/>
      <c r="CK103" s="2611"/>
      <c r="CL103" s="2611"/>
      <c r="CM103" s="2611"/>
      <c r="CN103" s="2611"/>
      <c r="CO103" s="745"/>
      <c r="CP103" s="745"/>
      <c r="CQ103" s="745"/>
      <c r="CR103" s="745"/>
      <c r="CS103" s="732"/>
      <c r="CT103" s="732"/>
      <c r="CU103" s="732"/>
      <c r="CV103" s="732"/>
      <c r="CW103" s="732"/>
      <c r="CX103" s="732"/>
      <c r="CY103" s="732"/>
      <c r="CZ103" s="745"/>
      <c r="DA103" s="745"/>
      <c r="DB103" s="745"/>
      <c r="DC103" s="745"/>
      <c r="DD103" s="745"/>
      <c r="DE103" s="745"/>
      <c r="DF103" s="745"/>
      <c r="DG103" s="745"/>
      <c r="DH103" s="745"/>
      <c r="DI103" s="745"/>
      <c r="DJ103" s="745"/>
      <c r="DK103" s="745"/>
      <c r="DL103" s="745"/>
      <c r="DM103" s="745"/>
      <c r="DN103" s="745"/>
      <c r="DO103" s="745"/>
      <c r="DP103" s="732"/>
    </row>
    <row r="104" spans="1:120" ht="3" customHeight="1" x14ac:dyDescent="0.25">
      <c r="A104" s="2470"/>
      <c r="B104" s="2468"/>
      <c r="C104" s="733"/>
      <c r="D104" s="734"/>
      <c r="E104" s="734"/>
      <c r="F104" s="734"/>
      <c r="G104" s="734"/>
      <c r="H104" s="734"/>
      <c r="I104" s="732"/>
      <c r="J104" s="732"/>
      <c r="K104" s="732"/>
      <c r="L104" s="732"/>
      <c r="M104" s="732"/>
      <c r="N104" s="732"/>
      <c r="O104" s="732"/>
      <c r="P104" s="732"/>
      <c r="Q104" s="732"/>
      <c r="R104" s="732"/>
      <c r="S104" s="732"/>
      <c r="T104" s="732"/>
      <c r="U104" s="732"/>
      <c r="V104" s="732"/>
      <c r="W104" s="732"/>
      <c r="X104" s="732"/>
      <c r="Y104" s="732"/>
      <c r="Z104" s="732"/>
      <c r="AA104" s="732"/>
      <c r="AB104" s="732"/>
      <c r="AC104" s="732"/>
      <c r="AD104" s="732"/>
      <c r="AE104" s="745"/>
      <c r="AF104" s="745"/>
      <c r="AG104" s="745"/>
      <c r="AH104" s="745"/>
      <c r="AI104" s="745"/>
      <c r="AJ104" s="745"/>
      <c r="AK104" s="745"/>
      <c r="AL104" s="745"/>
      <c r="AM104" s="745"/>
      <c r="AN104" s="745"/>
      <c r="AO104" s="745"/>
      <c r="AP104" s="745"/>
      <c r="AQ104" s="745"/>
      <c r="AR104" s="745"/>
      <c r="AS104" s="2637"/>
      <c r="AT104" s="2637"/>
      <c r="AU104" s="2637"/>
      <c r="AV104" s="2637"/>
      <c r="AW104" s="2637"/>
      <c r="AX104" s="2637"/>
      <c r="AY104" s="2637"/>
      <c r="AZ104" s="2637"/>
      <c r="BA104" s="2637"/>
      <c r="BB104" s="2637"/>
      <c r="BC104" s="2637"/>
      <c r="BD104" s="2637"/>
      <c r="BE104" s="2637"/>
      <c r="BF104" s="2637"/>
      <c r="BG104" s="2637"/>
      <c r="BH104" s="2637"/>
      <c r="BI104" s="2637"/>
      <c r="BJ104" s="2637"/>
      <c r="BK104" s="2637"/>
      <c r="BL104" s="2637"/>
      <c r="BM104" s="2637"/>
      <c r="BN104" s="2637"/>
      <c r="BO104" s="2637"/>
      <c r="BP104" s="2637"/>
      <c r="BQ104" s="2637"/>
      <c r="BR104" s="2637"/>
      <c r="BS104" s="2637"/>
      <c r="BT104" s="2637"/>
      <c r="BU104" s="2637"/>
      <c r="BV104" s="2637"/>
      <c r="BW104" s="2637"/>
      <c r="BX104" s="2637"/>
      <c r="BY104" s="2637"/>
      <c r="BZ104" s="2637"/>
      <c r="CA104" s="2637"/>
      <c r="CB104" s="2637"/>
      <c r="CC104" s="2637"/>
      <c r="CD104" s="2637"/>
      <c r="CE104" s="2612"/>
      <c r="CF104" s="2612"/>
      <c r="CG104" s="2612"/>
      <c r="CH104" s="2612"/>
      <c r="CI104" s="2612"/>
      <c r="CJ104" s="2612"/>
      <c r="CK104" s="2612"/>
      <c r="CL104" s="2612"/>
      <c r="CM104" s="2612"/>
      <c r="CN104" s="2612"/>
      <c r="CO104" s="745"/>
      <c r="CP104" s="745"/>
      <c r="CQ104" s="745"/>
      <c r="CR104" s="745"/>
      <c r="CS104" s="732"/>
      <c r="CT104" s="732"/>
      <c r="CU104" s="732"/>
      <c r="CV104" s="732"/>
      <c r="CW104" s="732"/>
      <c r="CX104" s="732"/>
      <c r="CY104" s="732"/>
      <c r="CZ104" s="745"/>
      <c r="DA104" s="745"/>
      <c r="DB104" s="745"/>
      <c r="DC104" s="745"/>
      <c r="DD104" s="745"/>
      <c r="DE104" s="745"/>
      <c r="DF104" s="745"/>
      <c r="DG104" s="745"/>
      <c r="DH104" s="745"/>
      <c r="DI104" s="745"/>
      <c r="DJ104" s="745"/>
      <c r="DK104" s="745"/>
      <c r="DL104" s="745"/>
      <c r="DM104" s="745"/>
      <c r="DN104" s="745"/>
      <c r="DO104" s="745"/>
      <c r="DP104" s="732"/>
    </row>
    <row r="105" spans="1:120" ht="3" customHeight="1" x14ac:dyDescent="0.25">
      <c r="A105" s="2470"/>
      <c r="B105" s="2468"/>
      <c r="C105" s="733"/>
      <c r="D105" s="734"/>
      <c r="E105" s="734"/>
      <c r="F105" s="734"/>
      <c r="G105" s="734"/>
      <c r="H105" s="734"/>
      <c r="I105" s="732"/>
      <c r="J105" s="732"/>
      <c r="K105" s="732"/>
      <c r="L105" s="732"/>
      <c r="M105" s="732"/>
      <c r="N105" s="732"/>
      <c r="O105" s="732"/>
      <c r="P105" s="732"/>
      <c r="Q105" s="732"/>
      <c r="R105" s="732"/>
      <c r="S105" s="732"/>
      <c r="T105" s="732"/>
      <c r="U105" s="732"/>
      <c r="V105" s="732"/>
      <c r="W105" s="732"/>
      <c r="X105" s="732"/>
      <c r="Y105" s="732"/>
      <c r="Z105" s="732"/>
      <c r="AA105" s="732"/>
      <c r="AB105" s="732"/>
      <c r="AC105" s="732"/>
      <c r="AD105" s="732"/>
      <c r="AE105" s="745"/>
      <c r="AF105" s="745"/>
      <c r="AG105" s="745"/>
      <c r="AH105" s="745"/>
      <c r="AI105" s="745"/>
      <c r="AJ105" s="745"/>
      <c r="AK105" s="745"/>
      <c r="AL105" s="745"/>
      <c r="AM105" s="745"/>
      <c r="AN105" s="745"/>
      <c r="AO105" s="745"/>
      <c r="AP105" s="745"/>
      <c r="AQ105" s="745"/>
      <c r="AR105" s="745"/>
      <c r="AS105" s="2637"/>
      <c r="AT105" s="2637"/>
      <c r="AU105" s="2637"/>
      <c r="AV105" s="2637"/>
      <c r="AW105" s="2637"/>
      <c r="AX105" s="2637"/>
      <c r="AY105" s="2637"/>
      <c r="AZ105" s="2637"/>
      <c r="BA105" s="2637"/>
      <c r="BB105" s="2637"/>
      <c r="BC105" s="2637"/>
      <c r="BD105" s="2637"/>
      <c r="BE105" s="2637"/>
      <c r="BF105" s="2637"/>
      <c r="BG105" s="2637"/>
      <c r="BH105" s="2637"/>
      <c r="BI105" s="2637"/>
      <c r="BJ105" s="2637"/>
      <c r="BK105" s="2637"/>
      <c r="BL105" s="2637"/>
      <c r="BM105" s="2637"/>
      <c r="BN105" s="2637"/>
      <c r="BO105" s="2637"/>
      <c r="BP105" s="2637"/>
      <c r="BQ105" s="2637"/>
      <c r="BR105" s="2637"/>
      <c r="BS105" s="2637"/>
      <c r="BT105" s="2637"/>
      <c r="BU105" s="2637"/>
      <c r="BV105" s="2637"/>
      <c r="BW105" s="2637"/>
      <c r="BX105" s="2637"/>
      <c r="BY105" s="2637"/>
      <c r="BZ105" s="2637"/>
      <c r="CA105" s="2637"/>
      <c r="CB105" s="2637"/>
      <c r="CC105" s="2637"/>
      <c r="CD105" s="2637"/>
      <c r="CE105" s="2612"/>
      <c r="CF105" s="2612"/>
      <c r="CG105" s="2612"/>
      <c r="CH105" s="2612"/>
      <c r="CI105" s="2612"/>
      <c r="CJ105" s="2612"/>
      <c r="CK105" s="2612"/>
      <c r="CL105" s="2612"/>
      <c r="CM105" s="2612"/>
      <c r="CN105" s="2612"/>
      <c r="CO105" s="745"/>
      <c r="CP105" s="745"/>
      <c r="CQ105" s="745"/>
      <c r="CR105" s="745"/>
      <c r="CS105" s="732"/>
      <c r="CT105" s="732"/>
      <c r="CU105" s="732"/>
      <c r="CV105" s="732"/>
      <c r="CW105" s="732"/>
      <c r="CX105" s="732"/>
      <c r="CY105" s="732"/>
      <c r="CZ105" s="745"/>
      <c r="DA105" s="745"/>
      <c r="DB105" s="745"/>
      <c r="DC105" s="745"/>
      <c r="DD105" s="745"/>
      <c r="DE105" s="745"/>
      <c r="DF105" s="745"/>
      <c r="DG105" s="745"/>
      <c r="DH105" s="745"/>
      <c r="DI105" s="745"/>
      <c r="DJ105" s="745"/>
      <c r="DK105" s="745"/>
      <c r="DL105" s="745"/>
      <c r="DM105" s="745"/>
      <c r="DN105" s="745"/>
      <c r="DO105" s="745"/>
      <c r="DP105" s="732"/>
    </row>
    <row r="106" spans="1:120" ht="3" customHeight="1" x14ac:dyDescent="0.25">
      <c r="A106" s="2470"/>
      <c r="B106" s="2468"/>
      <c r="C106" s="733"/>
      <c r="D106" s="734"/>
      <c r="E106" s="734"/>
      <c r="F106" s="734"/>
      <c r="G106" s="734"/>
      <c r="H106" s="734"/>
      <c r="I106" s="732"/>
      <c r="J106" s="732"/>
      <c r="K106" s="732"/>
      <c r="L106" s="732"/>
      <c r="M106" s="732"/>
      <c r="N106" s="732"/>
      <c r="O106" s="732"/>
      <c r="P106" s="732"/>
      <c r="Q106" s="732"/>
      <c r="R106" s="732"/>
      <c r="S106" s="732"/>
      <c r="T106" s="732"/>
      <c r="U106" s="732"/>
      <c r="V106" s="732"/>
      <c r="W106" s="732"/>
      <c r="X106" s="732"/>
      <c r="Y106" s="732"/>
      <c r="Z106" s="732"/>
      <c r="AA106" s="732"/>
      <c r="AB106" s="732"/>
      <c r="AC106" s="732"/>
      <c r="AD106" s="732"/>
      <c r="AE106" s="745"/>
      <c r="AF106" s="745"/>
      <c r="AG106" s="745"/>
      <c r="AH106" s="745"/>
      <c r="AI106" s="745"/>
      <c r="AJ106" s="745"/>
      <c r="AK106" s="745"/>
      <c r="AL106" s="745"/>
      <c r="AM106" s="745"/>
      <c r="AN106" s="745"/>
      <c r="AO106" s="745"/>
      <c r="AP106" s="745"/>
      <c r="AQ106" s="745"/>
      <c r="AR106" s="745"/>
      <c r="AS106" s="2637"/>
      <c r="AT106" s="2637"/>
      <c r="AU106" s="2637"/>
      <c r="AV106" s="2637"/>
      <c r="AW106" s="2637"/>
      <c r="AX106" s="2637"/>
      <c r="AY106" s="2637"/>
      <c r="AZ106" s="2637"/>
      <c r="BA106" s="2637"/>
      <c r="BB106" s="2637"/>
      <c r="BC106" s="2637"/>
      <c r="BD106" s="2637"/>
      <c r="BE106" s="2637"/>
      <c r="BF106" s="2637"/>
      <c r="BG106" s="2637"/>
      <c r="BH106" s="2637"/>
      <c r="BI106" s="2637"/>
      <c r="BJ106" s="2637"/>
      <c r="BK106" s="2637"/>
      <c r="BL106" s="2637"/>
      <c r="BM106" s="2637"/>
      <c r="BN106" s="2637"/>
      <c r="BO106" s="2637"/>
      <c r="BP106" s="2637"/>
      <c r="BQ106" s="2637"/>
      <c r="BR106" s="2637"/>
      <c r="BS106" s="2637"/>
      <c r="BT106" s="2637"/>
      <c r="BU106" s="2637"/>
      <c r="BV106" s="2637"/>
      <c r="BW106" s="2637"/>
      <c r="BX106" s="2637"/>
      <c r="BY106" s="2637"/>
      <c r="BZ106" s="2637"/>
      <c r="CA106" s="2637"/>
      <c r="CB106" s="2637"/>
      <c r="CC106" s="2637"/>
      <c r="CD106" s="2637"/>
      <c r="CE106" s="2612"/>
      <c r="CF106" s="2612"/>
      <c r="CG106" s="2612"/>
      <c r="CH106" s="2612"/>
      <c r="CI106" s="2612"/>
      <c r="CJ106" s="2612"/>
      <c r="CK106" s="2612"/>
      <c r="CL106" s="2612"/>
      <c r="CM106" s="2612"/>
      <c r="CN106" s="2612"/>
      <c r="CO106" s="745"/>
      <c r="CP106" s="745"/>
      <c r="CQ106" s="745"/>
      <c r="CR106" s="745"/>
      <c r="CS106" s="732"/>
      <c r="CT106" s="732"/>
      <c r="CU106" s="732"/>
      <c r="CV106" s="732"/>
      <c r="CW106" s="732"/>
      <c r="CX106" s="732"/>
      <c r="CY106" s="732"/>
      <c r="CZ106" s="745"/>
      <c r="DA106" s="745"/>
      <c r="DB106" s="745"/>
      <c r="DC106" s="745"/>
      <c r="DD106" s="745"/>
      <c r="DE106" s="745"/>
      <c r="DF106" s="745"/>
      <c r="DG106" s="745"/>
      <c r="DH106" s="745"/>
      <c r="DI106" s="745"/>
      <c r="DJ106" s="745"/>
      <c r="DK106" s="745"/>
      <c r="DL106" s="745"/>
      <c r="DM106" s="745"/>
      <c r="DN106" s="745"/>
      <c r="DO106" s="745"/>
      <c r="DP106" s="732"/>
    </row>
    <row r="107" spans="1:120" ht="3" customHeight="1" x14ac:dyDescent="0.25">
      <c r="A107" s="2470"/>
      <c r="B107" s="2469"/>
      <c r="C107" s="733"/>
      <c r="D107" s="734"/>
      <c r="E107" s="734"/>
      <c r="F107" s="734"/>
      <c r="G107" s="734"/>
      <c r="H107" s="734"/>
      <c r="I107" s="732"/>
      <c r="J107" s="732"/>
      <c r="K107" s="732"/>
      <c r="L107" s="732"/>
      <c r="M107" s="732"/>
      <c r="N107" s="732"/>
      <c r="O107" s="732"/>
      <c r="P107" s="732"/>
      <c r="Q107" s="732"/>
      <c r="R107" s="732"/>
      <c r="S107" s="732"/>
      <c r="T107" s="732"/>
      <c r="U107" s="732"/>
      <c r="V107" s="732"/>
      <c r="W107" s="732"/>
      <c r="X107" s="732"/>
      <c r="Y107" s="732"/>
      <c r="Z107" s="732"/>
      <c r="AA107" s="732"/>
      <c r="AB107" s="732"/>
      <c r="AC107" s="732"/>
      <c r="AD107" s="732"/>
      <c r="AE107" s="745"/>
      <c r="AF107" s="745"/>
      <c r="AG107" s="745"/>
      <c r="AH107" s="745"/>
      <c r="AI107" s="745"/>
      <c r="AJ107" s="745"/>
      <c r="AK107" s="745"/>
      <c r="AL107" s="745"/>
      <c r="AM107" s="745"/>
      <c r="AN107" s="745"/>
      <c r="AO107" s="745"/>
      <c r="AP107" s="745"/>
      <c r="AQ107" s="745"/>
      <c r="AR107" s="745"/>
      <c r="AS107" s="2638"/>
      <c r="AT107" s="2638"/>
      <c r="AU107" s="2638"/>
      <c r="AV107" s="2638"/>
      <c r="AW107" s="2638"/>
      <c r="AX107" s="2638"/>
      <c r="AY107" s="2638"/>
      <c r="AZ107" s="2638"/>
      <c r="BA107" s="2638"/>
      <c r="BB107" s="2638"/>
      <c r="BC107" s="2638"/>
      <c r="BD107" s="2638"/>
      <c r="BE107" s="2638"/>
      <c r="BF107" s="2638"/>
      <c r="BG107" s="2638"/>
      <c r="BH107" s="2638"/>
      <c r="BI107" s="2638"/>
      <c r="BJ107" s="2638"/>
      <c r="BK107" s="2638"/>
      <c r="BL107" s="2638"/>
      <c r="BM107" s="2638"/>
      <c r="BN107" s="2638"/>
      <c r="BO107" s="2638"/>
      <c r="BP107" s="2638"/>
      <c r="BQ107" s="2638"/>
      <c r="BR107" s="2638"/>
      <c r="BS107" s="2638"/>
      <c r="BT107" s="2638"/>
      <c r="BU107" s="2638"/>
      <c r="BV107" s="2638"/>
      <c r="BW107" s="2638"/>
      <c r="BX107" s="2638"/>
      <c r="BY107" s="2638"/>
      <c r="BZ107" s="2638"/>
      <c r="CA107" s="2638"/>
      <c r="CB107" s="2638"/>
      <c r="CC107" s="2638"/>
      <c r="CD107" s="2638"/>
      <c r="CE107" s="2613"/>
      <c r="CF107" s="2613"/>
      <c r="CG107" s="2613"/>
      <c r="CH107" s="2613"/>
      <c r="CI107" s="2613"/>
      <c r="CJ107" s="2613"/>
      <c r="CK107" s="2613"/>
      <c r="CL107" s="2613"/>
      <c r="CM107" s="2613"/>
      <c r="CN107" s="2613"/>
      <c r="CO107" s="745"/>
      <c r="CP107" s="745"/>
      <c r="CQ107" s="745"/>
      <c r="CR107" s="745"/>
      <c r="CS107" s="732"/>
      <c r="CT107" s="732"/>
      <c r="CU107" s="732"/>
      <c r="CV107" s="732"/>
      <c r="CW107" s="732"/>
      <c r="CX107" s="732"/>
      <c r="CY107" s="732"/>
      <c r="CZ107" s="745"/>
      <c r="DA107" s="745"/>
      <c r="DB107" s="745"/>
      <c r="DC107" s="745"/>
      <c r="DD107" s="745"/>
      <c r="DE107" s="745"/>
      <c r="DF107" s="745"/>
      <c r="DG107" s="745"/>
      <c r="DH107" s="745"/>
      <c r="DI107" s="745"/>
      <c r="DJ107" s="745"/>
      <c r="DK107" s="745"/>
      <c r="DL107" s="745"/>
      <c r="DM107" s="745"/>
      <c r="DN107" s="745"/>
      <c r="DO107" s="745"/>
      <c r="DP107" s="732"/>
    </row>
    <row r="108" spans="1:120" ht="3" customHeight="1" x14ac:dyDescent="0.25">
      <c r="A108" s="2470"/>
      <c r="B108" s="2467">
        <v>10</v>
      </c>
      <c r="C108" s="733"/>
      <c r="D108" s="734"/>
      <c r="E108" s="734"/>
      <c r="F108" s="734"/>
      <c r="G108" s="734"/>
      <c r="H108" s="734"/>
      <c r="I108" s="732"/>
      <c r="J108" s="732"/>
      <c r="K108" s="732"/>
      <c r="L108" s="732"/>
      <c r="M108" s="732"/>
      <c r="N108" s="732"/>
      <c r="O108" s="732"/>
      <c r="P108" s="732"/>
      <c r="Q108" s="732"/>
      <c r="R108" s="732"/>
      <c r="S108" s="732"/>
      <c r="T108" s="732"/>
      <c r="U108" s="732"/>
      <c r="V108" s="732"/>
      <c r="W108" s="732"/>
      <c r="X108" s="732"/>
      <c r="Y108" s="732"/>
      <c r="Z108" s="732"/>
      <c r="AA108" s="732"/>
      <c r="AB108" s="732"/>
      <c r="AC108" s="732"/>
      <c r="AD108" s="732"/>
      <c r="AE108" s="745"/>
      <c r="AF108" s="745"/>
      <c r="AG108" s="745"/>
      <c r="AH108" s="745"/>
      <c r="AI108" s="745"/>
      <c r="AJ108" s="745"/>
      <c r="AK108" s="745"/>
      <c r="AL108" s="745"/>
      <c r="AM108" s="745"/>
      <c r="AN108" s="745"/>
      <c r="AO108" s="745"/>
      <c r="AP108" s="745"/>
      <c r="AQ108" s="745"/>
      <c r="AR108" s="745"/>
      <c r="AS108" s="745"/>
      <c r="AT108" s="745"/>
      <c r="AU108" s="745"/>
      <c r="AV108" s="745"/>
      <c r="AW108" s="745"/>
      <c r="AX108" s="745"/>
      <c r="AY108" s="745"/>
      <c r="AZ108" s="745"/>
      <c r="BA108" s="745"/>
      <c r="BB108" s="745"/>
      <c r="BC108" s="745"/>
      <c r="BD108" s="745"/>
      <c r="BE108" s="745"/>
      <c r="BF108" s="745"/>
      <c r="BG108" s="745"/>
      <c r="BH108" s="745"/>
      <c r="BI108" s="745"/>
      <c r="BJ108" s="745"/>
      <c r="BK108" s="745"/>
      <c r="BL108" s="745"/>
      <c r="BM108" s="745"/>
      <c r="BN108" s="745"/>
      <c r="BO108" s="745"/>
      <c r="BP108" s="745"/>
      <c r="BQ108" s="745"/>
      <c r="BR108" s="745"/>
      <c r="BS108" s="745"/>
      <c r="BT108" s="745"/>
      <c r="BU108" s="745"/>
      <c r="BV108" s="745"/>
      <c r="BW108" s="745"/>
      <c r="BX108" s="745"/>
      <c r="BY108" s="745"/>
      <c r="BZ108" s="745"/>
      <c r="CA108" s="745"/>
      <c r="CB108" s="745"/>
      <c r="CC108" s="745"/>
      <c r="CD108" s="745"/>
      <c r="CE108" s="745"/>
      <c r="CF108" s="745"/>
      <c r="CG108" s="745"/>
      <c r="CH108" s="745"/>
      <c r="CI108" s="745"/>
      <c r="CJ108" s="745"/>
      <c r="CK108" s="745"/>
      <c r="CL108" s="745"/>
      <c r="CM108" s="745"/>
      <c r="CN108" s="745"/>
      <c r="CO108" s="745"/>
      <c r="CP108" s="745"/>
      <c r="CQ108" s="745"/>
      <c r="CR108" s="745"/>
      <c r="CS108" s="732"/>
      <c r="CT108" s="732"/>
      <c r="CU108" s="732"/>
      <c r="CV108" s="732"/>
      <c r="CW108" s="732"/>
      <c r="CX108" s="732"/>
      <c r="CY108" s="732"/>
      <c r="CZ108" s="745"/>
      <c r="DA108" s="745"/>
      <c r="DB108" s="745"/>
      <c r="DC108" s="745"/>
      <c r="DD108" s="745"/>
      <c r="DE108" s="745"/>
      <c r="DF108" s="745"/>
      <c r="DG108" s="745"/>
      <c r="DH108" s="745"/>
      <c r="DI108" s="745"/>
      <c r="DJ108" s="745"/>
      <c r="DK108" s="745"/>
      <c r="DL108" s="745"/>
      <c r="DM108" s="745"/>
      <c r="DN108" s="745"/>
      <c r="DO108" s="745"/>
      <c r="DP108" s="732"/>
    </row>
    <row r="109" spans="1:120" ht="3" customHeight="1" x14ac:dyDescent="0.25">
      <c r="A109" s="2470"/>
      <c r="B109" s="2468"/>
      <c r="C109" s="733"/>
      <c r="D109" s="734"/>
      <c r="E109" s="734"/>
      <c r="F109" s="734"/>
      <c r="G109" s="734"/>
      <c r="H109" s="734"/>
      <c r="I109" s="732"/>
      <c r="J109" s="732"/>
      <c r="K109" s="732"/>
      <c r="L109" s="732"/>
      <c r="M109" s="732"/>
      <c r="N109" s="732"/>
      <c r="O109" s="732"/>
      <c r="P109" s="732"/>
      <c r="Q109" s="732"/>
      <c r="R109" s="732"/>
      <c r="S109" s="732"/>
      <c r="T109" s="732"/>
      <c r="U109" s="732"/>
      <c r="V109" s="732"/>
      <c r="W109" s="732"/>
      <c r="X109" s="732"/>
      <c r="Y109" s="732"/>
      <c r="Z109" s="732"/>
      <c r="AA109" s="732"/>
      <c r="AB109" s="732"/>
      <c r="AC109" s="732"/>
      <c r="AD109" s="732"/>
      <c r="AE109" s="745"/>
      <c r="AF109" s="745"/>
      <c r="AG109" s="745"/>
      <c r="AH109" s="745"/>
      <c r="AI109" s="745"/>
      <c r="AJ109" s="745"/>
      <c r="AK109" s="745"/>
      <c r="AL109" s="745"/>
      <c r="AM109" s="745"/>
      <c r="AN109" s="745"/>
      <c r="AO109" s="745"/>
      <c r="AP109" s="745"/>
      <c r="AQ109" s="745"/>
      <c r="AR109" s="745"/>
      <c r="AS109" s="745"/>
      <c r="AT109" s="745"/>
      <c r="AU109" s="745"/>
      <c r="AV109" s="745"/>
      <c r="AW109" s="745"/>
      <c r="AX109" s="745"/>
      <c r="AY109" s="745"/>
      <c r="AZ109" s="745"/>
      <c r="BA109" s="745"/>
      <c r="BB109" s="745"/>
      <c r="BC109" s="745"/>
      <c r="BD109" s="745"/>
      <c r="BE109" s="745"/>
      <c r="BF109" s="745"/>
      <c r="BG109" s="745"/>
      <c r="BH109" s="745"/>
      <c r="BI109" s="745"/>
      <c r="BJ109" s="745"/>
      <c r="BK109" s="745"/>
      <c r="BL109" s="745"/>
      <c r="BM109" s="745"/>
      <c r="BN109" s="745"/>
      <c r="BO109" s="745"/>
      <c r="BP109" s="745"/>
      <c r="BQ109" s="745"/>
      <c r="BR109" s="745"/>
      <c r="BS109" s="745"/>
      <c r="BT109" s="745"/>
      <c r="BU109" s="745"/>
      <c r="BV109" s="745"/>
      <c r="BW109" s="745"/>
      <c r="BX109" s="745"/>
      <c r="BY109" s="745"/>
      <c r="BZ109" s="745"/>
      <c r="CA109" s="745"/>
      <c r="CB109" s="745"/>
      <c r="CC109" s="745"/>
      <c r="CD109" s="745"/>
      <c r="CE109" s="745"/>
      <c r="CF109" s="745"/>
      <c r="CG109" s="745"/>
      <c r="CH109" s="745"/>
      <c r="CI109" s="745"/>
      <c r="CJ109" s="745"/>
      <c r="CK109" s="745"/>
      <c r="CL109" s="745"/>
      <c r="CM109" s="745"/>
      <c r="CN109" s="745"/>
      <c r="CO109" s="745"/>
      <c r="CP109" s="745"/>
      <c r="CQ109" s="745"/>
      <c r="CR109" s="745"/>
      <c r="CS109" s="732"/>
      <c r="CT109" s="732"/>
      <c r="CU109" s="732"/>
      <c r="CV109" s="732"/>
      <c r="CW109" s="732"/>
      <c r="CX109" s="732"/>
      <c r="CY109" s="732"/>
      <c r="CZ109" s="745"/>
      <c r="DA109" s="745"/>
      <c r="DB109" s="745"/>
      <c r="DC109" s="745"/>
      <c r="DD109" s="745"/>
      <c r="DE109" s="745"/>
      <c r="DF109" s="745"/>
      <c r="DG109" s="745"/>
      <c r="DH109" s="745"/>
      <c r="DI109" s="745"/>
      <c r="DJ109" s="745"/>
      <c r="DK109" s="745"/>
      <c r="DL109" s="745"/>
      <c r="DM109" s="745"/>
      <c r="DN109" s="745"/>
      <c r="DO109" s="745"/>
      <c r="DP109" s="732"/>
    </row>
    <row r="110" spans="1:120" ht="3" customHeight="1" x14ac:dyDescent="0.25">
      <c r="A110" s="2470"/>
      <c r="B110" s="2468"/>
      <c r="C110" s="733"/>
      <c r="D110" s="734"/>
      <c r="E110" s="734"/>
      <c r="F110" s="734"/>
      <c r="G110" s="734"/>
      <c r="H110" s="734"/>
      <c r="I110" s="732"/>
      <c r="J110" s="732"/>
      <c r="K110" s="732"/>
      <c r="L110" s="732"/>
      <c r="M110" s="732"/>
      <c r="N110" s="732"/>
      <c r="O110" s="732"/>
      <c r="P110" s="732"/>
      <c r="Q110" s="732"/>
      <c r="R110" s="732"/>
      <c r="S110" s="732"/>
      <c r="T110" s="732"/>
      <c r="U110" s="732"/>
      <c r="V110" s="732"/>
      <c r="W110" s="732"/>
      <c r="X110" s="732"/>
      <c r="Y110" s="732"/>
      <c r="Z110" s="732"/>
      <c r="AA110" s="732"/>
      <c r="AB110" s="732"/>
      <c r="AC110" s="732"/>
      <c r="AD110" s="732"/>
      <c r="AE110" s="745"/>
      <c r="AF110" s="745"/>
      <c r="AG110" s="745"/>
      <c r="AH110" s="745"/>
      <c r="AI110" s="745"/>
      <c r="AJ110" s="745"/>
      <c r="AK110" s="745"/>
      <c r="AL110" s="745"/>
      <c r="AM110" s="745"/>
      <c r="AN110" s="745"/>
      <c r="AO110" s="745"/>
      <c r="AP110" s="745"/>
      <c r="AQ110" s="745"/>
      <c r="AR110" s="745"/>
      <c r="AS110" s="745"/>
      <c r="AT110" s="745"/>
      <c r="AU110" s="745"/>
      <c r="AV110" s="745"/>
      <c r="AW110" s="745"/>
      <c r="AX110" s="745"/>
      <c r="AY110" s="745"/>
      <c r="AZ110" s="745"/>
      <c r="BA110" s="745"/>
      <c r="BB110" s="745"/>
      <c r="BC110" s="745"/>
      <c r="BD110" s="745"/>
      <c r="BE110" s="745"/>
      <c r="BF110" s="745"/>
      <c r="BG110" s="745"/>
      <c r="BH110" s="745"/>
      <c r="BI110" s="745"/>
      <c r="BJ110" s="745"/>
      <c r="BK110" s="745"/>
      <c r="BL110" s="745"/>
      <c r="BM110" s="745"/>
      <c r="BN110" s="745"/>
      <c r="BO110" s="745"/>
      <c r="BP110" s="745"/>
      <c r="BQ110" s="745"/>
      <c r="BR110" s="745"/>
      <c r="BS110" s="745"/>
      <c r="BT110" s="745"/>
      <c r="BU110" s="745"/>
      <c r="BV110" s="745"/>
      <c r="BW110" s="745"/>
      <c r="BX110" s="745"/>
      <c r="BY110" s="745"/>
      <c r="BZ110" s="745"/>
      <c r="CA110" s="745"/>
      <c r="CB110" s="745"/>
      <c r="CC110" s="745"/>
      <c r="CD110" s="745"/>
      <c r="CE110" s="745"/>
      <c r="CF110" s="745"/>
      <c r="CG110" s="745"/>
      <c r="CH110" s="745"/>
      <c r="CI110" s="745"/>
      <c r="CJ110" s="745"/>
      <c r="CK110" s="745"/>
      <c r="CL110" s="745"/>
      <c r="CM110" s="745"/>
      <c r="CN110" s="745"/>
      <c r="CO110" s="745"/>
      <c r="CP110" s="745"/>
      <c r="CQ110" s="745"/>
      <c r="CR110" s="745"/>
      <c r="CS110" s="732"/>
      <c r="CT110" s="732"/>
      <c r="CU110" s="732"/>
      <c r="CV110" s="732"/>
      <c r="CW110" s="732"/>
      <c r="CX110" s="732"/>
      <c r="CY110" s="732"/>
      <c r="CZ110" s="745"/>
      <c r="DA110" s="745"/>
      <c r="DB110" s="745"/>
      <c r="DC110" s="745"/>
      <c r="DD110" s="745"/>
      <c r="DE110" s="745"/>
      <c r="DF110" s="745"/>
      <c r="DG110" s="745"/>
      <c r="DH110" s="745"/>
      <c r="DI110" s="745"/>
      <c r="DJ110" s="745"/>
      <c r="DK110" s="745"/>
      <c r="DL110" s="745"/>
      <c r="DM110" s="745"/>
      <c r="DN110" s="745"/>
      <c r="DO110" s="745"/>
      <c r="DP110" s="732"/>
    </row>
    <row r="111" spans="1:120" ht="3" customHeight="1" x14ac:dyDescent="0.25">
      <c r="A111" s="2470"/>
      <c r="B111" s="2468"/>
      <c r="C111" s="733"/>
      <c r="D111" s="734"/>
      <c r="E111" s="734"/>
      <c r="F111" s="734"/>
      <c r="G111" s="734"/>
      <c r="H111" s="734"/>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45"/>
      <c r="AF111" s="745"/>
      <c r="AG111" s="745"/>
      <c r="AH111" s="745"/>
      <c r="AI111" s="745"/>
      <c r="AJ111" s="745"/>
      <c r="AK111" s="745"/>
      <c r="AL111" s="745"/>
      <c r="AM111" s="745"/>
      <c r="AN111" s="745"/>
      <c r="AO111" s="745"/>
      <c r="AP111" s="745"/>
      <c r="AQ111" s="745"/>
      <c r="AR111" s="745"/>
      <c r="AS111" s="745"/>
      <c r="AT111" s="745"/>
      <c r="AU111" s="745"/>
      <c r="AV111" s="745"/>
      <c r="AW111" s="745"/>
      <c r="AX111" s="745"/>
      <c r="AY111" s="745"/>
      <c r="AZ111" s="745"/>
      <c r="BA111" s="745"/>
      <c r="BB111" s="745"/>
      <c r="BC111" s="745"/>
      <c r="BD111" s="745"/>
      <c r="BE111" s="745"/>
      <c r="BF111" s="745"/>
      <c r="BG111" s="745"/>
      <c r="BH111" s="745"/>
      <c r="BI111" s="745"/>
      <c r="BJ111" s="745"/>
      <c r="BK111" s="745"/>
      <c r="BL111" s="745"/>
      <c r="BM111" s="745"/>
      <c r="BN111" s="745"/>
      <c r="BO111" s="745"/>
      <c r="BP111" s="745"/>
      <c r="BQ111" s="745"/>
      <c r="BR111" s="745"/>
      <c r="BS111" s="745"/>
      <c r="BT111" s="745"/>
      <c r="BU111" s="745"/>
      <c r="BV111" s="745"/>
      <c r="BW111" s="745"/>
      <c r="BX111" s="745"/>
      <c r="BY111" s="745"/>
      <c r="BZ111" s="745"/>
      <c r="CA111" s="745"/>
      <c r="CB111" s="745"/>
      <c r="CC111" s="745"/>
      <c r="CD111" s="745"/>
      <c r="CE111" s="745"/>
      <c r="CF111" s="745"/>
      <c r="CG111" s="745"/>
      <c r="CH111" s="745"/>
      <c r="CI111" s="745"/>
      <c r="CJ111" s="745"/>
      <c r="CK111" s="745"/>
      <c r="CL111" s="745"/>
      <c r="CM111" s="745"/>
      <c r="CN111" s="745"/>
      <c r="CO111" s="745"/>
      <c r="CP111" s="745"/>
      <c r="CQ111" s="745"/>
      <c r="CR111" s="745"/>
      <c r="CS111" s="732"/>
      <c r="CT111" s="732"/>
      <c r="CU111" s="732"/>
      <c r="CV111" s="732"/>
      <c r="CW111" s="732"/>
      <c r="CX111" s="732"/>
      <c r="CY111" s="732"/>
      <c r="CZ111" s="745"/>
      <c r="DA111" s="745"/>
      <c r="DB111" s="745"/>
      <c r="DC111" s="745"/>
      <c r="DD111" s="745"/>
      <c r="DE111" s="745"/>
      <c r="DF111" s="745"/>
      <c r="DG111" s="745"/>
      <c r="DH111" s="745"/>
      <c r="DI111" s="745"/>
      <c r="DJ111" s="745"/>
      <c r="DK111" s="745"/>
      <c r="DL111" s="745"/>
      <c r="DM111" s="745"/>
      <c r="DN111" s="745"/>
      <c r="DO111" s="745"/>
      <c r="DP111" s="732"/>
    </row>
    <row r="112" spans="1:120" ht="3" customHeight="1" x14ac:dyDescent="0.25">
      <c r="A112" s="2470"/>
      <c r="B112" s="2469"/>
      <c r="C112" s="733"/>
      <c r="D112" s="734"/>
      <c r="E112" s="734"/>
      <c r="F112" s="734"/>
      <c r="G112" s="734"/>
      <c r="H112" s="734"/>
      <c r="I112" s="732"/>
      <c r="J112" s="732"/>
      <c r="K112" s="732"/>
      <c r="L112" s="732"/>
      <c r="M112" s="732"/>
      <c r="N112" s="732"/>
      <c r="O112" s="732"/>
      <c r="P112" s="732"/>
      <c r="Q112" s="732"/>
      <c r="R112" s="732"/>
      <c r="S112" s="732"/>
      <c r="T112" s="732"/>
      <c r="U112" s="732"/>
      <c r="V112" s="732"/>
      <c r="W112" s="732"/>
      <c r="X112" s="732"/>
      <c r="Y112" s="732"/>
      <c r="Z112" s="732"/>
      <c r="AA112" s="732"/>
      <c r="AB112" s="732"/>
      <c r="AC112" s="732"/>
      <c r="AD112" s="732"/>
      <c r="AE112" s="745"/>
      <c r="AF112" s="745"/>
      <c r="AG112" s="745"/>
      <c r="AH112" s="745"/>
      <c r="AI112" s="745"/>
      <c r="AJ112" s="745"/>
      <c r="AK112" s="745"/>
      <c r="AL112" s="745"/>
      <c r="AM112" s="745"/>
      <c r="AN112" s="745"/>
      <c r="AO112" s="745"/>
      <c r="AP112" s="745"/>
      <c r="AQ112" s="745"/>
      <c r="AR112" s="745"/>
      <c r="AS112" s="745"/>
      <c r="AT112" s="745"/>
      <c r="AU112" s="745"/>
      <c r="AV112" s="745"/>
      <c r="AW112" s="745"/>
      <c r="AX112" s="745"/>
      <c r="AY112" s="745"/>
      <c r="AZ112" s="745"/>
      <c r="BA112" s="745"/>
      <c r="BB112" s="745"/>
      <c r="BC112" s="745"/>
      <c r="BD112" s="745"/>
      <c r="BE112" s="745"/>
      <c r="BF112" s="745"/>
      <c r="BG112" s="745"/>
      <c r="BH112" s="745"/>
      <c r="BI112" s="745"/>
      <c r="BJ112" s="745"/>
      <c r="BK112" s="745"/>
      <c r="BL112" s="745"/>
      <c r="BM112" s="745"/>
      <c r="BN112" s="745"/>
      <c r="BO112" s="745"/>
      <c r="BP112" s="745"/>
      <c r="BQ112" s="745"/>
      <c r="BR112" s="745"/>
      <c r="BS112" s="745"/>
      <c r="BT112" s="745"/>
      <c r="BU112" s="745"/>
      <c r="BV112" s="745"/>
      <c r="BW112" s="745"/>
      <c r="BX112" s="745"/>
      <c r="BY112" s="745"/>
      <c r="BZ112" s="745"/>
      <c r="CA112" s="745"/>
      <c r="CB112" s="745"/>
      <c r="CC112" s="745"/>
      <c r="CD112" s="745"/>
      <c r="CE112" s="745"/>
      <c r="CF112" s="745"/>
      <c r="CG112" s="745"/>
      <c r="CH112" s="745"/>
      <c r="CI112" s="745"/>
      <c r="CJ112" s="745"/>
      <c r="CK112" s="745"/>
      <c r="CL112" s="745"/>
      <c r="CM112" s="745"/>
      <c r="CN112" s="745"/>
      <c r="CO112" s="745"/>
      <c r="CP112" s="745"/>
      <c r="CQ112" s="745"/>
      <c r="CR112" s="745"/>
      <c r="CS112" s="732"/>
      <c r="CT112" s="732"/>
      <c r="CU112" s="732"/>
      <c r="CV112" s="732"/>
      <c r="CW112" s="732"/>
      <c r="CX112" s="732"/>
      <c r="CY112" s="732"/>
      <c r="CZ112" s="745"/>
      <c r="DA112" s="745"/>
      <c r="DB112" s="745"/>
      <c r="DC112" s="745"/>
      <c r="DD112" s="745"/>
      <c r="DE112" s="745"/>
      <c r="DF112" s="745"/>
      <c r="DG112" s="745"/>
      <c r="DH112" s="745"/>
      <c r="DI112" s="745"/>
      <c r="DJ112" s="745"/>
      <c r="DK112" s="745"/>
      <c r="DL112" s="745"/>
      <c r="DM112" s="745"/>
      <c r="DN112" s="745"/>
      <c r="DO112" s="745"/>
      <c r="DP112" s="732"/>
    </row>
    <row r="113" spans="1:133" ht="3" customHeight="1" x14ac:dyDescent="0.25">
      <c r="A113" s="2470"/>
      <c r="B113" s="2467">
        <v>5</v>
      </c>
      <c r="C113" s="733"/>
      <c r="D113" s="734"/>
      <c r="E113" s="734"/>
      <c r="F113" s="734"/>
      <c r="G113" s="734"/>
      <c r="H113" s="734"/>
      <c r="I113" s="732"/>
      <c r="J113" s="732"/>
      <c r="K113" s="732"/>
      <c r="L113" s="732"/>
      <c r="M113" s="732"/>
      <c r="N113" s="732"/>
      <c r="O113" s="732"/>
      <c r="P113" s="732"/>
      <c r="Q113" s="732"/>
      <c r="R113" s="732"/>
      <c r="S113" s="732"/>
      <c r="T113" s="732"/>
      <c r="U113" s="732"/>
      <c r="V113" s="732"/>
      <c r="W113" s="732"/>
      <c r="X113" s="732"/>
      <c r="Y113" s="732"/>
      <c r="Z113" s="732"/>
      <c r="AA113" s="732"/>
      <c r="AB113" s="732"/>
      <c r="AC113" s="732"/>
      <c r="AD113" s="732"/>
      <c r="AE113" s="745"/>
      <c r="AF113" s="745"/>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c r="BH113" s="745"/>
      <c r="BI113" s="745"/>
      <c r="BJ113" s="745"/>
      <c r="BK113" s="745"/>
      <c r="BL113" s="745"/>
      <c r="BM113" s="745"/>
      <c r="BN113" s="745"/>
      <c r="BO113" s="745"/>
      <c r="BP113" s="745"/>
      <c r="BQ113" s="745"/>
      <c r="BR113" s="745"/>
      <c r="BS113" s="745"/>
      <c r="BT113" s="745"/>
      <c r="BU113" s="745"/>
      <c r="BV113" s="745"/>
      <c r="BW113" s="745"/>
      <c r="BX113" s="745"/>
      <c r="BY113" s="745"/>
      <c r="BZ113" s="745"/>
      <c r="CA113" s="745"/>
      <c r="CB113" s="745"/>
      <c r="CC113" s="745"/>
      <c r="CD113" s="745"/>
      <c r="CE113" s="745"/>
      <c r="CF113" s="745"/>
      <c r="CG113" s="745"/>
      <c r="CH113" s="745"/>
      <c r="CI113" s="745"/>
      <c r="CJ113" s="745"/>
      <c r="CK113" s="745"/>
      <c r="CL113" s="745"/>
      <c r="CM113" s="745"/>
      <c r="CN113" s="745"/>
      <c r="CO113" s="745"/>
      <c r="CP113" s="745"/>
      <c r="CQ113" s="745"/>
      <c r="CR113" s="745"/>
      <c r="CS113" s="732"/>
      <c r="CT113" s="732"/>
      <c r="CU113" s="732"/>
      <c r="CV113" s="732"/>
      <c r="CW113" s="732"/>
      <c r="CX113" s="732"/>
      <c r="CY113" s="732"/>
      <c r="CZ113" s="745"/>
      <c r="DA113" s="745"/>
      <c r="DB113" s="745"/>
      <c r="DC113" s="745"/>
      <c r="DD113" s="745"/>
      <c r="DE113" s="745"/>
      <c r="DF113" s="745"/>
      <c r="DG113" s="745"/>
      <c r="DH113" s="745"/>
      <c r="DI113" s="745"/>
      <c r="DJ113" s="745"/>
      <c r="DK113" s="745"/>
      <c r="DL113" s="745"/>
      <c r="DM113" s="745"/>
      <c r="DN113" s="745"/>
      <c r="DO113" s="745"/>
      <c r="DP113" s="732"/>
    </row>
    <row r="114" spans="1:133" ht="3" customHeight="1" x14ac:dyDescent="0.25">
      <c r="A114" s="2470"/>
      <c r="B114" s="2468"/>
      <c r="C114" s="733"/>
      <c r="D114" s="734"/>
      <c r="E114" s="734"/>
      <c r="F114" s="734"/>
      <c r="G114" s="734"/>
      <c r="H114" s="734"/>
      <c r="I114" s="732"/>
      <c r="J114" s="732"/>
      <c r="K114" s="732"/>
      <c r="L114" s="732"/>
      <c r="M114" s="732"/>
      <c r="N114" s="732"/>
      <c r="O114" s="732"/>
      <c r="P114" s="732"/>
      <c r="Q114" s="732"/>
      <c r="R114" s="732"/>
      <c r="S114" s="732"/>
      <c r="T114" s="732"/>
      <c r="U114" s="732"/>
      <c r="V114" s="732"/>
      <c r="W114" s="732"/>
      <c r="X114" s="732"/>
      <c r="Y114" s="732"/>
      <c r="Z114" s="732"/>
      <c r="AA114" s="732"/>
      <c r="AB114" s="732"/>
      <c r="AC114" s="732"/>
      <c r="AD114" s="732"/>
      <c r="AE114" s="745"/>
      <c r="AF114" s="745"/>
      <c r="AG114" s="745"/>
      <c r="AH114" s="745"/>
      <c r="AI114" s="745"/>
      <c r="AJ114" s="745"/>
      <c r="AK114" s="745"/>
      <c r="AL114" s="745"/>
      <c r="AM114" s="745"/>
      <c r="AN114" s="745"/>
      <c r="AO114" s="745"/>
      <c r="AP114" s="745"/>
      <c r="AQ114" s="745"/>
      <c r="AR114" s="745"/>
      <c r="AS114" s="745"/>
      <c r="AT114" s="745"/>
      <c r="AU114" s="745"/>
      <c r="AV114" s="745"/>
      <c r="AW114" s="745"/>
      <c r="AX114" s="745"/>
      <c r="AY114" s="745"/>
      <c r="AZ114" s="745"/>
      <c r="BA114" s="745"/>
      <c r="BB114" s="745"/>
      <c r="BC114" s="745"/>
      <c r="BD114" s="745"/>
      <c r="BE114" s="745"/>
      <c r="BF114" s="745"/>
      <c r="BG114" s="745"/>
      <c r="BH114" s="745"/>
      <c r="BI114" s="745"/>
      <c r="BJ114" s="745"/>
      <c r="BK114" s="745"/>
      <c r="BL114" s="745"/>
      <c r="BM114" s="745"/>
      <c r="BN114" s="745"/>
      <c r="BO114" s="745"/>
      <c r="BP114" s="745"/>
      <c r="BQ114" s="745"/>
      <c r="BR114" s="745"/>
      <c r="BS114" s="745"/>
      <c r="BT114" s="745"/>
      <c r="BU114" s="745"/>
      <c r="BV114" s="745"/>
      <c r="BW114" s="745"/>
      <c r="BX114" s="745"/>
      <c r="BY114" s="745"/>
      <c r="BZ114" s="745"/>
      <c r="CA114" s="745"/>
      <c r="CB114" s="745"/>
      <c r="CC114" s="745"/>
      <c r="CD114" s="745"/>
      <c r="CE114" s="745"/>
      <c r="CF114" s="745"/>
      <c r="CG114" s="745"/>
      <c r="CH114" s="745"/>
      <c r="CI114" s="745"/>
      <c r="CJ114" s="745"/>
      <c r="CK114" s="745"/>
      <c r="CL114" s="745"/>
      <c r="CM114" s="745"/>
      <c r="CN114" s="745"/>
      <c r="CO114" s="745"/>
      <c r="CP114" s="745"/>
      <c r="CQ114" s="745"/>
      <c r="CR114" s="745"/>
      <c r="CS114" s="732"/>
      <c r="CT114" s="732"/>
      <c r="CU114" s="732"/>
      <c r="CV114" s="732"/>
      <c r="CW114" s="732"/>
      <c r="CX114" s="732"/>
      <c r="CY114" s="732"/>
      <c r="CZ114" s="745"/>
      <c r="DA114" s="745"/>
      <c r="DB114" s="745"/>
      <c r="DC114" s="745"/>
      <c r="DD114" s="745"/>
      <c r="DE114" s="745"/>
      <c r="DF114" s="745"/>
      <c r="DG114" s="745"/>
      <c r="DH114" s="745"/>
      <c r="DI114" s="745"/>
      <c r="DJ114" s="745"/>
      <c r="DK114" s="745"/>
      <c r="DL114" s="745"/>
      <c r="DM114" s="745"/>
      <c r="DN114" s="745"/>
      <c r="DO114" s="745"/>
      <c r="DP114" s="732"/>
    </row>
    <row r="115" spans="1:133" ht="3" customHeight="1" x14ac:dyDescent="0.25">
      <c r="A115" s="2470"/>
      <c r="B115" s="2468"/>
      <c r="C115" s="733"/>
      <c r="D115" s="734"/>
      <c r="E115" s="734"/>
      <c r="F115" s="734"/>
      <c r="G115" s="734"/>
      <c r="H115" s="734"/>
      <c r="I115" s="732"/>
      <c r="J115" s="732"/>
      <c r="K115" s="732"/>
      <c r="L115" s="732"/>
      <c r="M115" s="732"/>
      <c r="N115" s="732"/>
      <c r="O115" s="732"/>
      <c r="P115" s="732"/>
      <c r="Q115" s="732"/>
      <c r="R115" s="732"/>
      <c r="S115" s="732"/>
      <c r="T115" s="732"/>
      <c r="U115" s="732"/>
      <c r="V115" s="732"/>
      <c r="W115" s="732"/>
      <c r="X115" s="732"/>
      <c r="Y115" s="732"/>
      <c r="Z115" s="732"/>
      <c r="AA115" s="732"/>
      <c r="AB115" s="732"/>
      <c r="AC115" s="732"/>
      <c r="AD115" s="732"/>
      <c r="AE115" s="745"/>
      <c r="AF115" s="745"/>
      <c r="AG115" s="745"/>
      <c r="AH115" s="745"/>
      <c r="AI115" s="745"/>
      <c r="AJ115" s="745"/>
      <c r="AK115" s="745"/>
      <c r="AL115" s="745"/>
      <c r="AM115" s="745"/>
      <c r="AN115" s="745"/>
      <c r="AO115" s="745"/>
      <c r="AP115" s="745"/>
      <c r="AQ115" s="745"/>
      <c r="AR115" s="745"/>
      <c r="AS115" s="745"/>
      <c r="AT115" s="745"/>
      <c r="AU115" s="745"/>
      <c r="AV115" s="745"/>
      <c r="AW115" s="745"/>
      <c r="AX115" s="745"/>
      <c r="AY115" s="745"/>
      <c r="AZ115" s="745"/>
      <c r="BA115" s="745"/>
      <c r="BB115" s="745"/>
      <c r="BC115" s="745"/>
      <c r="BD115" s="745"/>
      <c r="BE115" s="745"/>
      <c r="BF115" s="745"/>
      <c r="BG115" s="745"/>
      <c r="BH115" s="745"/>
      <c r="BI115" s="745"/>
      <c r="BJ115" s="745"/>
      <c r="BK115" s="745"/>
      <c r="BL115" s="745"/>
      <c r="BM115" s="745"/>
      <c r="BN115" s="745"/>
      <c r="BO115" s="745"/>
      <c r="BP115" s="745"/>
      <c r="BQ115" s="745"/>
      <c r="BR115" s="745"/>
      <c r="BS115" s="745"/>
      <c r="BT115" s="745"/>
      <c r="BU115" s="745"/>
      <c r="BV115" s="745"/>
      <c r="BW115" s="745"/>
      <c r="BX115" s="745"/>
      <c r="BY115" s="745"/>
      <c r="BZ115" s="745"/>
      <c r="CA115" s="745"/>
      <c r="CB115" s="745"/>
      <c r="CC115" s="745"/>
      <c r="CD115" s="745"/>
      <c r="CE115" s="745"/>
      <c r="CF115" s="745"/>
      <c r="CG115" s="745"/>
      <c r="CH115" s="745"/>
      <c r="CI115" s="745"/>
      <c r="CJ115" s="745"/>
      <c r="CK115" s="745"/>
      <c r="CL115" s="745"/>
      <c r="CM115" s="745"/>
      <c r="CN115" s="745"/>
      <c r="CO115" s="745"/>
      <c r="CP115" s="745"/>
      <c r="CQ115" s="745"/>
      <c r="CR115" s="745"/>
      <c r="CS115" s="732"/>
      <c r="CT115" s="732"/>
      <c r="CU115" s="732"/>
      <c r="CV115" s="732"/>
      <c r="CW115" s="732"/>
      <c r="CX115" s="732"/>
      <c r="CY115" s="732"/>
      <c r="CZ115" s="745"/>
      <c r="DA115" s="745"/>
      <c r="DB115" s="745"/>
      <c r="DC115" s="745"/>
      <c r="DD115" s="745"/>
      <c r="DE115" s="745"/>
      <c r="DF115" s="745"/>
      <c r="DG115" s="745"/>
      <c r="DH115" s="745"/>
      <c r="DI115" s="745"/>
      <c r="DJ115" s="745"/>
      <c r="DK115" s="745"/>
      <c r="DL115" s="745"/>
      <c r="DM115" s="745"/>
      <c r="DN115" s="745"/>
      <c r="DO115" s="745"/>
      <c r="DP115" s="732"/>
    </row>
    <row r="116" spans="1:133" ht="3" customHeight="1" x14ac:dyDescent="0.25">
      <c r="A116" s="2470"/>
      <c r="B116" s="2468"/>
      <c r="C116" s="733"/>
      <c r="D116" s="734"/>
      <c r="E116" s="734"/>
      <c r="F116" s="734"/>
      <c r="G116" s="734"/>
      <c r="H116" s="734"/>
      <c r="I116" s="732"/>
      <c r="J116" s="732"/>
      <c r="K116" s="732"/>
      <c r="L116" s="732"/>
      <c r="M116" s="732"/>
      <c r="N116" s="732"/>
      <c r="O116" s="732"/>
      <c r="P116" s="732"/>
      <c r="Q116" s="732"/>
      <c r="R116" s="732"/>
      <c r="S116" s="732"/>
      <c r="T116" s="732"/>
      <c r="U116" s="732"/>
      <c r="V116" s="732"/>
      <c r="W116" s="732"/>
      <c r="X116" s="732"/>
      <c r="Y116" s="732"/>
      <c r="Z116" s="732"/>
      <c r="AA116" s="732"/>
      <c r="AB116" s="732"/>
      <c r="AC116" s="732"/>
      <c r="AD116" s="732"/>
      <c r="AE116" s="745"/>
      <c r="AF116" s="745"/>
      <c r="AG116" s="745"/>
      <c r="AH116" s="745"/>
      <c r="AI116" s="745"/>
      <c r="AJ116" s="745"/>
      <c r="AK116" s="745"/>
      <c r="AL116" s="745"/>
      <c r="AM116" s="745"/>
      <c r="AN116" s="745"/>
      <c r="AO116" s="745"/>
      <c r="AP116" s="745"/>
      <c r="AQ116" s="745"/>
      <c r="AR116" s="745"/>
      <c r="AS116" s="745"/>
      <c r="AT116" s="745"/>
      <c r="AU116" s="745"/>
      <c r="AV116" s="745"/>
      <c r="AW116" s="745"/>
      <c r="AX116" s="745"/>
      <c r="AY116" s="745"/>
      <c r="AZ116" s="745"/>
      <c r="BA116" s="745"/>
      <c r="BB116" s="745"/>
      <c r="BC116" s="745"/>
      <c r="BD116" s="745"/>
      <c r="BE116" s="745"/>
      <c r="BF116" s="745"/>
      <c r="BG116" s="745"/>
      <c r="BH116" s="745"/>
      <c r="BI116" s="745"/>
      <c r="BJ116" s="745"/>
      <c r="BK116" s="745"/>
      <c r="BL116" s="745"/>
      <c r="BM116" s="745"/>
      <c r="BN116" s="745"/>
      <c r="BO116" s="745"/>
      <c r="BP116" s="745"/>
      <c r="BQ116" s="745"/>
      <c r="BR116" s="745"/>
      <c r="BS116" s="745"/>
      <c r="BT116" s="745"/>
      <c r="BU116" s="745"/>
      <c r="BV116" s="745"/>
      <c r="BW116" s="745"/>
      <c r="BX116" s="745"/>
      <c r="BY116" s="745"/>
      <c r="BZ116" s="745"/>
      <c r="CA116" s="745"/>
      <c r="CB116" s="745"/>
      <c r="CC116" s="745"/>
      <c r="CD116" s="745"/>
      <c r="CE116" s="745"/>
      <c r="CF116" s="745"/>
      <c r="CG116" s="745"/>
      <c r="CH116" s="745"/>
      <c r="CI116" s="745"/>
      <c r="CJ116" s="745"/>
      <c r="CK116" s="745"/>
      <c r="CL116" s="745"/>
      <c r="CM116" s="745"/>
      <c r="CN116" s="745"/>
      <c r="CO116" s="745"/>
      <c r="CP116" s="745"/>
      <c r="CS116" s="745"/>
      <c r="CT116" s="745"/>
      <c r="CU116" s="745"/>
      <c r="CV116" s="745"/>
      <c r="CW116" s="745"/>
      <c r="CX116" s="745"/>
      <c r="CY116" s="745"/>
      <c r="CZ116" s="745"/>
      <c r="DA116" s="745"/>
      <c r="DB116" s="745"/>
      <c r="DC116" s="745"/>
      <c r="DD116" s="745"/>
      <c r="DE116" s="745"/>
      <c r="DF116" s="745"/>
      <c r="DG116" s="745"/>
      <c r="DH116" s="745"/>
      <c r="DI116" s="745"/>
      <c r="DJ116" s="745"/>
      <c r="DK116" s="745"/>
      <c r="DL116" s="745"/>
      <c r="DM116" s="745"/>
      <c r="DN116" s="745"/>
      <c r="DO116" s="745"/>
      <c r="DP116" s="732"/>
    </row>
    <row r="117" spans="1:133" ht="3" customHeight="1" x14ac:dyDescent="0.25">
      <c r="A117" s="2470"/>
      <c r="B117" s="2469"/>
      <c r="C117" s="749"/>
      <c r="D117" s="750"/>
      <c r="E117" s="750"/>
      <c r="F117" s="750"/>
      <c r="G117" s="750"/>
      <c r="H117" s="750"/>
      <c r="I117" s="736"/>
      <c r="J117" s="736"/>
      <c r="K117" s="736"/>
      <c r="L117" s="736"/>
      <c r="M117" s="736"/>
      <c r="N117" s="736"/>
      <c r="O117" s="732"/>
      <c r="P117" s="732"/>
      <c r="Q117" s="732"/>
      <c r="R117" s="732"/>
      <c r="S117" s="732"/>
      <c r="T117" s="732"/>
      <c r="U117" s="732"/>
      <c r="V117" s="732"/>
      <c r="W117" s="732"/>
      <c r="X117" s="732"/>
      <c r="Y117" s="732"/>
      <c r="Z117" s="732"/>
      <c r="AA117" s="732"/>
      <c r="AB117" s="732"/>
      <c r="AC117" s="732"/>
      <c r="AD117" s="732"/>
      <c r="AE117" s="732"/>
      <c r="AF117" s="732"/>
      <c r="AG117" s="732"/>
      <c r="AH117" s="732"/>
      <c r="AI117" s="732"/>
      <c r="AJ117" s="732"/>
      <c r="AK117" s="732"/>
      <c r="AL117" s="732"/>
      <c r="AM117" s="732"/>
      <c r="AN117" s="732"/>
      <c r="AO117" s="732"/>
      <c r="AP117" s="732"/>
      <c r="AQ117" s="732"/>
      <c r="AR117" s="732"/>
      <c r="AS117" s="732"/>
      <c r="AT117" s="732"/>
      <c r="AU117" s="732"/>
      <c r="AV117" s="732"/>
      <c r="AW117" s="732"/>
      <c r="AX117" s="732"/>
      <c r="AY117" s="732"/>
      <c r="AZ117" s="732"/>
      <c r="BA117" s="732"/>
      <c r="BB117" s="732"/>
      <c r="BC117" s="732"/>
      <c r="BD117" s="732"/>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45"/>
      <c r="CB117" s="745"/>
      <c r="CC117" s="745"/>
      <c r="CD117" s="745"/>
      <c r="CE117" s="745"/>
      <c r="CF117" s="745"/>
      <c r="CG117" s="745"/>
      <c r="CH117" s="745"/>
      <c r="CI117" s="745"/>
      <c r="CJ117" s="745"/>
      <c r="CK117" s="745"/>
      <c r="CL117" s="745"/>
      <c r="CM117" s="745"/>
      <c r="CN117" s="745"/>
      <c r="CO117" s="745"/>
      <c r="CP117" s="745"/>
      <c r="CQ117" s="745"/>
      <c r="CR117" s="745"/>
      <c r="CS117" s="745"/>
      <c r="CT117" s="745"/>
      <c r="CU117" s="745"/>
      <c r="CV117" s="745"/>
      <c r="CW117" s="745"/>
      <c r="CX117" s="745"/>
      <c r="CY117" s="745"/>
      <c r="CZ117" s="745"/>
      <c r="DA117" s="745"/>
      <c r="DB117" s="745"/>
      <c r="DC117" s="745"/>
      <c r="DD117" s="745"/>
      <c r="DE117" s="745"/>
      <c r="DF117" s="745"/>
      <c r="DG117" s="745"/>
      <c r="DH117" s="745"/>
      <c r="DI117" s="745"/>
      <c r="DJ117" s="745"/>
      <c r="DK117" s="745"/>
      <c r="DL117" s="745"/>
      <c r="DM117" s="745"/>
      <c r="DN117" s="745"/>
      <c r="DO117" s="745"/>
      <c r="DP117" s="745"/>
    </row>
    <row r="118" spans="1:133" x14ac:dyDescent="0.25">
      <c r="B118" s="745"/>
      <c r="C118" s="2593">
        <v>0.5</v>
      </c>
      <c r="D118" s="2593"/>
      <c r="E118" s="2593"/>
      <c r="F118" s="2593"/>
      <c r="G118" s="2593"/>
      <c r="H118" s="2593"/>
      <c r="I118" s="2593"/>
      <c r="J118" s="2593"/>
      <c r="K118" s="2593"/>
      <c r="L118" s="2593"/>
      <c r="M118" s="2593"/>
      <c r="N118" s="2594"/>
      <c r="O118" s="2623" t="s">
        <v>1081</v>
      </c>
      <c r="P118" s="2593"/>
      <c r="Q118" s="2593"/>
      <c r="R118" s="2593"/>
      <c r="S118" s="2593"/>
      <c r="T118" s="2593"/>
      <c r="U118" s="2593"/>
      <c r="V118" s="2593"/>
      <c r="W118" s="2593"/>
      <c r="X118" s="2593"/>
      <c r="Y118" s="2594"/>
      <c r="Z118" s="712"/>
      <c r="AA118" s="712"/>
      <c r="AB118" s="712"/>
      <c r="AC118" s="712"/>
      <c r="AD118" s="712"/>
      <c r="AE118" s="2593">
        <v>1.5</v>
      </c>
      <c r="AF118" s="2593"/>
      <c r="AG118" s="2593"/>
      <c r="AH118" s="2593"/>
      <c r="AI118" s="2593"/>
      <c r="AJ118" s="2594"/>
      <c r="AK118" s="713"/>
      <c r="AL118" s="712"/>
      <c r="AM118" s="712"/>
      <c r="AN118" s="712"/>
      <c r="AO118" s="712"/>
      <c r="AP118" s="712"/>
      <c r="AQ118" s="2593">
        <v>2</v>
      </c>
      <c r="AR118" s="2593"/>
      <c r="AS118" s="2593"/>
      <c r="AT118" s="2593"/>
      <c r="AU118" s="2593"/>
      <c r="AV118" s="2594"/>
      <c r="AW118" s="712"/>
      <c r="AX118" s="712"/>
      <c r="AY118" s="712"/>
      <c r="AZ118" s="712"/>
      <c r="BA118" s="712"/>
      <c r="BB118" s="712"/>
      <c r="BC118" s="2593">
        <v>2.5</v>
      </c>
      <c r="BD118" s="2593"/>
      <c r="BE118" s="2593"/>
      <c r="BF118" s="2593"/>
      <c r="BG118" s="2593"/>
      <c r="BH118" s="2594"/>
      <c r="BI118" s="712"/>
      <c r="BJ118" s="712"/>
      <c r="BK118" s="712"/>
      <c r="BL118" s="712"/>
      <c r="BM118" s="712"/>
      <c r="BN118" s="712"/>
      <c r="BO118" s="2593">
        <v>3</v>
      </c>
      <c r="BP118" s="2593"/>
      <c r="BQ118" s="2593"/>
      <c r="BR118" s="2593"/>
      <c r="BS118" s="2593"/>
      <c r="BT118" s="2594"/>
      <c r="BU118" s="712"/>
      <c r="BV118" s="712"/>
      <c r="BW118" s="712"/>
      <c r="BX118" s="712"/>
      <c r="BY118" s="712"/>
      <c r="BZ118" s="712"/>
      <c r="CA118" s="2593">
        <v>3.5</v>
      </c>
      <c r="CB118" s="2593"/>
      <c r="CC118" s="2593"/>
      <c r="CD118" s="2593"/>
      <c r="CE118" s="2593"/>
      <c r="CF118" s="2594"/>
      <c r="CG118" s="712"/>
      <c r="CH118" s="712"/>
      <c r="CI118" s="712"/>
      <c r="CJ118" s="712"/>
      <c r="CK118" s="712"/>
      <c r="CL118" s="712"/>
      <c r="CM118" s="2593">
        <v>4</v>
      </c>
      <c r="CN118" s="2593"/>
      <c r="CO118" s="2593"/>
      <c r="CP118" s="2593"/>
      <c r="CQ118" s="2593"/>
      <c r="CR118" s="2594"/>
      <c r="CS118" s="712"/>
      <c r="CT118" s="712"/>
      <c r="CU118" s="712"/>
      <c r="CV118" s="712"/>
      <c r="CW118" s="712"/>
      <c r="CX118" s="712"/>
      <c r="CY118" s="2593">
        <v>4.5</v>
      </c>
      <c r="CZ118" s="2593"/>
      <c r="DA118" s="2593"/>
      <c r="DB118" s="2593"/>
      <c r="DC118" s="2593"/>
      <c r="DD118" s="2594"/>
      <c r="DE118" s="2595" t="s">
        <v>1104</v>
      </c>
      <c r="DF118" s="2596"/>
      <c r="DG118" s="2596"/>
      <c r="DH118" s="2596"/>
      <c r="DI118" s="2596"/>
      <c r="DJ118" s="2596"/>
      <c r="DK118" s="2596"/>
      <c r="DL118" s="2596"/>
      <c r="DM118" s="2596"/>
      <c r="DN118" s="2596"/>
      <c r="DO118" s="2596"/>
      <c r="DP118" s="2597"/>
      <c r="DQ118" s="2589">
        <v>5.5</v>
      </c>
      <c r="DR118" s="2590"/>
      <c r="DS118" s="2590"/>
      <c r="DT118" s="2590"/>
      <c r="DU118" s="2590"/>
      <c r="DV118" s="2590"/>
      <c r="DW118" s="2590"/>
      <c r="DX118" s="2590"/>
      <c r="DY118" s="2590"/>
      <c r="DZ118" s="2590"/>
      <c r="EA118" s="2590"/>
      <c r="EB118" s="2590"/>
      <c r="EC118" s="2591"/>
    </row>
    <row r="119" spans="1:133" ht="9" customHeight="1" x14ac:dyDescent="0.25">
      <c r="B119" s="745"/>
      <c r="C119" s="745"/>
      <c r="D119" s="745"/>
      <c r="E119" s="745"/>
      <c r="F119" s="745"/>
      <c r="G119" s="745"/>
      <c r="H119" s="745"/>
      <c r="I119" s="751"/>
      <c r="J119" s="751"/>
      <c r="K119" s="751"/>
      <c r="L119" s="751"/>
      <c r="M119" s="751"/>
      <c r="N119" s="751"/>
      <c r="O119" s="751"/>
      <c r="P119" s="751"/>
      <c r="Q119" s="751"/>
      <c r="R119" s="751"/>
      <c r="S119" s="751"/>
      <c r="T119" s="751"/>
      <c r="U119" s="751"/>
      <c r="V119" s="751"/>
      <c r="W119" s="751"/>
      <c r="X119" s="751"/>
      <c r="Y119" s="752"/>
      <c r="Z119" s="753"/>
      <c r="AA119" s="753"/>
      <c r="AB119" s="753"/>
      <c r="AC119" s="753"/>
      <c r="AD119" s="753"/>
      <c r="AE119" s="753"/>
      <c r="AF119" s="751"/>
      <c r="AG119" s="751"/>
      <c r="AH119" s="751"/>
      <c r="AI119" s="751"/>
      <c r="AJ119" s="751"/>
      <c r="AK119" s="751"/>
      <c r="AL119" s="751"/>
      <c r="AM119" s="751"/>
      <c r="AN119" s="751"/>
      <c r="AO119" s="751"/>
      <c r="AP119" s="751"/>
      <c r="AQ119" s="751"/>
      <c r="AR119" s="751"/>
      <c r="AS119" s="751"/>
      <c r="AT119" s="751"/>
      <c r="AU119" s="751"/>
      <c r="AV119" s="752"/>
      <c r="AW119" s="753"/>
      <c r="AX119" s="753"/>
      <c r="AY119" s="753"/>
      <c r="AZ119" s="753"/>
      <c r="BA119" s="753"/>
      <c r="BB119" s="753"/>
      <c r="BC119" s="753"/>
      <c r="BD119" s="753"/>
      <c r="BE119" s="753"/>
      <c r="BF119" s="753"/>
      <c r="BG119" s="753"/>
      <c r="BH119" s="753"/>
      <c r="BI119" s="751"/>
      <c r="BJ119" s="751"/>
      <c r="BK119" s="751"/>
      <c r="BL119" s="751"/>
      <c r="BM119" s="751"/>
      <c r="BN119" s="751"/>
      <c r="BO119" s="751"/>
      <c r="BP119" s="751"/>
      <c r="BQ119" s="751"/>
      <c r="BR119" s="751"/>
      <c r="BS119" s="751"/>
      <c r="BT119" s="752"/>
      <c r="BU119" s="753"/>
      <c r="BV119" s="753"/>
      <c r="BW119" s="753"/>
      <c r="BX119" s="753"/>
      <c r="BY119" s="753"/>
      <c r="BZ119" s="753"/>
      <c r="CA119" s="753"/>
      <c r="CB119" s="753"/>
      <c r="CC119" s="753"/>
      <c r="CD119" s="753"/>
      <c r="CE119" s="753"/>
      <c r="CF119" s="753"/>
      <c r="CG119" s="751"/>
      <c r="CH119" s="751"/>
      <c r="CI119" s="751"/>
      <c r="CJ119" s="751"/>
      <c r="CK119" s="751"/>
      <c r="CL119" s="751"/>
      <c r="CM119" s="751"/>
      <c r="CN119" s="751"/>
      <c r="CO119" s="751"/>
      <c r="CP119" s="751"/>
      <c r="CQ119" s="751"/>
      <c r="CR119" s="752"/>
      <c r="CS119" s="753"/>
      <c r="CT119" s="753"/>
      <c r="CU119" s="753"/>
      <c r="CV119" s="753"/>
      <c r="CW119" s="753"/>
      <c r="CX119" s="753"/>
      <c r="CY119" s="753"/>
      <c r="CZ119" s="753"/>
      <c r="DA119" s="753"/>
      <c r="DB119" s="753"/>
      <c r="DC119" s="753"/>
      <c r="DD119" s="753"/>
      <c r="DE119" s="751"/>
      <c r="DF119" s="751"/>
      <c r="DG119" s="751"/>
      <c r="DH119" s="751"/>
      <c r="DI119" s="751"/>
      <c r="DJ119" s="751"/>
      <c r="DK119" s="751"/>
      <c r="DL119" s="751"/>
      <c r="DM119" s="751"/>
      <c r="DN119" s="751"/>
      <c r="DO119" s="751"/>
      <c r="DP119" s="752"/>
      <c r="DQ119" s="754"/>
    </row>
    <row r="120" spans="1:133" x14ac:dyDescent="0.25">
      <c r="B120" s="745"/>
      <c r="C120" s="745"/>
      <c r="D120" s="2592" t="s">
        <v>1097</v>
      </c>
      <c r="E120" s="2592"/>
      <c r="F120" s="2592"/>
      <c r="G120" s="2592"/>
      <c r="H120" s="2592"/>
      <c r="I120" s="2592"/>
      <c r="J120" s="2592"/>
      <c r="K120" s="2592"/>
      <c r="L120" s="2592"/>
      <c r="M120" s="2592"/>
      <c r="N120" s="2592"/>
      <c r="O120" s="2592"/>
      <c r="P120" s="2592"/>
      <c r="Q120" s="2592"/>
      <c r="R120" s="2592"/>
      <c r="S120" s="2592"/>
      <c r="T120" s="2592"/>
      <c r="U120" s="2592"/>
      <c r="V120" s="2592"/>
      <c r="W120" s="2592"/>
      <c r="X120" s="2592"/>
      <c r="Y120" s="2592"/>
      <c r="Z120" s="2592"/>
      <c r="AA120" s="2592"/>
      <c r="AB120" s="2592"/>
      <c r="AC120" s="2592"/>
      <c r="AD120" s="2592"/>
      <c r="AE120" s="2592"/>
      <c r="AF120" s="2592"/>
      <c r="AG120" s="2592"/>
      <c r="AH120" s="2592"/>
      <c r="AI120" s="2592"/>
      <c r="AJ120" s="2592"/>
      <c r="AK120" s="2592"/>
      <c r="AL120" s="2592"/>
      <c r="AM120" s="2592"/>
      <c r="AN120" s="2592"/>
      <c r="AO120" s="2592"/>
      <c r="AP120" s="2592"/>
      <c r="AQ120" s="2592"/>
      <c r="AR120" s="2592"/>
      <c r="AS120" s="2592"/>
      <c r="AT120" s="2592"/>
      <c r="AU120" s="2592"/>
      <c r="AV120" s="2592"/>
      <c r="AW120" s="2592"/>
      <c r="AX120" s="2592"/>
      <c r="AY120" s="2592"/>
      <c r="AZ120" s="2592"/>
      <c r="BA120" s="2592"/>
      <c r="BB120" s="2592"/>
      <c r="BC120" s="2592"/>
      <c r="BD120" s="2592"/>
      <c r="BE120" s="2592"/>
      <c r="BF120" s="2592"/>
      <c r="BG120" s="2592"/>
      <c r="BH120" s="2592"/>
      <c r="BI120" s="2592"/>
      <c r="BJ120" s="2592"/>
      <c r="BK120" s="2592"/>
      <c r="BL120" s="2592"/>
      <c r="BM120" s="2592"/>
      <c r="BN120" s="2592"/>
      <c r="BO120" s="2592"/>
      <c r="BP120" s="2592"/>
      <c r="BQ120" s="2592"/>
      <c r="BR120" s="2592"/>
      <c r="BS120" s="2592"/>
      <c r="BT120" s="2592"/>
      <c r="BU120" s="2592"/>
      <c r="BV120" s="2592"/>
      <c r="BW120" s="2592"/>
      <c r="BX120" s="2592"/>
      <c r="BY120" s="2592"/>
      <c r="BZ120" s="2592"/>
      <c r="CA120" s="2592"/>
      <c r="CB120" s="2592"/>
      <c r="CC120" s="2592"/>
      <c r="CD120" s="2592"/>
      <c r="CE120" s="2592"/>
      <c r="CF120" s="2592"/>
      <c r="CG120" s="2592"/>
      <c r="CH120" s="2592"/>
      <c r="CI120" s="2592"/>
      <c r="CJ120" s="2592"/>
      <c r="CK120" s="2592"/>
      <c r="CL120" s="2592"/>
      <c r="CM120" s="2592"/>
      <c r="CN120" s="2592"/>
      <c r="CO120" s="2592"/>
      <c r="CP120" s="2592"/>
      <c r="CQ120" s="2592"/>
      <c r="CR120" s="2592"/>
      <c r="CS120" s="2592"/>
      <c r="CT120" s="2592"/>
      <c r="CU120" s="2592"/>
      <c r="CV120" s="2592"/>
      <c r="CW120" s="2592"/>
      <c r="CX120" s="2592"/>
      <c r="CY120" s="2592"/>
      <c r="CZ120" s="2592"/>
      <c r="DA120" s="2592"/>
      <c r="DB120" s="2592"/>
      <c r="DC120" s="2592"/>
      <c r="DD120" s="2592"/>
      <c r="DE120" s="2592"/>
      <c r="DF120" s="2592"/>
      <c r="DG120" s="2592"/>
      <c r="DH120" s="2592"/>
      <c r="DI120" s="2592"/>
      <c r="DJ120" s="2592"/>
      <c r="DK120" s="2592"/>
      <c r="DL120" s="2592"/>
      <c r="DM120" s="2592"/>
      <c r="DN120" s="2592"/>
      <c r="DO120" s="2592"/>
      <c r="DP120" s="2592"/>
      <c r="DQ120" s="2592"/>
      <c r="DR120" s="2592"/>
      <c r="DS120" s="2592"/>
      <c r="DT120" s="2592"/>
      <c r="DU120" s="2592"/>
      <c r="DV120" s="2592"/>
      <c r="DW120" s="2592"/>
      <c r="DX120" s="2592"/>
      <c r="DY120" s="2592"/>
      <c r="DZ120" s="2592"/>
      <c r="EA120" s="2592"/>
      <c r="EB120" s="2592"/>
      <c r="EC120" s="2592"/>
    </row>
    <row r="121" spans="1:133" ht="6.75" customHeight="1" x14ac:dyDescent="0.25">
      <c r="B121" s="745"/>
      <c r="C121" s="745"/>
      <c r="D121" s="745"/>
      <c r="E121" s="745"/>
      <c r="F121" s="745"/>
      <c r="G121" s="745"/>
      <c r="H121" s="745"/>
      <c r="I121" s="751"/>
      <c r="J121" s="751"/>
      <c r="K121" s="751"/>
      <c r="L121" s="751"/>
      <c r="M121" s="751"/>
      <c r="N121" s="751"/>
      <c r="O121" s="751"/>
      <c r="P121" s="751"/>
      <c r="Q121" s="751"/>
      <c r="R121" s="751"/>
      <c r="S121" s="751"/>
      <c r="T121" s="751"/>
      <c r="U121" s="751"/>
      <c r="V121" s="751"/>
      <c r="W121" s="751"/>
      <c r="X121" s="751"/>
      <c r="Y121" s="753"/>
      <c r="Z121" s="753"/>
      <c r="AA121" s="753"/>
      <c r="AB121" s="753"/>
      <c r="AC121" s="753"/>
      <c r="AD121" s="753"/>
      <c r="AE121" s="753"/>
      <c r="AF121" s="751"/>
      <c r="AG121" s="751"/>
      <c r="AH121" s="751"/>
      <c r="AI121" s="751"/>
      <c r="AJ121" s="751"/>
      <c r="AK121" s="751"/>
      <c r="AL121" s="751"/>
      <c r="AM121" s="751"/>
      <c r="AN121" s="751"/>
      <c r="AO121" s="751"/>
      <c r="AP121" s="751"/>
      <c r="AQ121" s="751"/>
      <c r="AR121" s="751"/>
      <c r="AS121" s="751"/>
      <c r="AT121" s="751"/>
      <c r="AU121" s="751"/>
      <c r="AV121" s="753"/>
      <c r="AW121" s="753"/>
      <c r="AX121" s="753"/>
      <c r="AY121" s="753"/>
      <c r="AZ121" s="753"/>
      <c r="BA121" s="753"/>
      <c r="BB121" s="753"/>
      <c r="BC121" s="753"/>
      <c r="BD121" s="753"/>
      <c r="BE121" s="753"/>
      <c r="BF121" s="753"/>
      <c r="BG121" s="753"/>
      <c r="BH121" s="753"/>
      <c r="BI121" s="751"/>
      <c r="BJ121" s="751"/>
      <c r="BK121" s="751"/>
      <c r="BL121" s="751"/>
      <c r="BM121" s="751"/>
      <c r="BN121" s="751"/>
      <c r="BO121" s="751"/>
      <c r="BP121" s="751"/>
      <c r="BQ121" s="751"/>
      <c r="BR121" s="751"/>
      <c r="BS121" s="751"/>
      <c r="BT121" s="753"/>
      <c r="BU121" s="753"/>
      <c r="BV121" s="753"/>
      <c r="BW121" s="753"/>
      <c r="BX121" s="753"/>
      <c r="BY121" s="753"/>
      <c r="BZ121" s="753"/>
      <c r="CA121" s="753"/>
      <c r="CB121" s="753"/>
      <c r="CC121" s="753"/>
      <c r="CD121" s="753"/>
      <c r="CE121" s="753"/>
      <c r="CF121" s="753"/>
      <c r="CG121" s="751"/>
      <c r="CH121" s="751"/>
      <c r="CI121" s="751"/>
      <c r="CJ121" s="751"/>
      <c r="CK121" s="751"/>
      <c r="CL121" s="751"/>
      <c r="CM121" s="751"/>
      <c r="CN121" s="751"/>
      <c r="CO121" s="751"/>
      <c r="CP121" s="751"/>
      <c r="CQ121" s="751"/>
      <c r="CR121" s="753"/>
      <c r="CS121" s="753"/>
      <c r="CT121" s="753"/>
      <c r="CU121" s="753"/>
      <c r="CV121" s="753"/>
      <c r="CW121" s="753"/>
      <c r="CX121" s="753"/>
      <c r="CY121" s="753"/>
      <c r="CZ121" s="753"/>
      <c r="DA121" s="753"/>
      <c r="DB121" s="753"/>
      <c r="DC121" s="753"/>
      <c r="DD121" s="753"/>
      <c r="DE121" s="751"/>
      <c r="DF121" s="751"/>
      <c r="DG121" s="751"/>
      <c r="DH121" s="751"/>
      <c r="DI121" s="751"/>
      <c r="DJ121" s="751"/>
      <c r="DK121" s="751"/>
      <c r="DL121" s="751"/>
      <c r="DM121" s="751"/>
      <c r="DN121" s="751"/>
      <c r="DO121" s="751"/>
      <c r="DP121" s="753"/>
      <c r="DQ121" s="755"/>
    </row>
    <row r="122" spans="1:133" ht="15.75" thickBot="1" x14ac:dyDescent="0.3">
      <c r="A122" s="904"/>
      <c r="B122" s="725" t="s">
        <v>1069</v>
      </c>
      <c r="C122" s="904"/>
      <c r="D122" s="725"/>
      <c r="E122" s="725"/>
      <c r="F122" s="725"/>
      <c r="G122" s="725"/>
      <c r="H122" s="725"/>
      <c r="I122" s="904"/>
      <c r="J122" s="917"/>
      <c r="K122" s="917"/>
      <c r="L122" s="917"/>
      <c r="M122" s="917"/>
      <c r="N122" s="918"/>
      <c r="O122" s="918"/>
      <c r="P122" s="918"/>
      <c r="Q122" s="918"/>
      <c r="R122" s="918"/>
      <c r="S122" s="918"/>
      <c r="T122" s="918"/>
      <c r="U122" s="918"/>
      <c r="V122" s="918"/>
      <c r="W122" s="918"/>
      <c r="X122" s="918"/>
      <c r="Y122" s="918"/>
      <c r="Z122" s="918"/>
      <c r="AA122" s="918"/>
      <c r="AB122" s="918"/>
      <c r="AC122" s="918"/>
      <c r="AD122" s="918"/>
      <c r="AE122" s="918"/>
      <c r="AF122" s="918"/>
      <c r="AG122" s="918"/>
      <c r="AH122" s="918"/>
      <c r="AI122" s="918"/>
      <c r="AJ122" s="918"/>
      <c r="AK122" s="918"/>
      <c r="AL122" s="918"/>
      <c r="AM122" s="918"/>
      <c r="AN122" s="918"/>
      <c r="AO122" s="918"/>
      <c r="AP122" s="918"/>
      <c r="AQ122" s="918"/>
      <c r="AR122" s="918"/>
      <c r="AS122" s="918"/>
      <c r="AT122" s="918"/>
      <c r="AU122" s="918"/>
      <c r="AV122" s="918"/>
      <c r="AW122" s="918"/>
      <c r="AX122" s="918"/>
      <c r="AY122" s="918"/>
      <c r="AZ122" s="918"/>
      <c r="BA122" s="918"/>
      <c r="BB122" s="918"/>
      <c r="BC122" s="918"/>
      <c r="BD122" s="918"/>
      <c r="BE122" s="918"/>
      <c r="BF122" s="918"/>
      <c r="BG122" s="918"/>
      <c r="BH122" s="918"/>
      <c r="BI122" s="918"/>
      <c r="BJ122" s="918"/>
      <c r="BK122" s="918"/>
      <c r="BL122" s="918"/>
      <c r="BM122" s="918"/>
      <c r="BN122" s="918"/>
      <c r="BO122" s="918"/>
      <c r="BP122" s="918"/>
      <c r="BQ122" s="918"/>
      <c r="BR122" s="918"/>
      <c r="BS122" s="918"/>
      <c r="BT122" s="918"/>
      <c r="BU122" s="918"/>
      <c r="BV122" s="918"/>
      <c r="BW122" s="918"/>
      <c r="BX122" s="918"/>
      <c r="BY122" s="918"/>
      <c r="BZ122" s="918"/>
      <c r="CA122" s="918"/>
      <c r="CB122" s="918"/>
      <c r="CC122" s="918"/>
      <c r="CD122" s="918"/>
      <c r="CE122" s="918"/>
      <c r="CF122" s="918"/>
      <c r="CG122" s="918"/>
      <c r="CH122" s="918"/>
      <c r="CI122" s="918"/>
      <c r="CJ122" s="918"/>
      <c r="CK122" s="918"/>
      <c r="CL122" s="918"/>
      <c r="CM122" s="918"/>
      <c r="CN122" s="918"/>
      <c r="CO122" s="918"/>
      <c r="CP122" s="918"/>
      <c r="CQ122" s="918"/>
      <c r="CR122" s="918"/>
      <c r="CS122" s="918"/>
      <c r="CT122" s="918"/>
      <c r="CU122" s="918"/>
      <c r="CV122" s="918"/>
      <c r="CW122" s="918"/>
      <c r="CX122" s="918"/>
      <c r="CY122" s="918"/>
      <c r="CZ122" s="918"/>
      <c r="DA122" s="918"/>
      <c r="DB122" s="918"/>
      <c r="DC122" s="918"/>
      <c r="DD122" s="918"/>
      <c r="DE122" s="918"/>
      <c r="DF122" s="918"/>
      <c r="DG122" s="918"/>
      <c r="DH122" s="918"/>
      <c r="DI122" s="918"/>
      <c r="DJ122" s="918"/>
      <c r="DK122" s="918"/>
      <c r="DL122" s="918"/>
      <c r="DM122" s="918"/>
      <c r="DN122" s="918"/>
      <c r="DO122" s="918"/>
      <c r="DP122" s="918"/>
      <c r="DQ122" s="759"/>
    </row>
    <row r="123" spans="1:133" ht="15" customHeight="1" thickTop="1" x14ac:dyDescent="0.25">
      <c r="A123" s="905" t="s">
        <v>1067</v>
      </c>
      <c r="B123" s="1017">
        <v>11</v>
      </c>
      <c r="C123" s="2515">
        <v>11</v>
      </c>
      <c r="D123" s="2516"/>
      <c r="E123" s="2516"/>
      <c r="F123" s="2516"/>
      <c r="G123" s="2516"/>
      <c r="H123" s="2516"/>
      <c r="I123" s="2516"/>
      <c r="J123" s="2516"/>
      <c r="K123" s="2516"/>
      <c r="L123" s="2516"/>
      <c r="M123" s="2516"/>
      <c r="N123" s="2516"/>
      <c r="O123" s="2512">
        <v>9</v>
      </c>
      <c r="P123" s="2513"/>
      <c r="Q123" s="2513"/>
      <c r="R123" s="2513"/>
      <c r="S123" s="2513"/>
      <c r="T123" s="2513"/>
      <c r="U123" s="2513"/>
      <c r="V123" s="2513"/>
      <c r="W123" s="2513"/>
      <c r="X123" s="2513"/>
      <c r="Y123" s="2514"/>
      <c r="Z123" s="2512">
        <v>9</v>
      </c>
      <c r="AA123" s="2513"/>
      <c r="AB123" s="2513"/>
      <c r="AC123" s="2513"/>
      <c r="AD123" s="2513"/>
      <c r="AE123" s="2513"/>
      <c r="AF123" s="2513"/>
      <c r="AG123" s="2513"/>
      <c r="AH123" s="2513"/>
      <c r="AI123" s="2513"/>
      <c r="AJ123" s="2514"/>
      <c r="AK123" s="2512">
        <v>9</v>
      </c>
      <c r="AL123" s="2513"/>
      <c r="AM123" s="2513"/>
      <c r="AN123" s="2513"/>
      <c r="AO123" s="2513"/>
      <c r="AP123" s="2513"/>
      <c r="AQ123" s="2513"/>
      <c r="AR123" s="2513"/>
      <c r="AS123" s="2513"/>
      <c r="AT123" s="2513"/>
      <c r="AU123" s="2513"/>
      <c r="AV123" s="2514"/>
      <c r="AW123" s="2512">
        <v>9</v>
      </c>
      <c r="AX123" s="2513"/>
      <c r="AY123" s="2513"/>
      <c r="AZ123" s="2513"/>
      <c r="BA123" s="2513"/>
      <c r="BB123" s="2513"/>
      <c r="BC123" s="2513"/>
      <c r="BD123" s="2513"/>
      <c r="BE123" s="2513"/>
      <c r="BF123" s="2513"/>
      <c r="BG123" s="2513"/>
      <c r="BH123" s="2514"/>
      <c r="BI123" s="2512">
        <v>9</v>
      </c>
      <c r="BJ123" s="2513"/>
      <c r="BK123" s="2513"/>
      <c r="BL123" s="2513"/>
      <c r="BM123" s="2513"/>
      <c r="BN123" s="2513"/>
      <c r="BO123" s="2513"/>
      <c r="BP123" s="2513"/>
      <c r="BQ123" s="2513"/>
      <c r="BR123" s="2513"/>
      <c r="BS123" s="2513"/>
      <c r="BT123" s="2514"/>
      <c r="BU123" s="2512">
        <v>9</v>
      </c>
      <c r="BV123" s="2513"/>
      <c r="BW123" s="2513"/>
      <c r="BX123" s="2513"/>
      <c r="BY123" s="2513"/>
      <c r="BZ123" s="2513"/>
      <c r="CA123" s="2513"/>
      <c r="CB123" s="2513"/>
      <c r="CC123" s="2513"/>
      <c r="CD123" s="2513"/>
      <c r="CE123" s="2513"/>
      <c r="CF123" s="2514"/>
      <c r="CG123" s="2512">
        <v>8</v>
      </c>
      <c r="CH123" s="2513"/>
      <c r="CI123" s="2513"/>
      <c r="CJ123" s="2513"/>
      <c r="CK123" s="2513"/>
      <c r="CL123" s="2513"/>
      <c r="CM123" s="2513"/>
      <c r="CN123" s="2513"/>
      <c r="CO123" s="2513"/>
      <c r="CP123" s="2513"/>
      <c r="CQ123" s="2513"/>
      <c r="CR123" s="2514"/>
      <c r="CS123" s="2512">
        <v>7</v>
      </c>
      <c r="CT123" s="2513"/>
      <c r="CU123" s="2513"/>
      <c r="CV123" s="2513"/>
      <c r="CW123" s="2513"/>
      <c r="CX123" s="2513"/>
      <c r="CY123" s="2513"/>
      <c r="CZ123" s="2513"/>
      <c r="DA123" s="2513"/>
      <c r="DB123" s="2513"/>
      <c r="DC123" s="2513"/>
      <c r="DD123" s="2514"/>
      <c r="DE123" s="2512">
        <v>4</v>
      </c>
      <c r="DF123" s="2513"/>
      <c r="DG123" s="2513"/>
      <c r="DH123" s="2513"/>
      <c r="DI123" s="2513"/>
      <c r="DJ123" s="2513"/>
      <c r="DK123" s="2513"/>
      <c r="DL123" s="2513"/>
      <c r="DM123" s="2513"/>
      <c r="DN123" s="2513"/>
      <c r="DO123" s="2513"/>
      <c r="DP123" s="2514"/>
      <c r="DQ123" s="759"/>
    </row>
    <row r="124" spans="1:133" ht="15" customHeight="1" thickBot="1" x14ac:dyDescent="0.3">
      <c r="A124" s="905" t="s">
        <v>1068</v>
      </c>
      <c r="B124" s="1018">
        <v>1</v>
      </c>
      <c r="C124" s="2510">
        <v>1</v>
      </c>
      <c r="D124" s="2510"/>
      <c r="E124" s="2510"/>
      <c r="F124" s="2510"/>
      <c r="G124" s="2510"/>
      <c r="H124" s="2510"/>
      <c r="I124" s="2510"/>
      <c r="J124" s="2510"/>
      <c r="K124" s="2510"/>
      <c r="L124" s="2510"/>
      <c r="M124" s="2510"/>
      <c r="N124" s="2511"/>
      <c r="O124" s="2509">
        <f>10/11</f>
        <v>0.90909090909090906</v>
      </c>
      <c r="P124" s="2510"/>
      <c r="Q124" s="2510"/>
      <c r="R124" s="2510"/>
      <c r="S124" s="2510"/>
      <c r="T124" s="2510"/>
      <c r="U124" s="2510"/>
      <c r="V124" s="2510"/>
      <c r="W124" s="2510"/>
      <c r="X124" s="2510"/>
      <c r="Y124" s="2511"/>
      <c r="Z124" s="2509">
        <f>10/11</f>
        <v>0.90909090909090906</v>
      </c>
      <c r="AA124" s="2510"/>
      <c r="AB124" s="2510"/>
      <c r="AC124" s="2510"/>
      <c r="AD124" s="2510"/>
      <c r="AE124" s="2510"/>
      <c r="AF124" s="2510"/>
      <c r="AG124" s="2510"/>
      <c r="AH124" s="2510"/>
      <c r="AI124" s="2510"/>
      <c r="AJ124" s="2511"/>
      <c r="AK124" s="2509">
        <f>10/11</f>
        <v>0.90909090909090906</v>
      </c>
      <c r="AL124" s="2510"/>
      <c r="AM124" s="2510"/>
      <c r="AN124" s="2510"/>
      <c r="AO124" s="2510"/>
      <c r="AP124" s="2510"/>
      <c r="AQ124" s="2510"/>
      <c r="AR124" s="2510"/>
      <c r="AS124" s="2510"/>
      <c r="AT124" s="2510"/>
      <c r="AU124" s="2510"/>
      <c r="AV124" s="2511"/>
      <c r="AW124" s="2509">
        <f>10/11</f>
        <v>0.90909090909090906</v>
      </c>
      <c r="AX124" s="2510"/>
      <c r="AY124" s="2510"/>
      <c r="AZ124" s="2510"/>
      <c r="BA124" s="2510"/>
      <c r="BB124" s="2510"/>
      <c r="BC124" s="2510"/>
      <c r="BD124" s="2510"/>
      <c r="BE124" s="2510"/>
      <c r="BF124" s="2510"/>
      <c r="BG124" s="2510"/>
      <c r="BH124" s="2511"/>
      <c r="BI124" s="2509">
        <f>10/11</f>
        <v>0.90909090909090906</v>
      </c>
      <c r="BJ124" s="2510"/>
      <c r="BK124" s="2510"/>
      <c r="BL124" s="2510"/>
      <c r="BM124" s="2510"/>
      <c r="BN124" s="2510"/>
      <c r="BO124" s="2510"/>
      <c r="BP124" s="2510"/>
      <c r="BQ124" s="2510"/>
      <c r="BR124" s="2510"/>
      <c r="BS124" s="2510"/>
      <c r="BT124" s="2511"/>
      <c r="BU124" s="2509">
        <f>10/11</f>
        <v>0.90909090909090906</v>
      </c>
      <c r="BV124" s="2510"/>
      <c r="BW124" s="2510"/>
      <c r="BX124" s="2510"/>
      <c r="BY124" s="2510"/>
      <c r="BZ124" s="2510"/>
      <c r="CA124" s="2510"/>
      <c r="CB124" s="2510"/>
      <c r="CC124" s="2510"/>
      <c r="CD124" s="2510"/>
      <c r="CE124" s="2510"/>
      <c r="CF124" s="2511"/>
      <c r="CG124" s="2509">
        <f>10/11</f>
        <v>0.90909090909090906</v>
      </c>
      <c r="CH124" s="2510"/>
      <c r="CI124" s="2510"/>
      <c r="CJ124" s="2510"/>
      <c r="CK124" s="2510"/>
      <c r="CL124" s="2510"/>
      <c r="CM124" s="2510"/>
      <c r="CN124" s="2510"/>
      <c r="CO124" s="2510"/>
      <c r="CP124" s="2510"/>
      <c r="CQ124" s="2510"/>
      <c r="CR124" s="2511"/>
      <c r="CS124" s="2509">
        <f>CS123/11</f>
        <v>0.63636363636363635</v>
      </c>
      <c r="CT124" s="2510"/>
      <c r="CU124" s="2510"/>
      <c r="CV124" s="2510"/>
      <c r="CW124" s="2510"/>
      <c r="CX124" s="2510"/>
      <c r="CY124" s="2510"/>
      <c r="CZ124" s="2510"/>
      <c r="DA124" s="2510"/>
      <c r="DB124" s="2510"/>
      <c r="DC124" s="2510"/>
      <c r="DD124" s="2511"/>
      <c r="DE124" s="2509">
        <f>DE123/11</f>
        <v>0.36363636363636365</v>
      </c>
      <c r="DF124" s="2510"/>
      <c r="DG124" s="2510"/>
      <c r="DH124" s="2510"/>
      <c r="DI124" s="2510"/>
      <c r="DJ124" s="2510"/>
      <c r="DK124" s="2510"/>
      <c r="DL124" s="2510"/>
      <c r="DM124" s="2510"/>
      <c r="DN124" s="2510"/>
      <c r="DO124" s="2510"/>
      <c r="DP124" s="2511"/>
      <c r="DQ124" s="759"/>
    </row>
    <row r="125" spans="1:133" ht="15.75" thickTop="1" x14ac:dyDescent="0.25">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c r="AK125" s="759"/>
      <c r="AL125" s="759"/>
      <c r="AM125" s="759"/>
      <c r="AN125" s="759"/>
      <c r="AO125" s="759"/>
      <c r="AP125" s="759"/>
      <c r="AQ125" s="759"/>
      <c r="AR125" s="759"/>
      <c r="AS125" s="759"/>
      <c r="AT125" s="759"/>
      <c r="AU125" s="759"/>
      <c r="AV125" s="759"/>
      <c r="AW125" s="759"/>
      <c r="AX125" s="759"/>
      <c r="AY125" s="759"/>
      <c r="AZ125" s="759"/>
      <c r="BA125" s="759"/>
      <c r="BB125" s="759"/>
      <c r="BC125" s="759"/>
      <c r="BD125" s="759"/>
      <c r="BE125" s="759"/>
      <c r="BF125" s="759"/>
      <c r="BG125" s="759"/>
      <c r="BH125" s="759"/>
      <c r="BI125" s="759"/>
      <c r="BJ125" s="759"/>
      <c r="BK125" s="759"/>
      <c r="BL125" s="759"/>
      <c r="BM125" s="759"/>
      <c r="BN125" s="759"/>
      <c r="BO125" s="759"/>
      <c r="BP125" s="759"/>
      <c r="BQ125" s="759"/>
      <c r="BR125" s="759"/>
      <c r="BS125" s="759"/>
      <c r="BT125" s="759"/>
      <c r="BU125" s="759"/>
      <c r="BV125" s="759"/>
      <c r="BW125" s="759"/>
      <c r="BX125" s="759"/>
      <c r="BY125" s="759"/>
      <c r="BZ125" s="759"/>
      <c r="CA125" s="759"/>
      <c r="CB125" s="759"/>
      <c r="CC125" s="759"/>
      <c r="CD125" s="759"/>
      <c r="CE125" s="759"/>
      <c r="CF125" s="759"/>
      <c r="CG125" s="759"/>
      <c r="CH125" s="759"/>
      <c r="CI125" s="759"/>
      <c r="CJ125" s="759"/>
      <c r="CK125" s="759"/>
      <c r="CL125" s="759"/>
      <c r="CM125" s="759"/>
      <c r="CN125" s="759"/>
      <c r="CO125" s="759"/>
      <c r="CP125" s="759"/>
      <c r="CQ125" s="759"/>
      <c r="CR125" s="759"/>
      <c r="CS125" s="759"/>
      <c r="CT125" s="759"/>
      <c r="CU125" s="759"/>
      <c r="CV125" s="759"/>
      <c r="CW125" s="759"/>
      <c r="CX125" s="759"/>
      <c r="CY125" s="759"/>
      <c r="CZ125" s="759"/>
      <c r="DA125" s="759"/>
      <c r="DB125" s="759"/>
      <c r="DC125" s="759"/>
      <c r="DD125" s="759"/>
      <c r="DE125" s="759"/>
      <c r="DF125" s="759"/>
      <c r="DG125" s="759"/>
      <c r="DH125" s="759"/>
      <c r="DI125" s="759"/>
      <c r="DJ125" s="759"/>
      <c r="DK125" s="759"/>
      <c r="DL125" s="759"/>
      <c r="DM125" s="759"/>
      <c r="DN125" s="759"/>
      <c r="DO125" s="759"/>
      <c r="DP125" s="759"/>
      <c r="DQ125" s="759"/>
    </row>
    <row r="127" spans="1:133" x14ac:dyDescent="0.25">
      <c r="B127" s="2543" t="s">
        <v>1128</v>
      </c>
      <c r="C127" s="2544"/>
      <c r="D127" s="2544"/>
      <c r="E127" s="2544"/>
      <c r="F127" s="2544"/>
      <c r="G127" s="2544"/>
      <c r="H127" s="2544"/>
      <c r="I127" s="2544"/>
      <c r="J127" s="2544"/>
      <c r="K127" s="2544"/>
      <c r="L127" s="2544"/>
      <c r="M127" s="2544"/>
      <c r="N127" s="2544"/>
      <c r="O127" s="2544"/>
      <c r="P127" s="2544"/>
      <c r="Q127" s="2544"/>
      <c r="R127" s="2544"/>
      <c r="S127" s="2544"/>
      <c r="T127" s="2544"/>
      <c r="U127" s="2544"/>
      <c r="V127" s="2544"/>
      <c r="W127" s="2544"/>
      <c r="X127" s="2544"/>
      <c r="Y127" s="2544"/>
      <c r="Z127" s="2544"/>
      <c r="AA127" s="2544"/>
      <c r="AB127" s="2544"/>
      <c r="AC127" s="2544"/>
      <c r="AD127" s="2544"/>
      <c r="AE127" s="2544"/>
      <c r="AF127" s="2544"/>
      <c r="AG127" s="2544"/>
      <c r="AH127" s="2544"/>
      <c r="AI127" s="2544"/>
      <c r="AJ127" s="2544"/>
      <c r="AK127" s="2544"/>
      <c r="AL127" s="2544"/>
      <c r="AM127" s="2544"/>
      <c r="AN127" s="2544"/>
      <c r="AO127" s="2544"/>
      <c r="AP127" s="2544"/>
      <c r="AQ127" s="2544"/>
      <c r="AR127" s="2544"/>
      <c r="AS127" s="2544"/>
      <c r="AT127" s="2544"/>
      <c r="AU127" s="2544"/>
      <c r="AV127" s="2544"/>
      <c r="AW127" s="2544"/>
      <c r="AX127" s="2544"/>
      <c r="AY127" s="2544"/>
      <c r="AZ127" s="2544"/>
      <c r="BA127" s="2544"/>
      <c r="BB127" s="2544"/>
      <c r="BC127" s="2544"/>
      <c r="BD127" s="2544"/>
      <c r="BE127" s="2544"/>
      <c r="BF127" s="2544"/>
      <c r="BG127" s="2544"/>
      <c r="BH127" s="2544"/>
      <c r="BI127" s="2544"/>
      <c r="BJ127" s="2544"/>
      <c r="BK127" s="2544"/>
      <c r="BL127" s="2544"/>
      <c r="BM127" s="2544"/>
      <c r="BN127" s="2544"/>
      <c r="BO127" s="2544"/>
      <c r="BP127" s="2544"/>
      <c r="BQ127" s="2544"/>
      <c r="BR127" s="2544"/>
      <c r="BS127" s="2544"/>
      <c r="BT127" s="2544"/>
      <c r="BU127" s="2544"/>
      <c r="BV127" s="2544"/>
      <c r="BW127" s="2544"/>
      <c r="BX127" s="2544"/>
      <c r="BY127" s="2544"/>
      <c r="BZ127" s="2544"/>
      <c r="CA127" s="2544"/>
      <c r="CB127" s="2544"/>
      <c r="CC127" s="2544"/>
      <c r="CD127" s="2544"/>
      <c r="CE127" s="2544"/>
      <c r="CF127" s="2545"/>
      <c r="CG127" s="2538" t="s">
        <v>1107</v>
      </c>
      <c r="CH127" s="2538"/>
      <c r="CI127" s="2538"/>
      <c r="CJ127" s="2538"/>
      <c r="CK127" s="2538"/>
      <c r="CL127" s="2538"/>
      <c r="CM127" s="2538"/>
      <c r="CN127" s="2538"/>
      <c r="CO127" s="2538"/>
      <c r="CP127" s="2538"/>
      <c r="CQ127" s="2538"/>
      <c r="CR127" s="2538"/>
      <c r="CS127" s="2538" t="s">
        <v>1068</v>
      </c>
      <c r="CT127" s="2538"/>
      <c r="CU127" s="2538"/>
      <c r="CV127" s="2538"/>
      <c r="CW127" s="2538"/>
      <c r="CX127" s="2538"/>
      <c r="CY127" s="2538"/>
      <c r="CZ127" s="2538"/>
      <c r="DA127" s="2538"/>
      <c r="DB127" s="2538"/>
      <c r="DC127" s="2538"/>
      <c r="DD127" s="2538"/>
    </row>
    <row r="128" spans="1:133" x14ac:dyDescent="0.25">
      <c r="A128" s="762"/>
      <c r="B128" s="2628" t="s">
        <v>1127</v>
      </c>
      <c r="C128" s="2629"/>
      <c r="D128" s="2629"/>
      <c r="E128" s="2629"/>
      <c r="F128" s="2629"/>
      <c r="G128" s="2629"/>
      <c r="H128" s="2629"/>
      <c r="I128" s="2629"/>
      <c r="J128" s="2629"/>
      <c r="K128" s="2629"/>
      <c r="L128" s="2629"/>
      <c r="M128" s="2629"/>
      <c r="N128" s="2629"/>
      <c r="O128" s="2629"/>
      <c r="P128" s="2629"/>
      <c r="Q128" s="2629"/>
      <c r="R128" s="2629"/>
      <c r="S128" s="2629"/>
      <c r="T128" s="2629"/>
      <c r="U128" s="2629"/>
      <c r="V128" s="2629"/>
      <c r="W128" s="2629"/>
      <c r="X128" s="2629"/>
      <c r="Y128" s="2629"/>
      <c r="Z128" s="2629"/>
      <c r="AA128" s="2629"/>
      <c r="AB128" s="2629"/>
      <c r="AC128" s="2629"/>
      <c r="AD128" s="2629"/>
      <c r="AE128" s="2629"/>
      <c r="AF128" s="2629"/>
      <c r="AG128" s="2629"/>
      <c r="AH128" s="2629"/>
      <c r="AI128" s="2629"/>
      <c r="AJ128" s="2629"/>
      <c r="AK128" s="2629"/>
      <c r="AL128" s="2629"/>
      <c r="AM128" s="2629"/>
      <c r="AN128" s="2629"/>
      <c r="AO128" s="2629"/>
      <c r="AP128" s="2629"/>
      <c r="AQ128" s="2629"/>
      <c r="AR128" s="2629"/>
      <c r="AS128" s="2629"/>
      <c r="AT128" s="2629"/>
      <c r="AU128" s="2629"/>
      <c r="AV128" s="2629"/>
      <c r="AW128" s="2629"/>
      <c r="AX128" s="2629"/>
      <c r="AY128" s="2629"/>
      <c r="AZ128" s="2629"/>
      <c r="BA128" s="2629"/>
      <c r="BB128" s="2629"/>
      <c r="BC128" s="2629"/>
      <c r="BD128" s="2629"/>
      <c r="BE128" s="2629"/>
      <c r="BF128" s="2629"/>
      <c r="BG128" s="2629"/>
      <c r="BH128" s="2629"/>
      <c r="BI128" s="2629"/>
      <c r="BJ128" s="2629"/>
      <c r="BK128" s="2629"/>
      <c r="BL128" s="2629"/>
      <c r="BM128" s="2629"/>
      <c r="BN128" s="2629"/>
      <c r="BO128" s="2629"/>
      <c r="BP128" s="2629"/>
      <c r="BQ128" s="2629"/>
      <c r="BR128" s="2629"/>
      <c r="BS128" s="2629"/>
      <c r="BT128" s="2629"/>
      <c r="BU128" s="2629"/>
      <c r="BV128" s="2629"/>
      <c r="BW128" s="2629"/>
      <c r="BX128" s="2629"/>
      <c r="BY128" s="2629"/>
      <c r="BZ128" s="2629"/>
      <c r="CA128" s="2629"/>
      <c r="CB128" s="2629"/>
      <c r="CC128" s="2629"/>
      <c r="CD128" s="2629"/>
      <c r="CE128" s="2629"/>
      <c r="CF128" s="2630"/>
      <c r="CG128" s="2516">
        <v>11</v>
      </c>
      <c r="CH128" s="2516"/>
      <c r="CI128" s="2516"/>
      <c r="CJ128" s="2516"/>
      <c r="CK128" s="2516"/>
      <c r="CL128" s="2516"/>
      <c r="CM128" s="2516"/>
      <c r="CN128" s="2516"/>
      <c r="CO128" s="2516"/>
      <c r="CP128" s="2516"/>
      <c r="CQ128" s="2516"/>
      <c r="CR128" s="2516"/>
      <c r="CS128" s="2516"/>
      <c r="CT128" s="2516"/>
      <c r="CU128" s="2516"/>
      <c r="CV128" s="2516"/>
      <c r="CW128" s="2516"/>
      <c r="CX128" s="2516"/>
      <c r="CY128" s="2516"/>
      <c r="CZ128" s="2516"/>
      <c r="DA128" s="2516"/>
      <c r="DB128" s="2516"/>
      <c r="DC128" s="2516"/>
      <c r="DD128" s="2516"/>
    </row>
    <row r="129" spans="1:108" x14ac:dyDescent="0.25">
      <c r="A129" s="762"/>
      <c r="B129" s="2627" t="s">
        <v>1371</v>
      </c>
      <c r="C129" s="2627"/>
      <c r="D129" s="2627"/>
      <c r="E129" s="2627"/>
      <c r="F129" s="2627"/>
      <c r="G129" s="2627"/>
      <c r="H129" s="2627"/>
      <c r="I129" s="2627"/>
      <c r="J129" s="2627"/>
      <c r="K129" s="2627"/>
      <c r="L129" s="2627"/>
      <c r="M129" s="2627"/>
      <c r="N129" s="2627"/>
      <c r="O129" s="2627"/>
      <c r="P129" s="2627"/>
      <c r="Q129" s="2627"/>
      <c r="R129" s="2627"/>
      <c r="S129" s="2627"/>
      <c r="T129" s="2627"/>
      <c r="U129" s="2627"/>
      <c r="V129" s="2627"/>
      <c r="W129" s="2627"/>
      <c r="X129" s="2627"/>
      <c r="Y129" s="2627"/>
      <c r="Z129" s="2627"/>
      <c r="AA129" s="2627"/>
      <c r="AB129" s="2627"/>
      <c r="AC129" s="2627"/>
      <c r="AD129" s="2627"/>
      <c r="AE129" s="2627"/>
      <c r="AF129" s="2627"/>
      <c r="AG129" s="2627"/>
      <c r="AH129" s="2627"/>
      <c r="AI129" s="2627"/>
      <c r="AJ129" s="2627"/>
      <c r="AK129" s="2627"/>
      <c r="AL129" s="2627"/>
      <c r="AM129" s="2627"/>
      <c r="AN129" s="2627"/>
      <c r="AO129" s="2627"/>
      <c r="AP129" s="2627"/>
      <c r="AQ129" s="2627"/>
      <c r="AR129" s="2627"/>
      <c r="AS129" s="2627"/>
      <c r="AT129" s="2627"/>
      <c r="AU129" s="2627"/>
      <c r="AV129" s="2627"/>
      <c r="AW129" s="2627"/>
      <c r="AX129" s="2627"/>
      <c r="AY129" s="2627"/>
      <c r="AZ129" s="2627"/>
      <c r="BA129" s="2627"/>
      <c r="BB129" s="2627"/>
      <c r="BC129" s="2627"/>
      <c r="BD129" s="2627"/>
      <c r="BE129" s="2627"/>
      <c r="BF129" s="2627"/>
      <c r="BG129" s="2627"/>
      <c r="BH129" s="2627"/>
      <c r="BI129" s="2627"/>
      <c r="BJ129" s="2627"/>
      <c r="BK129" s="2627"/>
      <c r="BL129" s="2627"/>
      <c r="BM129" s="2627"/>
      <c r="BN129" s="2627"/>
      <c r="BO129" s="2627"/>
      <c r="BP129" s="2627"/>
      <c r="BQ129" s="2627"/>
      <c r="BR129" s="2627"/>
      <c r="BS129" s="2627"/>
      <c r="BT129" s="2627"/>
      <c r="BU129" s="2627"/>
      <c r="BV129" s="2627"/>
      <c r="BW129" s="2627"/>
      <c r="BX129" s="2627"/>
      <c r="BY129" s="2627"/>
      <c r="BZ129" s="2627"/>
      <c r="CA129" s="2627"/>
      <c r="CB129" s="2627"/>
      <c r="CC129" s="2627"/>
      <c r="CD129" s="2627"/>
      <c r="CE129" s="2627"/>
      <c r="CF129" s="2627"/>
      <c r="CG129" s="2516">
        <v>0</v>
      </c>
      <c r="CH129" s="2516"/>
      <c r="CI129" s="2516"/>
      <c r="CJ129" s="2516"/>
      <c r="CK129" s="2516"/>
      <c r="CL129" s="2516"/>
      <c r="CM129" s="2516"/>
      <c r="CN129" s="2516"/>
      <c r="CO129" s="2516"/>
      <c r="CP129" s="2516"/>
      <c r="CQ129" s="2516"/>
      <c r="CR129" s="2516"/>
      <c r="CS129" s="2532">
        <f>CG129/$CG$128</f>
        <v>0</v>
      </c>
      <c r="CT129" s="2532"/>
      <c r="CU129" s="2532"/>
      <c r="CV129" s="2532"/>
      <c r="CW129" s="2532"/>
      <c r="CX129" s="2532"/>
      <c r="CY129" s="2532"/>
      <c r="CZ129" s="2532"/>
      <c r="DA129" s="2532"/>
      <c r="DB129" s="2532"/>
      <c r="DC129" s="2532"/>
      <c r="DD129" s="2532"/>
    </row>
    <row r="130" spans="1:108" x14ac:dyDescent="0.25">
      <c r="B130" s="2624" t="s">
        <v>1132</v>
      </c>
      <c r="C130" s="2625"/>
      <c r="D130" s="2625"/>
      <c r="E130" s="2625"/>
      <c r="F130" s="2625"/>
      <c r="G130" s="2625"/>
      <c r="H130" s="2625"/>
      <c r="I130" s="2625"/>
      <c r="J130" s="2625"/>
      <c r="K130" s="2625"/>
      <c r="L130" s="2625"/>
      <c r="M130" s="2625"/>
      <c r="N130" s="2625"/>
      <c r="O130" s="2625"/>
      <c r="P130" s="2625"/>
      <c r="Q130" s="2625"/>
      <c r="R130" s="2625"/>
      <c r="S130" s="2625"/>
      <c r="T130" s="2625"/>
      <c r="U130" s="2625"/>
      <c r="V130" s="2625"/>
      <c r="W130" s="2625"/>
      <c r="X130" s="2625"/>
      <c r="Y130" s="2625"/>
      <c r="Z130" s="2625"/>
      <c r="AA130" s="2625"/>
      <c r="AB130" s="2625"/>
      <c r="AC130" s="2625"/>
      <c r="AD130" s="2625"/>
      <c r="AE130" s="2625"/>
      <c r="AF130" s="2625"/>
      <c r="AG130" s="2625"/>
      <c r="AH130" s="2625"/>
      <c r="AI130" s="2625"/>
      <c r="AJ130" s="2625"/>
      <c r="AK130" s="2625"/>
      <c r="AL130" s="2625"/>
      <c r="AM130" s="2625"/>
      <c r="AN130" s="2625"/>
      <c r="AO130" s="2625"/>
      <c r="AP130" s="2625"/>
      <c r="AQ130" s="2625"/>
      <c r="AR130" s="2625"/>
      <c r="AS130" s="2625"/>
      <c r="AT130" s="2625"/>
      <c r="AU130" s="2625"/>
      <c r="AV130" s="2625"/>
      <c r="AW130" s="2625"/>
      <c r="AX130" s="2625"/>
      <c r="AY130" s="2625"/>
      <c r="AZ130" s="2625"/>
      <c r="BA130" s="2625"/>
      <c r="BB130" s="2625"/>
      <c r="BC130" s="2625"/>
      <c r="BD130" s="2625"/>
      <c r="BE130" s="2625"/>
      <c r="BF130" s="2625"/>
      <c r="BG130" s="2625"/>
      <c r="BH130" s="2625"/>
      <c r="BI130" s="2625"/>
      <c r="BJ130" s="2625"/>
      <c r="BK130" s="2625"/>
      <c r="BL130" s="2625"/>
      <c r="BM130" s="2625"/>
      <c r="BN130" s="2625"/>
      <c r="BO130" s="2625"/>
      <c r="BP130" s="2625"/>
      <c r="BQ130" s="2625"/>
      <c r="BR130" s="2625"/>
      <c r="BS130" s="2625"/>
      <c r="BT130" s="2625"/>
      <c r="BU130" s="2625"/>
      <c r="BV130" s="2625"/>
      <c r="BW130" s="2625"/>
      <c r="BX130" s="2625"/>
      <c r="BY130" s="2625"/>
      <c r="BZ130" s="2625"/>
      <c r="CA130" s="2625"/>
      <c r="CB130" s="2625"/>
      <c r="CC130" s="2625"/>
      <c r="CD130" s="2625"/>
      <c r="CE130" s="2625"/>
      <c r="CF130" s="2626"/>
      <c r="CG130" s="2524">
        <v>11</v>
      </c>
      <c r="CH130" s="2524"/>
      <c r="CI130" s="2524"/>
      <c r="CJ130" s="2524"/>
      <c r="CK130" s="2524"/>
      <c r="CL130" s="2524"/>
      <c r="CM130" s="2524"/>
      <c r="CN130" s="2524"/>
      <c r="CO130" s="2524"/>
      <c r="CP130" s="2524"/>
      <c r="CQ130" s="2524"/>
      <c r="CR130" s="2524"/>
      <c r="CS130" s="2533">
        <f>CG130/$CG$128</f>
        <v>1</v>
      </c>
      <c r="CT130" s="2533"/>
      <c r="CU130" s="2533"/>
      <c r="CV130" s="2533"/>
      <c r="CW130" s="2533"/>
      <c r="CX130" s="2533"/>
      <c r="CY130" s="2533"/>
      <c r="CZ130" s="2533"/>
      <c r="DA130" s="2533"/>
      <c r="DB130" s="2533"/>
      <c r="DC130" s="2533"/>
      <c r="DD130" s="2533"/>
    </row>
    <row r="131" spans="1:108" x14ac:dyDescent="0.25">
      <c r="B131" s="823"/>
      <c r="C131" s="823"/>
      <c r="D131" s="823"/>
      <c r="E131" s="823"/>
      <c r="F131" s="823"/>
      <c r="G131" s="823"/>
      <c r="H131" s="823"/>
      <c r="I131" s="823"/>
      <c r="J131" s="823"/>
      <c r="K131" s="823"/>
      <c r="L131" s="823"/>
      <c r="M131" s="823"/>
      <c r="N131" s="823"/>
      <c r="O131" s="823"/>
      <c r="P131" s="823"/>
      <c r="Q131" s="823"/>
      <c r="R131" s="823"/>
      <c r="S131" s="823"/>
      <c r="T131" s="823"/>
      <c r="U131" s="823"/>
      <c r="V131" s="823"/>
      <c r="W131" s="823"/>
      <c r="X131" s="823"/>
      <c r="Y131" s="823"/>
      <c r="Z131" s="823"/>
      <c r="AA131" s="823"/>
      <c r="AB131" s="823"/>
      <c r="AC131" s="823"/>
      <c r="AD131" s="823"/>
      <c r="AE131" s="823"/>
      <c r="AF131" s="823"/>
      <c r="AG131" s="823"/>
      <c r="AH131" s="823"/>
      <c r="AI131" s="823"/>
      <c r="AJ131" s="823"/>
      <c r="AK131" s="823"/>
      <c r="AL131" s="823"/>
      <c r="AM131" s="823"/>
      <c r="AN131" s="823"/>
      <c r="AO131" s="823"/>
      <c r="AP131" s="823"/>
      <c r="AQ131" s="823"/>
      <c r="AR131" s="823"/>
      <c r="AS131" s="823"/>
      <c r="AT131" s="823"/>
      <c r="AU131" s="823"/>
      <c r="AV131" s="823"/>
      <c r="AW131" s="823"/>
      <c r="AX131" s="823"/>
      <c r="AY131" s="823"/>
      <c r="AZ131" s="823"/>
      <c r="BA131" s="823"/>
      <c r="BB131" s="823"/>
      <c r="BC131" s="823"/>
      <c r="BD131" s="823"/>
      <c r="BE131" s="823"/>
      <c r="BF131" s="823"/>
      <c r="BG131" s="823"/>
      <c r="BH131" s="823"/>
      <c r="BI131" s="823"/>
      <c r="BJ131" s="823"/>
      <c r="BK131" s="823"/>
      <c r="BL131" s="823"/>
      <c r="BM131" s="823"/>
      <c r="BN131" s="823"/>
      <c r="BO131" s="823"/>
      <c r="BP131" s="823"/>
      <c r="BQ131" s="823"/>
      <c r="BR131" s="823"/>
      <c r="BS131" s="823"/>
      <c r="BT131" s="823"/>
      <c r="BU131" s="823"/>
      <c r="BV131" s="823"/>
      <c r="BW131" s="823"/>
      <c r="BX131" s="823"/>
      <c r="BY131" s="823"/>
      <c r="BZ131" s="823"/>
      <c r="CA131" s="823"/>
      <c r="CB131" s="823"/>
      <c r="CC131" s="823"/>
      <c r="CD131" s="823"/>
      <c r="CE131" s="823"/>
      <c r="CF131" s="823"/>
      <c r="CG131" s="823"/>
      <c r="CH131" s="823"/>
      <c r="CI131" s="823"/>
      <c r="CJ131" s="823"/>
      <c r="CK131" s="823"/>
      <c r="CL131" s="823"/>
      <c r="CM131" s="823"/>
      <c r="CN131" s="823"/>
      <c r="CO131" s="823"/>
      <c r="CP131" s="823"/>
      <c r="CQ131" s="823"/>
      <c r="CR131" s="823"/>
      <c r="CS131" s="823"/>
      <c r="CT131" s="823"/>
      <c r="CU131" s="823"/>
      <c r="CV131" s="823"/>
      <c r="CW131" s="823"/>
      <c r="CX131" s="823"/>
      <c r="CY131" s="823"/>
      <c r="CZ131" s="823"/>
      <c r="DA131" s="823"/>
      <c r="DB131" s="823"/>
      <c r="DC131" s="823"/>
      <c r="DD131" s="823"/>
    </row>
    <row r="132" spans="1:108" x14ac:dyDescent="0.25">
      <c r="B132" s="823"/>
      <c r="C132" s="823"/>
      <c r="D132" s="823"/>
      <c r="E132" s="823"/>
      <c r="F132" s="823"/>
      <c r="G132" s="823"/>
      <c r="H132" s="823"/>
      <c r="I132" s="823"/>
      <c r="J132" s="823"/>
      <c r="K132" s="823"/>
      <c r="L132" s="823"/>
      <c r="M132" s="823"/>
      <c r="N132" s="823"/>
      <c r="O132" s="823"/>
      <c r="P132" s="823"/>
      <c r="Q132" s="823"/>
      <c r="R132" s="823"/>
      <c r="S132" s="823"/>
      <c r="T132" s="823"/>
      <c r="U132" s="823"/>
      <c r="V132" s="823"/>
      <c r="W132" s="823"/>
      <c r="X132" s="823"/>
      <c r="Y132" s="823"/>
      <c r="Z132" s="823"/>
      <c r="AA132" s="823"/>
      <c r="AB132" s="823"/>
      <c r="AC132" s="823"/>
      <c r="AD132" s="823"/>
      <c r="AE132" s="823"/>
      <c r="AF132" s="823"/>
      <c r="AG132" s="823"/>
      <c r="AH132" s="823"/>
      <c r="AI132" s="823"/>
      <c r="AJ132" s="823"/>
      <c r="AK132" s="823"/>
      <c r="AL132" s="823"/>
      <c r="AM132" s="823"/>
      <c r="AN132" s="823"/>
      <c r="AO132" s="823"/>
      <c r="AP132" s="823"/>
      <c r="AQ132" s="823"/>
      <c r="AR132" s="823"/>
      <c r="AS132" s="823"/>
      <c r="AT132" s="823"/>
      <c r="AU132" s="823"/>
      <c r="AV132" s="823"/>
      <c r="AW132" s="823"/>
      <c r="AX132" s="823"/>
      <c r="AY132" s="823"/>
      <c r="AZ132" s="823"/>
      <c r="BA132" s="823"/>
      <c r="BB132" s="823"/>
      <c r="BC132" s="823"/>
      <c r="BD132" s="823"/>
      <c r="BE132" s="823"/>
      <c r="BF132" s="823"/>
      <c r="BG132" s="823"/>
      <c r="BH132" s="823"/>
      <c r="BI132" s="823"/>
      <c r="BJ132" s="823"/>
      <c r="BK132" s="823"/>
      <c r="BL132" s="823"/>
      <c r="BM132" s="823"/>
      <c r="BN132" s="823"/>
      <c r="BO132" s="823"/>
      <c r="BP132" s="823"/>
      <c r="BQ132" s="823"/>
      <c r="BR132" s="823"/>
      <c r="BS132" s="823"/>
      <c r="BT132" s="823"/>
      <c r="BU132" s="823"/>
      <c r="BV132" s="823"/>
      <c r="BW132" s="823"/>
      <c r="BX132" s="823"/>
      <c r="BY132" s="823"/>
      <c r="BZ132" s="823"/>
      <c r="CA132" s="823"/>
      <c r="CB132" s="823"/>
      <c r="CC132" s="823"/>
      <c r="CD132" s="823"/>
      <c r="CE132" s="823"/>
      <c r="CF132" s="823"/>
      <c r="CG132" s="823"/>
      <c r="CH132" s="823"/>
      <c r="CI132" s="823"/>
      <c r="CJ132" s="823"/>
      <c r="CK132" s="823"/>
      <c r="CL132" s="823"/>
      <c r="CM132" s="823"/>
      <c r="CN132" s="823"/>
      <c r="CO132" s="823"/>
      <c r="CP132" s="823"/>
      <c r="CQ132" s="823"/>
      <c r="CR132" s="823"/>
      <c r="CS132" s="823"/>
      <c r="CT132" s="823"/>
      <c r="CU132" s="823"/>
      <c r="CV132" s="823"/>
      <c r="CW132" s="823"/>
      <c r="CX132" s="823"/>
      <c r="CY132" s="823"/>
      <c r="CZ132" s="823"/>
      <c r="DA132" s="823"/>
      <c r="DB132" s="823"/>
      <c r="DC132" s="823"/>
      <c r="DD132" s="823"/>
    </row>
    <row r="133" spans="1:108" x14ac:dyDescent="0.25">
      <c r="B133" s="2588" t="s">
        <v>1134</v>
      </c>
      <c r="C133" s="2588"/>
      <c r="D133" s="2588"/>
      <c r="E133" s="2588"/>
      <c r="F133" s="2588"/>
      <c r="G133" s="2588"/>
      <c r="H133" s="2588"/>
      <c r="I133" s="2588"/>
      <c r="J133" s="2588"/>
      <c r="K133" s="2588"/>
      <c r="L133" s="2588"/>
      <c r="M133" s="2588"/>
      <c r="N133" s="2588"/>
      <c r="O133" s="2588"/>
      <c r="P133" s="2588"/>
      <c r="Q133" s="2588"/>
      <c r="R133" s="2588"/>
      <c r="S133" s="2588"/>
      <c r="T133" s="2588"/>
      <c r="U133" s="2588"/>
      <c r="V133" s="2588"/>
      <c r="W133" s="2588"/>
      <c r="X133" s="2588"/>
      <c r="Y133" s="2588"/>
      <c r="Z133" s="2588"/>
      <c r="AA133" s="2588"/>
      <c r="AB133" s="2588"/>
      <c r="AC133" s="2588"/>
      <c r="AD133" s="2588"/>
      <c r="AE133" s="2588"/>
      <c r="AF133" s="2588"/>
      <c r="AG133" s="2588"/>
      <c r="AH133" s="2588"/>
      <c r="AI133" s="2588"/>
      <c r="AJ133" s="2588"/>
      <c r="AK133" s="2588"/>
      <c r="AL133" s="2588"/>
      <c r="AM133" s="2588"/>
      <c r="AN133" s="2588"/>
      <c r="AO133" s="2588"/>
      <c r="AP133" s="2588"/>
      <c r="AQ133" s="2588"/>
      <c r="AR133" s="2588"/>
      <c r="AS133" s="2588"/>
      <c r="AT133" s="2588"/>
      <c r="AU133" s="2588"/>
      <c r="AV133" s="2588"/>
      <c r="AW133" s="2588"/>
      <c r="AX133" s="2588"/>
      <c r="AY133" s="2588"/>
      <c r="AZ133" s="2588"/>
      <c r="BA133" s="2588"/>
      <c r="BB133" s="2588"/>
      <c r="BC133" s="2588"/>
      <c r="BD133" s="2588"/>
      <c r="BE133" s="2588"/>
      <c r="BF133" s="2588"/>
      <c r="BG133" s="2588"/>
      <c r="BH133" s="2588"/>
      <c r="BI133" s="2588"/>
      <c r="BJ133" s="2588"/>
      <c r="BK133" s="2588"/>
      <c r="BL133" s="2588"/>
      <c r="BM133" s="2588"/>
      <c r="BN133" s="2588"/>
      <c r="BO133" s="2588"/>
      <c r="BP133" s="2588"/>
      <c r="BQ133" s="2588"/>
      <c r="BR133" s="2588"/>
      <c r="BS133" s="2588"/>
      <c r="BT133" s="2588"/>
      <c r="BU133" s="2588"/>
      <c r="BV133" s="2588"/>
      <c r="BW133" s="2587"/>
      <c r="BX133" s="2587"/>
      <c r="BY133" s="2587"/>
      <c r="BZ133" s="2587"/>
      <c r="CA133" s="2587"/>
      <c r="CB133" s="2587"/>
      <c r="CC133" s="2587"/>
      <c r="CD133" s="823"/>
      <c r="CE133" s="823"/>
      <c r="CF133" s="823"/>
      <c r="CG133" s="823"/>
      <c r="CH133" s="823"/>
      <c r="CI133" s="823"/>
      <c r="CJ133" s="823"/>
      <c r="CK133" s="823"/>
      <c r="CL133" s="823"/>
      <c r="CM133" s="823"/>
      <c r="CN133" s="823"/>
      <c r="CO133" s="823"/>
      <c r="CP133" s="823"/>
      <c r="CQ133" s="823"/>
      <c r="CR133" s="823"/>
      <c r="CS133" s="823"/>
      <c r="CT133" s="823"/>
      <c r="CU133" s="823"/>
      <c r="CV133" s="823"/>
      <c r="CW133" s="823"/>
      <c r="CX133" s="823"/>
      <c r="CY133" s="823"/>
      <c r="CZ133" s="823"/>
      <c r="DA133" s="823"/>
      <c r="DB133" s="823"/>
      <c r="DC133" s="823"/>
      <c r="DD133" s="823"/>
    </row>
    <row r="134" spans="1:108" ht="84" customHeight="1" x14ac:dyDescent="0.25">
      <c r="B134" s="2588" t="s">
        <v>1094</v>
      </c>
      <c r="C134" s="2588"/>
      <c r="D134" s="2588"/>
      <c r="E134" s="2588"/>
      <c r="F134" s="2588"/>
      <c r="G134" s="2588"/>
      <c r="H134" s="2588"/>
      <c r="I134" s="2588"/>
      <c r="J134" s="2588"/>
      <c r="K134" s="2588"/>
      <c r="L134" s="2588"/>
      <c r="M134" s="2588"/>
      <c r="N134" s="2588"/>
      <c r="O134" s="2588"/>
      <c r="P134" s="2588"/>
      <c r="Q134" s="2588"/>
      <c r="R134" s="2588"/>
      <c r="S134" s="2588"/>
      <c r="T134" s="2588"/>
      <c r="U134" s="2588"/>
      <c r="V134" s="2588"/>
      <c r="W134" s="2588"/>
      <c r="X134" s="2588"/>
      <c r="Y134" s="2588"/>
      <c r="Z134" s="2588"/>
      <c r="AA134" s="2588"/>
      <c r="AB134" s="2588"/>
      <c r="AC134" s="2588"/>
      <c r="AD134" s="2588"/>
      <c r="AE134" s="2588"/>
      <c r="AF134" s="2588"/>
      <c r="AG134" s="2588"/>
      <c r="AH134" s="2588"/>
      <c r="AI134" s="2588"/>
      <c r="AJ134" s="2585" t="s">
        <v>1236</v>
      </c>
      <c r="AK134" s="2586"/>
      <c r="AL134" s="2586"/>
      <c r="AM134" s="2586"/>
      <c r="AN134" s="2586"/>
      <c r="AO134" s="2586"/>
      <c r="AP134" s="2586"/>
      <c r="AQ134" s="2586"/>
      <c r="AR134" s="2586"/>
      <c r="AS134" s="2586"/>
      <c r="AT134" s="2586"/>
      <c r="AU134" s="2586"/>
      <c r="AV134" s="2586"/>
      <c r="AW134" s="2586"/>
      <c r="AX134" s="2586"/>
      <c r="AY134" s="2586"/>
      <c r="AZ134" s="2586"/>
      <c r="BA134" s="2586"/>
      <c r="BB134" s="2586"/>
      <c r="BC134" s="2586"/>
      <c r="BD134" s="2586"/>
      <c r="BE134" s="2586"/>
      <c r="BF134" s="2586"/>
      <c r="BG134" s="2586"/>
      <c r="BH134" s="2586"/>
      <c r="BI134" s="2586"/>
      <c r="BJ134" s="2586"/>
      <c r="BK134" s="2586"/>
      <c r="BL134" s="2586"/>
      <c r="BM134" s="2586"/>
      <c r="BN134" s="2586"/>
      <c r="BO134" s="2586"/>
      <c r="BP134" s="2586"/>
      <c r="BQ134" s="2586"/>
      <c r="BR134" s="2586"/>
      <c r="BS134" s="2586"/>
      <c r="BT134" s="2586"/>
      <c r="BU134" s="2586"/>
      <c r="BV134" s="2586"/>
      <c r="BW134" s="2587"/>
      <c r="BX134" s="2587"/>
      <c r="BY134" s="2587"/>
      <c r="BZ134" s="2587"/>
      <c r="CA134" s="2587"/>
      <c r="CB134" s="2587"/>
      <c r="CC134" s="2587"/>
      <c r="CD134" s="823"/>
      <c r="CE134" s="823"/>
      <c r="CF134" s="823"/>
      <c r="CG134" s="823"/>
      <c r="CH134" s="823"/>
      <c r="CI134" s="823"/>
      <c r="CJ134" s="823"/>
      <c r="CK134" s="823"/>
      <c r="CL134" s="823"/>
      <c r="CM134" s="823"/>
      <c r="CN134" s="823"/>
      <c r="CO134" s="823"/>
      <c r="CP134" s="823"/>
      <c r="CQ134" s="823"/>
      <c r="CR134" s="823"/>
      <c r="CS134" s="823"/>
      <c r="CT134" s="823"/>
      <c r="CU134" s="823"/>
      <c r="CV134" s="823"/>
      <c r="CW134" s="823"/>
      <c r="CX134" s="823"/>
      <c r="CY134" s="823"/>
      <c r="CZ134" s="823"/>
      <c r="DA134" s="823"/>
      <c r="DB134" s="823"/>
      <c r="DC134" s="823"/>
      <c r="DD134" s="823"/>
    </row>
    <row r="135" spans="1:108" ht="28.15" customHeight="1" x14ac:dyDescent="0.25">
      <c r="B135" s="2588" t="s">
        <v>1095</v>
      </c>
      <c r="C135" s="2588"/>
      <c r="D135" s="2588"/>
      <c r="E135" s="2588"/>
      <c r="F135" s="2588"/>
      <c r="G135" s="2588"/>
      <c r="H135" s="2588"/>
      <c r="I135" s="2588"/>
      <c r="J135" s="2588"/>
      <c r="K135" s="2588"/>
      <c r="L135" s="2588"/>
      <c r="M135" s="2588"/>
      <c r="N135" s="2588"/>
      <c r="O135" s="2588"/>
      <c r="P135" s="2588"/>
      <c r="Q135" s="2588"/>
      <c r="R135" s="2588"/>
      <c r="S135" s="2588"/>
      <c r="T135" s="2588"/>
      <c r="U135" s="2588"/>
      <c r="V135" s="2588"/>
      <c r="W135" s="2588"/>
      <c r="X135" s="2588"/>
      <c r="Y135" s="2588"/>
      <c r="Z135" s="2588"/>
      <c r="AA135" s="2588"/>
      <c r="AB135" s="2588"/>
      <c r="AC135" s="2588"/>
      <c r="AD135" s="2588"/>
      <c r="AE135" s="2588"/>
      <c r="AF135" s="2588"/>
      <c r="AG135" s="2588"/>
      <c r="AH135" s="2588"/>
      <c r="AI135" s="2588"/>
      <c r="AJ135" s="2585" t="s">
        <v>1188</v>
      </c>
      <c r="AK135" s="2586"/>
      <c r="AL135" s="2586"/>
      <c r="AM135" s="2586"/>
      <c r="AN135" s="2586"/>
      <c r="AO135" s="2586"/>
      <c r="AP135" s="2586"/>
      <c r="AQ135" s="2586"/>
      <c r="AR135" s="2586"/>
      <c r="AS135" s="2586"/>
      <c r="AT135" s="2586"/>
      <c r="AU135" s="2586"/>
      <c r="AV135" s="2586"/>
      <c r="AW135" s="2586"/>
      <c r="AX135" s="2586"/>
      <c r="AY135" s="2586"/>
      <c r="AZ135" s="2586"/>
      <c r="BA135" s="2586"/>
      <c r="BB135" s="2586"/>
      <c r="BC135" s="2586"/>
      <c r="BD135" s="2586"/>
      <c r="BE135" s="2586"/>
      <c r="BF135" s="2586"/>
      <c r="BG135" s="2586"/>
      <c r="BH135" s="2586"/>
      <c r="BI135" s="2586"/>
      <c r="BJ135" s="2586"/>
      <c r="BK135" s="2586"/>
      <c r="BL135" s="2586"/>
      <c r="BM135" s="2586"/>
      <c r="BN135" s="2586"/>
      <c r="BO135" s="2586"/>
      <c r="BP135" s="2586"/>
      <c r="BQ135" s="2586"/>
      <c r="BR135" s="2586"/>
      <c r="BS135" s="2586"/>
      <c r="BT135" s="2586"/>
      <c r="BU135" s="2586"/>
      <c r="BV135" s="2586"/>
      <c r="BW135" s="2587"/>
      <c r="BX135" s="2587"/>
      <c r="BY135" s="2587"/>
      <c r="BZ135" s="2587"/>
      <c r="CA135" s="2587"/>
      <c r="CB135" s="2587"/>
      <c r="CC135" s="2587"/>
      <c r="CD135" s="823"/>
      <c r="CE135" s="823"/>
      <c r="CF135" s="823"/>
      <c r="CG135" s="823"/>
      <c r="CH135" s="823"/>
      <c r="CI135" s="823"/>
      <c r="CJ135" s="823"/>
      <c r="CK135" s="823"/>
      <c r="CL135" s="823"/>
      <c r="CM135" s="823"/>
      <c r="CN135" s="823"/>
      <c r="CO135" s="823"/>
      <c r="CP135" s="823"/>
      <c r="CQ135" s="823"/>
      <c r="CR135" s="823"/>
      <c r="CS135" s="823"/>
      <c r="CT135" s="823"/>
      <c r="CU135" s="823"/>
      <c r="CV135" s="823"/>
      <c r="CW135" s="823"/>
      <c r="CX135" s="823"/>
      <c r="CY135" s="823"/>
      <c r="CZ135" s="823"/>
      <c r="DA135" s="823"/>
      <c r="DB135" s="823"/>
      <c r="DC135" s="823"/>
      <c r="DD135" s="823"/>
    </row>
    <row r="136" spans="1:108" ht="28.5" customHeight="1" x14ac:dyDescent="0.25">
      <c r="B136" s="2588" t="s">
        <v>1096</v>
      </c>
      <c r="C136" s="2588"/>
      <c r="D136" s="2588"/>
      <c r="E136" s="2588"/>
      <c r="F136" s="2588"/>
      <c r="G136" s="2588"/>
      <c r="H136" s="2588"/>
      <c r="I136" s="2588"/>
      <c r="J136" s="2588"/>
      <c r="K136" s="2588"/>
      <c r="L136" s="2588"/>
      <c r="M136" s="2588"/>
      <c r="N136" s="2588"/>
      <c r="O136" s="2588"/>
      <c r="P136" s="2588"/>
      <c r="Q136" s="2588"/>
      <c r="R136" s="2588"/>
      <c r="S136" s="2588"/>
      <c r="T136" s="2588"/>
      <c r="U136" s="2588"/>
      <c r="V136" s="2588"/>
      <c r="W136" s="2588"/>
      <c r="X136" s="2588"/>
      <c r="Y136" s="2588"/>
      <c r="Z136" s="2588"/>
      <c r="AA136" s="2588"/>
      <c r="AB136" s="2588"/>
      <c r="AC136" s="2588"/>
      <c r="AD136" s="2588"/>
      <c r="AE136" s="2588"/>
      <c r="AF136" s="2588"/>
      <c r="AG136" s="2588"/>
      <c r="AH136" s="2588"/>
      <c r="AI136" s="2588"/>
      <c r="AJ136" s="2585" t="s">
        <v>1189</v>
      </c>
      <c r="AK136" s="2586"/>
      <c r="AL136" s="2586"/>
      <c r="AM136" s="2586"/>
      <c r="AN136" s="2586"/>
      <c r="AO136" s="2586"/>
      <c r="AP136" s="2586"/>
      <c r="AQ136" s="2586"/>
      <c r="AR136" s="2586"/>
      <c r="AS136" s="2586"/>
      <c r="AT136" s="2586"/>
      <c r="AU136" s="2586"/>
      <c r="AV136" s="2586"/>
      <c r="AW136" s="2586"/>
      <c r="AX136" s="2586"/>
      <c r="AY136" s="2586"/>
      <c r="AZ136" s="2586"/>
      <c r="BA136" s="2586"/>
      <c r="BB136" s="2586"/>
      <c r="BC136" s="2586"/>
      <c r="BD136" s="2586"/>
      <c r="BE136" s="2586"/>
      <c r="BF136" s="2586"/>
      <c r="BG136" s="2586"/>
      <c r="BH136" s="2586"/>
      <c r="BI136" s="2586"/>
      <c r="BJ136" s="2586"/>
      <c r="BK136" s="2586"/>
      <c r="BL136" s="2586"/>
      <c r="BM136" s="2586"/>
      <c r="BN136" s="2586"/>
      <c r="BO136" s="2586"/>
      <c r="BP136" s="2586"/>
      <c r="BQ136" s="2586"/>
      <c r="BR136" s="2586"/>
      <c r="BS136" s="2586"/>
      <c r="BT136" s="2586"/>
      <c r="BU136" s="2586"/>
      <c r="BV136" s="2586"/>
      <c r="BW136" s="2587"/>
      <c r="BX136" s="2587"/>
      <c r="BY136" s="2587"/>
      <c r="BZ136" s="2587"/>
      <c r="CA136" s="2587"/>
      <c r="CB136" s="2587"/>
      <c r="CC136" s="2587"/>
      <c r="CD136" s="823"/>
      <c r="CE136" s="823"/>
      <c r="CF136" s="823"/>
      <c r="CG136" s="823"/>
      <c r="CH136" s="823"/>
      <c r="CI136" s="823"/>
      <c r="CJ136" s="823"/>
      <c r="CK136" s="823"/>
      <c r="CL136" s="823"/>
      <c r="CM136" s="823"/>
      <c r="CN136" s="823"/>
      <c r="CO136" s="823"/>
      <c r="CP136" s="823"/>
      <c r="CQ136" s="823"/>
      <c r="CR136" s="823"/>
      <c r="CS136" s="823"/>
      <c r="CT136" s="823"/>
      <c r="CU136" s="823"/>
      <c r="CV136" s="823"/>
      <c r="CW136" s="823"/>
      <c r="CX136" s="823"/>
      <c r="CY136" s="823"/>
      <c r="CZ136" s="823"/>
      <c r="DA136" s="823"/>
      <c r="DB136" s="823"/>
      <c r="DC136" s="823"/>
      <c r="DD136" s="823"/>
    </row>
    <row r="137" spans="1:108" ht="64.5" customHeight="1" x14ac:dyDescent="0.25">
      <c r="B137" s="2588" t="s">
        <v>1071</v>
      </c>
      <c r="C137" s="2588"/>
      <c r="D137" s="2588"/>
      <c r="E137" s="2588"/>
      <c r="F137" s="2588"/>
      <c r="G137" s="2588"/>
      <c r="H137" s="2588"/>
      <c r="I137" s="2588"/>
      <c r="J137" s="2588"/>
      <c r="K137" s="2588"/>
      <c r="L137" s="2588"/>
      <c r="M137" s="2588"/>
      <c r="N137" s="2588"/>
      <c r="O137" s="2588"/>
      <c r="P137" s="2588"/>
      <c r="Q137" s="2588"/>
      <c r="R137" s="2588"/>
      <c r="S137" s="2588"/>
      <c r="T137" s="2588"/>
      <c r="U137" s="2588"/>
      <c r="V137" s="2588"/>
      <c r="W137" s="2588"/>
      <c r="X137" s="2588"/>
      <c r="Y137" s="2588"/>
      <c r="Z137" s="2588"/>
      <c r="AA137" s="2588"/>
      <c r="AB137" s="2588"/>
      <c r="AC137" s="2588"/>
      <c r="AD137" s="2588"/>
      <c r="AE137" s="2588"/>
      <c r="AF137" s="2588"/>
      <c r="AG137" s="2588"/>
      <c r="AH137" s="2588"/>
      <c r="AI137" s="2588"/>
      <c r="AJ137" s="2585" t="s">
        <v>1237</v>
      </c>
      <c r="AK137" s="2586"/>
      <c r="AL137" s="2586"/>
      <c r="AM137" s="2586"/>
      <c r="AN137" s="2586"/>
      <c r="AO137" s="2586"/>
      <c r="AP137" s="2586"/>
      <c r="AQ137" s="2586"/>
      <c r="AR137" s="2586"/>
      <c r="AS137" s="2586"/>
      <c r="AT137" s="2586"/>
      <c r="AU137" s="2586"/>
      <c r="AV137" s="2586"/>
      <c r="AW137" s="2586"/>
      <c r="AX137" s="2586"/>
      <c r="AY137" s="2586"/>
      <c r="AZ137" s="2586"/>
      <c r="BA137" s="2586"/>
      <c r="BB137" s="2586"/>
      <c r="BC137" s="2586"/>
      <c r="BD137" s="2586"/>
      <c r="BE137" s="2586"/>
      <c r="BF137" s="2586"/>
      <c r="BG137" s="2586"/>
      <c r="BH137" s="2586"/>
      <c r="BI137" s="2586"/>
      <c r="BJ137" s="2586"/>
      <c r="BK137" s="2586"/>
      <c r="BL137" s="2586"/>
      <c r="BM137" s="2586"/>
      <c r="BN137" s="2586"/>
      <c r="BO137" s="2586"/>
      <c r="BP137" s="2586"/>
      <c r="BQ137" s="2586"/>
      <c r="BR137" s="2586"/>
      <c r="BS137" s="2586"/>
      <c r="BT137" s="2586"/>
      <c r="BU137" s="2586"/>
      <c r="BV137" s="2586"/>
      <c r="BW137" s="2587"/>
      <c r="BX137" s="2587"/>
      <c r="BY137" s="2587"/>
      <c r="BZ137" s="2587"/>
      <c r="CA137" s="2587"/>
      <c r="CB137" s="2587"/>
      <c r="CC137" s="2587"/>
      <c r="CD137" s="823"/>
      <c r="CE137" s="823"/>
      <c r="CF137" s="823"/>
      <c r="CG137" s="823"/>
      <c r="CH137" s="823"/>
      <c r="CI137" s="823"/>
      <c r="CJ137" s="823"/>
      <c r="CK137" s="823"/>
      <c r="CL137" s="823"/>
      <c r="CM137" s="823"/>
      <c r="CN137" s="823"/>
      <c r="CO137" s="823"/>
      <c r="CP137" s="823"/>
      <c r="CQ137" s="823"/>
      <c r="CR137" s="823"/>
      <c r="CS137" s="823"/>
      <c r="CT137" s="823"/>
      <c r="CU137" s="823"/>
      <c r="CV137" s="823"/>
      <c r="CW137" s="823"/>
      <c r="CX137" s="823"/>
      <c r="CY137" s="823"/>
      <c r="CZ137" s="823"/>
      <c r="DA137" s="823"/>
      <c r="DB137" s="823"/>
      <c r="DC137" s="823"/>
      <c r="DD137" s="823"/>
    </row>
    <row r="138" spans="1:108" ht="14.45" customHeight="1" x14ac:dyDescent="0.25">
      <c r="B138" s="2631" t="s">
        <v>1221</v>
      </c>
      <c r="C138" s="2632"/>
      <c r="D138" s="2632"/>
      <c r="E138" s="2632"/>
      <c r="F138" s="2632"/>
      <c r="G138" s="2632"/>
      <c r="H138" s="2632"/>
      <c r="I138" s="2632"/>
      <c r="J138" s="2632"/>
      <c r="K138" s="2632"/>
      <c r="L138" s="2632"/>
      <c r="M138" s="2632"/>
      <c r="N138" s="2632"/>
      <c r="O138" s="2632"/>
      <c r="P138" s="2632"/>
      <c r="Q138" s="2632"/>
      <c r="R138" s="2632"/>
      <c r="S138" s="2632"/>
      <c r="T138" s="2632"/>
      <c r="U138" s="2632"/>
      <c r="V138" s="2632"/>
      <c r="W138" s="2632"/>
      <c r="X138" s="2632"/>
      <c r="Y138" s="2632"/>
      <c r="Z138" s="2632"/>
      <c r="AA138" s="2632"/>
      <c r="AB138" s="2632"/>
      <c r="AC138" s="2632"/>
      <c r="AD138" s="2632"/>
      <c r="AE138" s="2632"/>
      <c r="AF138" s="2632"/>
      <c r="AG138" s="2632"/>
      <c r="AH138" s="2632"/>
      <c r="AI138" s="2633"/>
      <c r="AJ138" s="2634" t="s">
        <v>1222</v>
      </c>
      <c r="AK138" s="2634"/>
      <c r="AL138" s="2634"/>
      <c r="AM138" s="2634"/>
      <c r="AN138" s="2634"/>
      <c r="AO138" s="2634"/>
      <c r="AP138" s="2634"/>
      <c r="AQ138" s="2634"/>
      <c r="AR138" s="2634"/>
      <c r="AS138" s="2634"/>
      <c r="AT138" s="2634"/>
      <c r="AU138" s="2634"/>
      <c r="AV138" s="2634"/>
      <c r="AW138" s="2634"/>
      <c r="AX138" s="2634"/>
      <c r="AY138" s="2634"/>
      <c r="AZ138" s="2634"/>
      <c r="BA138" s="2634"/>
      <c r="BB138" s="2634"/>
      <c r="BC138" s="2634"/>
      <c r="BD138" s="2634"/>
      <c r="BE138" s="2634"/>
      <c r="BF138" s="2634"/>
      <c r="BG138" s="2634"/>
      <c r="BH138" s="2634"/>
      <c r="BI138" s="2634"/>
      <c r="BJ138" s="2634"/>
      <c r="BK138" s="2634"/>
      <c r="BL138" s="2634"/>
      <c r="BM138" s="2634"/>
      <c r="BN138" s="2634"/>
      <c r="BO138" s="2634"/>
      <c r="BP138" s="2634"/>
      <c r="BQ138" s="2634"/>
      <c r="BR138" s="2634"/>
      <c r="BS138" s="2634"/>
      <c r="BT138" s="2634"/>
      <c r="BU138" s="2634"/>
      <c r="BV138" s="2634"/>
      <c r="BW138" s="2634"/>
      <c r="BX138" s="2634"/>
      <c r="BY138" s="2634"/>
      <c r="BZ138" s="2634"/>
      <c r="CA138" s="2634"/>
      <c r="CB138" s="2634"/>
      <c r="CC138" s="2635"/>
      <c r="CD138" s="823"/>
      <c r="CE138" s="823"/>
      <c r="CF138" s="823"/>
      <c r="CG138" s="823"/>
      <c r="CH138" s="823"/>
      <c r="CI138" s="823"/>
      <c r="CJ138" s="823"/>
      <c r="CK138" s="823"/>
      <c r="CL138" s="823"/>
      <c r="CM138" s="823"/>
      <c r="CN138" s="823"/>
      <c r="CO138" s="823"/>
      <c r="CP138" s="823"/>
      <c r="CQ138" s="823"/>
      <c r="CR138" s="823"/>
      <c r="CS138" s="823"/>
      <c r="CT138" s="823"/>
      <c r="CU138" s="823"/>
      <c r="CV138" s="823"/>
      <c r="CW138" s="823"/>
      <c r="CX138" s="823"/>
      <c r="CY138" s="823"/>
      <c r="CZ138" s="823"/>
      <c r="DA138" s="823"/>
      <c r="DB138" s="823"/>
      <c r="DC138" s="823"/>
      <c r="DD138" s="823"/>
    </row>
  </sheetData>
  <sheetProtection password="CA09" sheet="1" objects="1" scenarios="1"/>
  <customSheetViews>
    <customSheetView guid="{6425AD40-BB5F-4DDC-B7E5-93EC90B05160}" showGridLines="0">
      <selection activeCell="D120" sqref="D120:EC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D120" sqref="D120:EC120"/>
      <pageMargins left="7.874015748031496E-2" right="7.874015748031496E-2" top="0.15748031496062992" bottom="0.31496062992125984" header="0.31496062992125984" footer="0.15748031496062992"/>
      <pageSetup paperSize="9" orientation="landscape" r:id="rId3"/>
    </customSheetView>
  </customSheetViews>
  <mergeCells count="90">
    <mergeCell ref="AS103:CD107"/>
    <mergeCell ref="CE103:CN107"/>
    <mergeCell ref="CS127:DD127"/>
    <mergeCell ref="CS128:DD128"/>
    <mergeCell ref="BI124:BT124"/>
    <mergeCell ref="BU124:CF124"/>
    <mergeCell ref="CG123:CR123"/>
    <mergeCell ref="CG124:CR124"/>
    <mergeCell ref="CS123:DD123"/>
    <mergeCell ref="B138:AI138"/>
    <mergeCell ref="AJ138:CC138"/>
    <mergeCell ref="B136:AI136"/>
    <mergeCell ref="B137:AI137"/>
    <mergeCell ref="B134:AI134"/>
    <mergeCell ref="B135:AI135"/>
    <mergeCell ref="CS130:DD130"/>
    <mergeCell ref="CG130:CR130"/>
    <mergeCell ref="B130:CF130"/>
    <mergeCell ref="CG127:CR127"/>
    <mergeCell ref="CG128:CR128"/>
    <mergeCell ref="B129:CF129"/>
    <mergeCell ref="B127:CF127"/>
    <mergeCell ref="B128:CF128"/>
    <mergeCell ref="CG129:CR129"/>
    <mergeCell ref="CS129:DD129"/>
    <mergeCell ref="C123:N123"/>
    <mergeCell ref="C124:N124"/>
    <mergeCell ref="AK124:AV124"/>
    <mergeCell ref="Z124:AJ124"/>
    <mergeCell ref="AW124:BH124"/>
    <mergeCell ref="O124:Y124"/>
    <mergeCell ref="DE123:DP123"/>
    <mergeCell ref="O118:Y118"/>
    <mergeCell ref="O123:Y123"/>
    <mergeCell ref="AK123:AV123"/>
    <mergeCell ref="Z123:AJ123"/>
    <mergeCell ref="BI123:BT123"/>
    <mergeCell ref="BU123:CF123"/>
    <mergeCell ref="AW123:BH123"/>
    <mergeCell ref="CA118:CF118"/>
    <mergeCell ref="BC118:BH118"/>
    <mergeCell ref="BO118:BT118"/>
    <mergeCell ref="A18:A117"/>
    <mergeCell ref="DA82:DK85"/>
    <mergeCell ref="B38:B42"/>
    <mergeCell ref="B43:B47"/>
    <mergeCell ref="B48:B52"/>
    <mergeCell ref="DA86:DT91"/>
    <mergeCell ref="CE83:CN87"/>
    <mergeCell ref="CE88:CN92"/>
    <mergeCell ref="AS98:CD102"/>
    <mergeCell ref="CE98:CN102"/>
    <mergeCell ref="AS83:CD87"/>
    <mergeCell ref="AS88:CD92"/>
    <mergeCell ref="CE93:CN97"/>
    <mergeCell ref="AS93:CD97"/>
    <mergeCell ref="B113:B117"/>
    <mergeCell ref="B93:B97"/>
    <mergeCell ref="B58:B62"/>
    <mergeCell ref="B63:B67"/>
    <mergeCell ref="B68:B72"/>
    <mergeCell ref="B73:B77"/>
    <mergeCell ref="B18:B22"/>
    <mergeCell ref="B23:B27"/>
    <mergeCell ref="B28:B32"/>
    <mergeCell ref="B33:B37"/>
    <mergeCell ref="DQ118:EC118"/>
    <mergeCell ref="D120:EC120"/>
    <mergeCell ref="CM118:CR118"/>
    <mergeCell ref="CY118:DD118"/>
    <mergeCell ref="DE118:DP118"/>
    <mergeCell ref="AE118:AJ118"/>
    <mergeCell ref="AQ118:AV118"/>
    <mergeCell ref="C118:N118"/>
    <mergeCell ref="CY10:DY10"/>
    <mergeCell ref="AJ137:CC137"/>
    <mergeCell ref="AJ136:CC136"/>
    <mergeCell ref="AJ134:CC134"/>
    <mergeCell ref="AJ135:CC135"/>
    <mergeCell ref="B133:CC133"/>
    <mergeCell ref="CS124:DD124"/>
    <mergeCell ref="DE124:DP124"/>
    <mergeCell ref="B78:B82"/>
    <mergeCell ref="B108:B112"/>
    <mergeCell ref="B98:B102"/>
    <mergeCell ref="B83:B87"/>
    <mergeCell ref="B88:B92"/>
    <mergeCell ref="B103:B107"/>
    <mergeCell ref="B53:B57"/>
    <mergeCell ref="B12:N12"/>
  </mergeCells>
  <hyperlinks>
    <hyperlink ref="CY10" location="Inhalt!A1" display="Zurück zum Inhaltsverzeichnis"/>
  </hyperlinks>
  <pageMargins left="7.874015748031496E-2" right="7.874015748031496E-2" top="0.15748031496062992" bottom="0.31496062992125984" header="0.31496062992125984" footer="0.15748031496062992"/>
  <pageSetup paperSize="9" orientation="landscape" r:id="rId4"/>
  <ignoredErrors>
    <ignoredError sqref="O118" numberStoredAsText="1"/>
  </ignoredErrors>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B1:R56"/>
  <sheetViews>
    <sheetView showGridLines="0" zoomScaleSheetLayoutView="100" workbookViewId="0">
      <selection activeCell="F24" sqref="F24"/>
    </sheetView>
  </sheetViews>
  <sheetFormatPr baseColWidth="10" defaultColWidth="9.140625" defaultRowHeight="15" x14ac:dyDescent="0.25"/>
  <cols>
    <col min="1" max="1" width="2.85546875" style="368" customWidth="1"/>
    <col min="2" max="2" width="11.7109375" style="368" customWidth="1"/>
    <col min="3" max="3" width="10.7109375" style="368" customWidth="1"/>
    <col min="4" max="4" width="11.5703125" style="368" customWidth="1"/>
    <col min="5" max="5" width="13.5703125" style="368" customWidth="1"/>
    <col min="6" max="6" width="19.28515625" style="368" customWidth="1"/>
    <col min="7" max="7" width="9.28515625" style="368" customWidth="1"/>
    <col min="8" max="8" width="9.7109375" style="368" customWidth="1"/>
    <col min="9" max="9" width="9.5703125" style="368" customWidth="1"/>
    <col min="10" max="12" width="10.7109375" style="368" customWidth="1"/>
    <col min="13" max="13" width="12.42578125" style="368" customWidth="1"/>
    <col min="14" max="16" width="9.140625" style="368"/>
    <col min="17" max="17" width="9.140625" style="368" customWidth="1"/>
    <col min="18" max="16384" width="9.140625" style="368"/>
  </cols>
  <sheetData>
    <row r="1" spans="2:18" ht="14.25" customHeight="1" x14ac:dyDescent="0.25">
      <c r="B1" s="55"/>
    </row>
    <row r="2" spans="2:18" s="28" customFormat="1" ht="15" customHeight="1" x14ac:dyDescent="0.3">
      <c r="B2" s="5"/>
      <c r="C2" s="6"/>
      <c r="D2" s="6"/>
      <c r="E2" s="6"/>
      <c r="F2" s="6"/>
      <c r="G2" s="6"/>
      <c r="H2" s="510"/>
      <c r="I2" s="510"/>
      <c r="J2" s="510"/>
      <c r="K2" s="510"/>
      <c r="M2" s="111"/>
      <c r="N2" s="368"/>
      <c r="O2" s="368"/>
      <c r="P2" s="368"/>
      <c r="Q2" s="368"/>
      <c r="R2" s="368"/>
    </row>
    <row r="3" spans="2:18" s="28" customFormat="1" ht="15" customHeight="1" x14ac:dyDescent="0.25">
      <c r="B3" s="85" t="s">
        <v>1576</v>
      </c>
      <c r="C3" s="372"/>
      <c r="D3" s="85"/>
      <c r="E3" s="372"/>
      <c r="F3" s="85"/>
      <c r="G3" s="85"/>
      <c r="H3" s="85"/>
      <c r="I3" s="372"/>
      <c r="J3" s="372"/>
      <c r="K3" s="372"/>
      <c r="M3" s="111"/>
      <c r="N3" s="368"/>
      <c r="O3" s="368"/>
      <c r="P3" s="368"/>
      <c r="Q3" s="368"/>
      <c r="R3" s="368"/>
    </row>
    <row r="4" spans="2:18" s="28" customFormat="1" ht="18" x14ac:dyDescent="0.25">
      <c r="B4" s="388" t="s">
        <v>826</v>
      </c>
      <c r="C4" s="372"/>
      <c r="D4" s="85"/>
      <c r="E4" s="85"/>
      <c r="F4" s="372"/>
      <c r="G4" s="372"/>
      <c r="H4" s="372"/>
      <c r="I4" s="372"/>
      <c r="J4" s="372"/>
      <c r="K4" s="207"/>
      <c r="M4" s="111"/>
      <c r="N4" s="368"/>
      <c r="O4" s="368"/>
      <c r="P4" s="368"/>
      <c r="Q4" s="368"/>
      <c r="R4" s="368"/>
    </row>
    <row r="5" spans="2:18" s="28" customFormat="1" ht="15.75" x14ac:dyDescent="0.25">
      <c r="B5" s="8"/>
      <c r="C5" s="372"/>
      <c r="D5" s="8"/>
      <c r="E5" s="8"/>
      <c r="F5" s="372"/>
      <c r="G5" s="372"/>
      <c r="H5" s="372"/>
      <c r="I5" s="372"/>
      <c r="J5" s="372"/>
      <c r="K5" s="207"/>
      <c r="M5" s="368"/>
    </row>
    <row r="6" spans="2:18" s="28" customFormat="1" ht="15" customHeight="1" x14ac:dyDescent="0.25">
      <c r="B6" s="372"/>
      <c r="C6" s="372"/>
      <c r="D6" s="8"/>
      <c r="E6" s="8"/>
      <c r="F6" s="372"/>
      <c r="G6" s="372"/>
      <c r="H6" s="372"/>
      <c r="I6" s="372"/>
      <c r="J6" s="372"/>
      <c r="K6" s="511"/>
      <c r="L6" s="190"/>
    </row>
    <row r="7" spans="2:18" s="28" customFormat="1" ht="15.75" x14ac:dyDescent="0.25">
      <c r="B7" s="296" t="s">
        <v>1146</v>
      </c>
      <c r="C7" s="303"/>
      <c r="D7" s="296"/>
      <c r="E7" s="296"/>
      <c r="F7" s="303"/>
      <c r="G7" s="303"/>
      <c r="H7" s="116"/>
      <c r="I7" s="116"/>
      <c r="J7" s="116"/>
      <c r="K7" s="371"/>
      <c r="L7" s="190"/>
    </row>
    <row r="8" spans="2:18" s="28" customFormat="1" ht="15.75" x14ac:dyDescent="0.25">
      <c r="B8" s="884" t="s">
        <v>1147</v>
      </c>
      <c r="C8" s="104"/>
      <c r="D8" s="296"/>
      <c r="E8" s="296"/>
      <c r="F8" s="104"/>
      <c r="G8" s="104"/>
      <c r="H8" s="372"/>
      <c r="I8" s="8"/>
      <c r="J8" s="8"/>
      <c r="K8" s="371" t="str">
        <f>Inhalt!$C$7</f>
        <v>V. OncoBox: G3.1.1 (170209)</v>
      </c>
      <c r="L8" s="190"/>
    </row>
    <row r="9" spans="2:18" s="28" customFormat="1" ht="15.75" x14ac:dyDescent="0.25">
      <c r="C9" s="372"/>
      <c r="D9" s="372"/>
      <c r="E9" s="372"/>
      <c r="F9" s="372"/>
      <c r="G9" s="372"/>
      <c r="H9" s="372"/>
      <c r="I9" s="8"/>
      <c r="J9" s="8"/>
      <c r="K9" s="371" t="str">
        <f>Inhalt!$C$8</f>
        <v>V. Spezifikation: G3.1.1 (170209)</v>
      </c>
      <c r="L9" s="190"/>
    </row>
    <row r="10" spans="2:18" s="28" customFormat="1" x14ac:dyDescent="0.25">
      <c r="C10" s="372"/>
      <c r="D10" s="372"/>
      <c r="E10" s="372"/>
      <c r="F10" s="372"/>
      <c r="G10" s="372"/>
      <c r="H10" s="372"/>
      <c r="I10" s="372"/>
      <c r="J10" s="372"/>
      <c r="K10" s="542" t="s">
        <v>801</v>
      </c>
      <c r="L10" s="543"/>
    </row>
    <row r="11" spans="2:18" s="28" customFormat="1" x14ac:dyDescent="0.25">
      <c r="D11" s="111"/>
      <c r="E11" s="111"/>
      <c r="F11" s="111"/>
      <c r="G11" s="111"/>
      <c r="H11" s="111"/>
      <c r="I11" s="190"/>
      <c r="J11" s="190"/>
      <c r="L11" s="190"/>
    </row>
    <row r="12" spans="2:18" s="28" customFormat="1" x14ac:dyDescent="0.25">
      <c r="B12" s="192"/>
      <c r="D12" s="111"/>
      <c r="E12" s="111"/>
      <c r="F12" s="111"/>
      <c r="G12" s="111"/>
      <c r="H12" s="111"/>
      <c r="I12" s="190"/>
      <c r="J12" s="190"/>
      <c r="K12" s="190"/>
      <c r="L12" s="190"/>
    </row>
    <row r="13" spans="2:18" s="28" customFormat="1" x14ac:dyDescent="0.25">
      <c r="B13" s="337"/>
      <c r="C13" s="338"/>
      <c r="D13" s="339"/>
      <c r="E13" s="339"/>
      <c r="F13" s="339"/>
      <c r="G13" s="339"/>
      <c r="H13" s="111"/>
      <c r="I13" s="190"/>
      <c r="J13" s="190"/>
      <c r="K13" s="190"/>
      <c r="L13" s="190"/>
    </row>
    <row r="14" spans="2:18" s="28" customFormat="1" ht="18.75" customHeight="1" x14ac:dyDescent="0.25">
      <c r="B14" s="62" t="s">
        <v>320</v>
      </c>
      <c r="C14" s="57"/>
      <c r="D14" s="58"/>
      <c r="E14" s="59"/>
      <c r="F14" s="59"/>
      <c r="G14" s="59"/>
      <c r="H14" s="60"/>
      <c r="I14" s="60"/>
      <c r="J14" s="60"/>
      <c r="K14" s="60"/>
      <c r="L14" s="16"/>
      <c r="M14" s="368"/>
    </row>
    <row r="15" spans="2:18" s="28" customFormat="1" ht="14.25" customHeight="1" x14ac:dyDescent="0.25">
      <c r="B15" s="2640" t="s">
        <v>1128</v>
      </c>
      <c r="C15" s="2641"/>
      <c r="D15" s="2641"/>
      <c r="E15" s="2641"/>
      <c r="F15" s="501" t="s">
        <v>1112</v>
      </c>
      <c r="G15" s="502" t="s">
        <v>1107</v>
      </c>
      <c r="H15" s="2640" t="s">
        <v>1113</v>
      </c>
      <c r="I15" s="2642"/>
      <c r="J15" s="2642"/>
      <c r="K15" s="2642"/>
      <c r="L15" s="2642"/>
      <c r="M15" s="2643"/>
    </row>
    <row r="16" spans="2:18" s="28" customFormat="1" ht="46.5" customHeight="1" x14ac:dyDescent="0.25">
      <c r="B16" s="2053" t="s">
        <v>1169</v>
      </c>
      <c r="C16" s="2054"/>
      <c r="D16" s="2054"/>
      <c r="E16" s="2644"/>
      <c r="F16" s="775" t="s">
        <v>1162</v>
      </c>
      <c r="G16" s="776">
        <v>306</v>
      </c>
      <c r="H16" s="2055" t="s">
        <v>1177</v>
      </c>
      <c r="I16" s="2645"/>
      <c r="J16" s="2645"/>
      <c r="K16" s="2645"/>
      <c r="L16" s="2645"/>
      <c r="M16" s="2645"/>
    </row>
    <row r="17" spans="2:18" s="28" customFormat="1" ht="23.45" customHeight="1" x14ac:dyDescent="0.25">
      <c r="B17" s="2053" t="s">
        <v>1238</v>
      </c>
      <c r="C17" s="2054"/>
      <c r="D17" s="2054"/>
      <c r="E17" s="2644"/>
      <c r="F17" s="775"/>
      <c r="G17" s="777">
        <v>96</v>
      </c>
      <c r="H17" s="2651"/>
      <c r="I17" s="2651"/>
      <c r="J17" s="2651"/>
      <c r="K17" s="2651"/>
      <c r="L17" s="2651"/>
      <c r="M17" s="2651"/>
    </row>
    <row r="18" spans="2:18" s="28" customFormat="1" ht="22.9" customHeight="1" x14ac:dyDescent="0.25">
      <c r="B18" s="2053" t="s">
        <v>1171</v>
      </c>
      <c r="C18" s="2649"/>
      <c r="D18" s="2649"/>
      <c r="E18" s="2650"/>
      <c r="F18" s="775"/>
      <c r="G18" s="777">
        <v>0</v>
      </c>
      <c r="H18" s="2055" t="s">
        <v>1168</v>
      </c>
      <c r="I18" s="2055"/>
      <c r="J18" s="2055"/>
      <c r="K18" s="2055"/>
      <c r="L18" s="2055"/>
      <c r="M18" s="2055"/>
    </row>
    <row r="19" spans="2:18" s="28" customFormat="1" ht="33" customHeight="1" x14ac:dyDescent="0.25">
      <c r="B19" s="2646" t="s">
        <v>1170</v>
      </c>
      <c r="C19" s="2647"/>
      <c r="D19" s="2647"/>
      <c r="E19" s="2648"/>
      <c r="F19" s="775" t="s">
        <v>1148</v>
      </c>
      <c r="G19" s="777">
        <v>55</v>
      </c>
      <c r="H19" s="2055" t="s">
        <v>1191</v>
      </c>
      <c r="I19" s="2645"/>
      <c r="J19" s="2645"/>
      <c r="K19" s="2645"/>
      <c r="L19" s="2645"/>
      <c r="M19" s="2645"/>
    </row>
    <row r="20" spans="2:18" s="28" customFormat="1" ht="42.6" customHeight="1" x14ac:dyDescent="0.25">
      <c r="B20" s="2053" t="s">
        <v>1172</v>
      </c>
      <c r="C20" s="2652"/>
      <c r="D20" s="2652"/>
      <c r="E20" s="2653"/>
      <c r="F20" s="778" t="s">
        <v>1123</v>
      </c>
      <c r="G20" s="777">
        <v>9</v>
      </c>
      <c r="H20" s="2055" t="s">
        <v>1193</v>
      </c>
      <c r="I20" s="2055"/>
      <c r="J20" s="2055"/>
      <c r="K20" s="2055"/>
      <c r="L20" s="2055"/>
      <c r="M20" s="2055"/>
    </row>
    <row r="21" spans="2:18" s="28" customFormat="1" ht="23.45" customHeight="1" x14ac:dyDescent="0.25">
      <c r="B21" s="2053" t="s">
        <v>1173</v>
      </c>
      <c r="C21" s="2652"/>
      <c r="D21" s="2652"/>
      <c r="E21" s="2653"/>
      <c r="F21" s="779" t="s">
        <v>1118</v>
      </c>
      <c r="G21" s="777">
        <v>3</v>
      </c>
      <c r="H21" s="2055" t="s">
        <v>1176</v>
      </c>
      <c r="I21" s="2645"/>
      <c r="J21" s="2645"/>
      <c r="K21" s="2645"/>
      <c r="L21" s="2645"/>
      <c r="M21" s="2645"/>
    </row>
    <row r="22" spans="2:18" s="28" customFormat="1" ht="29.25" customHeight="1" x14ac:dyDescent="0.25">
      <c r="B22" s="2053" t="s">
        <v>1174</v>
      </c>
      <c r="C22" s="2054"/>
      <c r="D22" s="2054"/>
      <c r="E22" s="2644"/>
      <c r="F22" s="779" t="s">
        <v>1117</v>
      </c>
      <c r="G22" s="780">
        <v>17</v>
      </c>
      <c r="H22" s="2055" t="s">
        <v>1176</v>
      </c>
      <c r="I22" s="2645"/>
      <c r="J22" s="2645"/>
      <c r="K22" s="2645"/>
      <c r="L22" s="2645"/>
      <c r="M22" s="2645"/>
    </row>
    <row r="23" spans="2:18" s="28" customFormat="1" ht="28.5" customHeight="1" x14ac:dyDescent="0.25">
      <c r="B23" s="2053" t="s">
        <v>1527</v>
      </c>
      <c r="C23" s="2054"/>
      <c r="D23" s="2054"/>
      <c r="E23" s="2644"/>
      <c r="F23" s="1208" t="s">
        <v>1528</v>
      </c>
      <c r="G23" s="626">
        <v>22</v>
      </c>
      <c r="H23" s="2055"/>
      <c r="I23" s="2645"/>
      <c r="J23" s="2645"/>
      <c r="K23" s="2645"/>
      <c r="L23" s="2645"/>
      <c r="M23" s="2645"/>
    </row>
    <row r="24" spans="2:18" s="28" customFormat="1" ht="72.599999999999994" customHeight="1" x14ac:dyDescent="0.25">
      <c r="B24" s="2053" t="s">
        <v>1175</v>
      </c>
      <c r="C24" s="2054"/>
      <c r="D24" s="2054"/>
      <c r="E24" s="2644"/>
      <c r="F24" s="1458" t="s">
        <v>3067</v>
      </c>
      <c r="G24" s="777">
        <v>58</v>
      </c>
      <c r="H24" s="2055" t="s">
        <v>1192</v>
      </c>
      <c r="I24" s="2645"/>
      <c r="J24" s="2645"/>
      <c r="K24" s="2645"/>
      <c r="L24" s="2645"/>
      <c r="M24" s="2645"/>
    </row>
    <row r="25" spans="2:18" s="28" customFormat="1" ht="27.6" customHeight="1" x14ac:dyDescent="0.25">
      <c r="B25" s="2663" t="s">
        <v>1124</v>
      </c>
      <c r="C25" s="2664"/>
      <c r="D25" s="2664"/>
      <c r="E25" s="2665"/>
      <c r="F25" s="509"/>
      <c r="G25" s="521">
        <v>210</v>
      </c>
      <c r="H25" s="2651"/>
      <c r="I25" s="2651"/>
      <c r="J25" s="2651"/>
      <c r="K25" s="2651"/>
      <c r="L25" s="2651"/>
      <c r="M25" s="2651"/>
    </row>
    <row r="26" spans="2:18" s="28" customFormat="1" ht="12" customHeight="1" x14ac:dyDescent="0.25">
      <c r="B26" s="513"/>
      <c r="C26" s="513"/>
      <c r="D26" s="513"/>
      <c r="E26" s="513"/>
      <c r="F26" s="513"/>
      <c r="G26" s="513"/>
      <c r="H26" s="513"/>
      <c r="I26" s="513"/>
      <c r="J26" s="513"/>
      <c r="K26" s="513"/>
      <c r="L26" s="513"/>
      <c r="M26" s="513"/>
    </row>
    <row r="27" spans="2:18" s="28" customFormat="1" ht="12.75" customHeight="1" x14ac:dyDescent="0.25">
      <c r="B27" s="63" t="s">
        <v>1139</v>
      </c>
      <c r="C27" s="513"/>
      <c r="D27" s="513"/>
      <c r="E27" s="513"/>
      <c r="F27" s="513"/>
      <c r="G27" s="513"/>
      <c r="H27" s="513"/>
      <c r="I27" s="513"/>
      <c r="J27" s="513"/>
      <c r="K27" s="513"/>
      <c r="L27" s="513"/>
      <c r="M27" s="513"/>
    </row>
    <row r="28" spans="2:18" s="28" customFormat="1" ht="39.75" customHeight="1" x14ac:dyDescent="0.25">
      <c r="B28" s="2654" t="s">
        <v>1135</v>
      </c>
      <c r="C28" s="2655"/>
      <c r="D28" s="2655"/>
      <c r="E28" s="2656"/>
      <c r="F28" s="2660" t="s">
        <v>1149</v>
      </c>
      <c r="G28" s="2661"/>
      <c r="H28" s="2661"/>
      <c r="I28" s="2661"/>
      <c r="J28" s="2661"/>
      <c r="K28" s="2661"/>
      <c r="L28" s="2661"/>
      <c r="M28" s="2662"/>
    </row>
    <row r="29" spans="2:18" s="28" customFormat="1" ht="36" customHeight="1" x14ac:dyDescent="0.25">
      <c r="B29" s="2657" t="s">
        <v>1529</v>
      </c>
      <c r="C29" s="2658"/>
      <c r="D29" s="2658"/>
      <c r="E29" s="2659"/>
      <c r="F29" s="2053" t="s">
        <v>1530</v>
      </c>
      <c r="G29" s="2666"/>
      <c r="H29" s="2666"/>
      <c r="I29" s="2666"/>
      <c r="J29" s="2666"/>
      <c r="K29" s="2666"/>
      <c r="L29" s="2666"/>
      <c r="M29" s="2667"/>
      <c r="N29" s="465"/>
      <c r="O29" s="465"/>
      <c r="P29" s="465"/>
      <c r="Q29" s="465"/>
      <c r="R29" s="465"/>
    </row>
    <row r="30" spans="2:18" s="28" customFormat="1" ht="42" customHeight="1" x14ac:dyDescent="0.25">
      <c r="B30" s="2657" t="s">
        <v>1531</v>
      </c>
      <c r="C30" s="2658"/>
      <c r="D30" s="2658"/>
      <c r="E30" s="2659"/>
      <c r="F30" s="2053" t="s">
        <v>1532</v>
      </c>
      <c r="G30" s="2666"/>
      <c r="H30" s="2666"/>
      <c r="I30" s="2666"/>
      <c r="J30" s="2666"/>
      <c r="K30" s="2666"/>
      <c r="L30" s="2666"/>
      <c r="M30" s="2667"/>
      <c r="N30" s="953"/>
      <c r="O30" s="953"/>
      <c r="P30" s="953"/>
      <c r="Q30" s="953"/>
      <c r="R30" s="953"/>
    </row>
    <row r="31" spans="2:18" s="28" customFormat="1" ht="36.6" customHeight="1" x14ac:dyDescent="0.25">
      <c r="B31" s="2657" t="s">
        <v>1150</v>
      </c>
      <c r="C31" s="2658"/>
      <c r="D31" s="2658"/>
      <c r="E31" s="2659"/>
      <c r="F31" s="2053" t="s">
        <v>1533</v>
      </c>
      <c r="G31" s="2666"/>
      <c r="H31" s="2666"/>
      <c r="I31" s="2666"/>
      <c r="J31" s="2666"/>
      <c r="K31" s="2666"/>
      <c r="L31" s="2666"/>
      <c r="M31" s="2667"/>
      <c r="N31" s="465"/>
      <c r="O31" s="465"/>
      <c r="P31" s="465"/>
      <c r="Q31" s="465"/>
      <c r="R31" s="465"/>
    </row>
    <row r="32" spans="2:18" s="67" customFormat="1" ht="9" customHeight="1" x14ac:dyDescent="0.25">
      <c r="B32" s="65"/>
      <c r="C32" s="65"/>
      <c r="D32" s="65"/>
      <c r="E32" s="133"/>
      <c r="F32" s="133"/>
      <c r="G32" s="133"/>
      <c r="H32" s="65"/>
      <c r="I32" s="66"/>
      <c r="J32" s="66"/>
      <c r="K32" s="66"/>
      <c r="L32" s="66"/>
      <c r="M32" s="96"/>
    </row>
    <row r="33" spans="2:13" x14ac:dyDescent="0.25">
      <c r="B33" s="2442" t="s">
        <v>1180</v>
      </c>
      <c r="C33" s="2442"/>
      <c r="D33" s="2442"/>
      <c r="E33" s="2442"/>
      <c r="F33" s="2442"/>
      <c r="G33" s="2442"/>
      <c r="H33" s="2442"/>
      <c r="I33" s="2442"/>
      <c r="J33" s="2442"/>
      <c r="K33" s="2442"/>
      <c r="L33" s="2442"/>
    </row>
    <row r="34" spans="2:13" ht="4.5" customHeight="1" x14ac:dyDescent="0.25">
      <c r="B34" s="527"/>
      <c r="C34" s="526"/>
      <c r="D34" s="526"/>
      <c r="E34" s="526"/>
      <c r="F34" s="526"/>
      <c r="G34" s="526"/>
      <c r="H34" s="526"/>
      <c r="I34" s="526"/>
      <c r="J34" s="526"/>
      <c r="K34" s="526"/>
      <c r="L34" s="526"/>
    </row>
    <row r="35" spans="2:13" ht="79.5" customHeight="1" x14ac:dyDescent="0.25">
      <c r="B35" s="68" t="s">
        <v>314</v>
      </c>
      <c r="C35" s="663" t="s">
        <v>307</v>
      </c>
      <c r="D35" s="68" t="s">
        <v>308</v>
      </c>
      <c r="E35" s="68" t="s">
        <v>315</v>
      </c>
      <c r="F35" s="68" t="s">
        <v>1109</v>
      </c>
      <c r="G35" s="68" t="s">
        <v>316</v>
      </c>
      <c r="H35" s="68" t="s">
        <v>317</v>
      </c>
      <c r="I35" s="68" t="s">
        <v>318</v>
      </c>
      <c r="J35" s="68" t="s">
        <v>1179</v>
      </c>
      <c r="K35" s="503"/>
      <c r="L35" s="341"/>
    </row>
    <row r="36" spans="2:13" x14ac:dyDescent="0.25">
      <c r="B36" s="531">
        <v>37323</v>
      </c>
      <c r="C36" s="532">
        <v>40800</v>
      </c>
      <c r="D36" s="533" t="s">
        <v>54</v>
      </c>
      <c r="E36" s="534">
        <v>1</v>
      </c>
      <c r="F36" s="534">
        <v>7</v>
      </c>
      <c r="G36" s="535">
        <v>0</v>
      </c>
      <c r="H36" s="534">
        <f>210-E36+1</f>
        <v>210</v>
      </c>
      <c r="I36" s="536">
        <f>(H36-G36)/H36</f>
        <v>1</v>
      </c>
      <c r="J36" s="536">
        <f>I36</f>
        <v>1</v>
      </c>
      <c r="K36" s="529"/>
      <c r="L36" s="497"/>
      <c r="M36" s="498"/>
    </row>
    <row r="37" spans="2:13" x14ac:dyDescent="0.25">
      <c r="B37" s="531">
        <v>129812</v>
      </c>
      <c r="C37" s="532">
        <v>40870</v>
      </c>
      <c r="D37" s="533" t="s">
        <v>54</v>
      </c>
      <c r="E37" s="534">
        <v>2</v>
      </c>
      <c r="F37" s="534">
        <v>19</v>
      </c>
      <c r="G37" s="535">
        <v>0</v>
      </c>
      <c r="H37" s="534">
        <f t="shared" ref="H37:H42" si="0">210-E37+1</f>
        <v>209</v>
      </c>
      <c r="I37" s="536">
        <f t="shared" ref="I37:I42" si="1">(H37-G37)/H37</f>
        <v>1</v>
      </c>
      <c r="J37" s="536">
        <f t="shared" ref="J37:J42" si="2">I37*J36</f>
        <v>1</v>
      </c>
      <c r="K37" s="529"/>
      <c r="L37" s="497"/>
      <c r="M37" s="498"/>
    </row>
    <row r="38" spans="2:13" x14ac:dyDescent="0.25">
      <c r="B38" s="531">
        <v>128793</v>
      </c>
      <c r="C38" s="532">
        <v>40680</v>
      </c>
      <c r="D38" s="537" t="s">
        <v>24</v>
      </c>
      <c r="E38" s="534">
        <v>3</v>
      </c>
      <c r="F38" s="534">
        <v>28</v>
      </c>
      <c r="G38" s="534">
        <v>1</v>
      </c>
      <c r="H38" s="534">
        <f t="shared" si="0"/>
        <v>208</v>
      </c>
      <c r="I38" s="536">
        <f t="shared" si="1"/>
        <v>0.99519230769230771</v>
      </c>
      <c r="J38" s="536">
        <f t="shared" si="2"/>
        <v>0.99519230769230771</v>
      </c>
      <c r="K38" s="529"/>
      <c r="L38" s="497"/>
      <c r="M38" s="498"/>
    </row>
    <row r="39" spans="2:13" x14ac:dyDescent="0.25">
      <c r="B39" s="531">
        <v>13798</v>
      </c>
      <c r="C39" s="532">
        <v>40114</v>
      </c>
      <c r="D39" s="538" t="s">
        <v>55</v>
      </c>
      <c r="E39" s="534">
        <v>4</v>
      </c>
      <c r="F39" s="534">
        <v>41</v>
      </c>
      <c r="G39" s="534">
        <v>0</v>
      </c>
      <c r="H39" s="534">
        <f t="shared" si="0"/>
        <v>207</v>
      </c>
      <c r="I39" s="536">
        <f t="shared" si="1"/>
        <v>1</v>
      </c>
      <c r="J39" s="536">
        <f t="shared" si="2"/>
        <v>0.99519230769230771</v>
      </c>
      <c r="K39" s="529"/>
      <c r="L39" s="497"/>
      <c r="M39" s="498"/>
    </row>
    <row r="40" spans="2:13" x14ac:dyDescent="0.25">
      <c r="B40" s="531">
        <v>378921</v>
      </c>
      <c r="C40" s="532">
        <v>40385</v>
      </c>
      <c r="D40" s="538" t="s">
        <v>55</v>
      </c>
      <c r="E40" s="68">
        <v>5</v>
      </c>
      <c r="F40" s="240">
        <v>44</v>
      </c>
      <c r="G40" s="534">
        <v>0</v>
      </c>
      <c r="H40" s="534">
        <f t="shared" si="0"/>
        <v>206</v>
      </c>
      <c r="I40" s="536">
        <f t="shared" si="1"/>
        <v>1</v>
      </c>
      <c r="J40" s="536">
        <f t="shared" si="2"/>
        <v>0.99519230769230771</v>
      </c>
      <c r="K40" s="529"/>
      <c r="L40" s="497"/>
      <c r="M40" s="498"/>
    </row>
    <row r="41" spans="2:13" ht="15" customHeight="1" x14ac:dyDescent="0.25">
      <c r="B41" s="531">
        <v>39321</v>
      </c>
      <c r="C41" s="532">
        <v>40479</v>
      </c>
      <c r="D41" s="538" t="s">
        <v>55</v>
      </c>
      <c r="E41" s="68">
        <v>6</v>
      </c>
      <c r="F41" s="69">
        <v>48</v>
      </c>
      <c r="G41" s="534">
        <v>0</v>
      </c>
      <c r="H41" s="534">
        <f t="shared" si="0"/>
        <v>205</v>
      </c>
      <c r="I41" s="536">
        <f t="shared" si="1"/>
        <v>1</v>
      </c>
      <c r="J41" s="536">
        <f t="shared" si="2"/>
        <v>0.99519230769230771</v>
      </c>
      <c r="K41" s="529"/>
      <c r="L41" s="497"/>
      <c r="M41" s="528"/>
    </row>
    <row r="42" spans="2:13" x14ac:dyDescent="0.25">
      <c r="B42" s="531">
        <v>391321</v>
      </c>
      <c r="C42" s="532">
        <v>40795</v>
      </c>
      <c r="D42" s="538" t="s">
        <v>55</v>
      </c>
      <c r="E42" s="68">
        <v>7</v>
      </c>
      <c r="F42" s="69">
        <v>63</v>
      </c>
      <c r="G42" s="534">
        <v>0</v>
      </c>
      <c r="H42" s="534">
        <f t="shared" si="0"/>
        <v>204</v>
      </c>
      <c r="I42" s="536">
        <f t="shared" si="1"/>
        <v>1</v>
      </c>
      <c r="J42" s="536">
        <f t="shared" si="2"/>
        <v>0.99519230769230771</v>
      </c>
      <c r="K42" s="529"/>
      <c r="L42" s="497"/>
      <c r="M42" s="528"/>
    </row>
    <row r="43" spans="2:13" x14ac:dyDescent="0.25">
      <c r="B43" s="539" t="s">
        <v>306</v>
      </c>
      <c r="C43" s="539" t="s">
        <v>306</v>
      </c>
      <c r="D43" s="539" t="s">
        <v>306</v>
      </c>
      <c r="E43" s="539" t="s">
        <v>306</v>
      </c>
      <c r="F43" s="539" t="s">
        <v>306</v>
      </c>
      <c r="G43" s="539" t="s">
        <v>306</v>
      </c>
      <c r="H43" s="539" t="s">
        <v>306</v>
      </c>
      <c r="I43" s="539" t="s">
        <v>306</v>
      </c>
      <c r="J43" s="539" t="s">
        <v>306</v>
      </c>
      <c r="K43" s="529"/>
      <c r="L43" s="497"/>
      <c r="M43" s="528"/>
    </row>
    <row r="44" spans="2:13" x14ac:dyDescent="0.25">
      <c r="B44" s="539" t="s">
        <v>306</v>
      </c>
      <c r="C44" s="539" t="s">
        <v>306</v>
      </c>
      <c r="D44" s="539" t="s">
        <v>306</v>
      </c>
      <c r="E44" s="539" t="s">
        <v>306</v>
      </c>
      <c r="F44" s="539" t="s">
        <v>306</v>
      </c>
      <c r="G44" s="539" t="s">
        <v>306</v>
      </c>
      <c r="H44" s="539" t="s">
        <v>306</v>
      </c>
      <c r="I44" s="539" t="s">
        <v>306</v>
      </c>
      <c r="J44" s="539" t="s">
        <v>306</v>
      </c>
      <c r="K44" s="529"/>
      <c r="L44" s="497"/>
      <c r="M44" s="528"/>
    </row>
    <row r="45" spans="2:13" x14ac:dyDescent="0.25">
      <c r="B45" s="539" t="s">
        <v>306</v>
      </c>
      <c r="C45" s="539" t="s">
        <v>306</v>
      </c>
      <c r="D45" s="539" t="s">
        <v>306</v>
      </c>
      <c r="E45" s="539" t="s">
        <v>306</v>
      </c>
      <c r="F45" s="539" t="s">
        <v>306</v>
      </c>
      <c r="G45" s="539" t="s">
        <v>306</v>
      </c>
      <c r="H45" s="539" t="s">
        <v>306</v>
      </c>
      <c r="I45" s="539" t="s">
        <v>306</v>
      </c>
      <c r="J45" s="539" t="s">
        <v>306</v>
      </c>
      <c r="K45" s="529"/>
      <c r="L45" s="497"/>
      <c r="M45" s="528"/>
    </row>
    <row r="46" spans="2:13" x14ac:dyDescent="0.25">
      <c r="B46" s="531">
        <v>47328402</v>
      </c>
      <c r="C46" s="532">
        <v>39909</v>
      </c>
      <c r="D46" s="533" t="s">
        <v>54</v>
      </c>
      <c r="E46" s="534">
        <v>197</v>
      </c>
      <c r="F46" s="69">
        <v>1150</v>
      </c>
      <c r="G46" s="535">
        <v>0</v>
      </c>
      <c r="H46" s="534">
        <f>210-E46+1</f>
        <v>14</v>
      </c>
      <c r="I46" s="536">
        <f>(H46-G46)/H46</f>
        <v>1</v>
      </c>
      <c r="J46" s="536">
        <v>0.8214313363909781</v>
      </c>
      <c r="K46" s="530"/>
      <c r="L46" s="497"/>
      <c r="M46" s="528"/>
    </row>
    <row r="47" spans="2:13" x14ac:dyDescent="0.25">
      <c r="B47" s="531">
        <v>237498</v>
      </c>
      <c r="C47" s="532">
        <v>39938</v>
      </c>
      <c r="D47" s="533" t="s">
        <v>54</v>
      </c>
      <c r="E47" s="534">
        <v>198</v>
      </c>
      <c r="F47" s="69">
        <v>1156</v>
      </c>
      <c r="G47" s="535">
        <v>0</v>
      </c>
      <c r="H47" s="534">
        <f>210-E47+1</f>
        <v>13</v>
      </c>
      <c r="I47" s="536">
        <f>(H47-G47)/H47</f>
        <v>1</v>
      </c>
      <c r="J47" s="536">
        <f>I47*J46</f>
        <v>0.8214313363909781</v>
      </c>
    </row>
    <row r="48" spans="2:13" x14ac:dyDescent="0.25">
      <c r="B48" s="531">
        <v>5705</v>
      </c>
      <c r="C48" s="532">
        <v>39878</v>
      </c>
      <c r="D48" s="533" t="s">
        <v>54</v>
      </c>
      <c r="E48" s="534">
        <v>199</v>
      </c>
      <c r="F48" s="69">
        <v>1167</v>
      </c>
      <c r="G48" s="535">
        <v>0</v>
      </c>
      <c r="H48" s="534">
        <f>210-E48+1</f>
        <v>12</v>
      </c>
      <c r="I48" s="536">
        <f>(H48-G48)/H48</f>
        <v>1</v>
      </c>
      <c r="J48" s="536">
        <f>I48*J47</f>
        <v>0.8214313363909781</v>
      </c>
    </row>
    <row r="49" spans="2:10" x14ac:dyDescent="0.25">
      <c r="B49" s="531">
        <v>4703</v>
      </c>
      <c r="C49" s="532">
        <v>39868</v>
      </c>
      <c r="D49" s="533" t="s">
        <v>54</v>
      </c>
      <c r="E49" s="534">
        <v>200</v>
      </c>
      <c r="F49" s="69">
        <v>1177</v>
      </c>
      <c r="G49" s="535">
        <v>0</v>
      </c>
      <c r="H49" s="534">
        <f>210-E49+1</f>
        <v>11</v>
      </c>
      <c r="I49" s="536">
        <f>(H49-G49)/H49</f>
        <v>1</v>
      </c>
      <c r="J49" s="536">
        <f>I49*J48</f>
        <v>0.8214313363909781</v>
      </c>
    </row>
    <row r="50" spans="2:10" x14ac:dyDescent="0.25">
      <c r="B50" s="531">
        <v>5795834</v>
      </c>
      <c r="C50" s="532">
        <v>40081</v>
      </c>
      <c r="D50" s="537" t="s">
        <v>24</v>
      </c>
      <c r="E50" s="68">
        <v>201</v>
      </c>
      <c r="F50" s="69">
        <v>1179</v>
      </c>
      <c r="G50" s="534">
        <v>1</v>
      </c>
      <c r="H50" s="534">
        <f>210-E50+1</f>
        <v>10</v>
      </c>
      <c r="I50" s="536">
        <f>(H50-G50)/H50</f>
        <v>0.9</v>
      </c>
      <c r="J50" s="536">
        <f>I50*J49</f>
        <v>0.73928820275188034</v>
      </c>
    </row>
    <row r="51" spans="2:10" x14ac:dyDescent="0.25">
      <c r="B51" s="539" t="s">
        <v>306</v>
      </c>
      <c r="C51" s="539" t="s">
        <v>306</v>
      </c>
      <c r="D51" s="539" t="s">
        <v>306</v>
      </c>
      <c r="E51" s="539" t="s">
        <v>306</v>
      </c>
      <c r="F51" s="539" t="s">
        <v>306</v>
      </c>
      <c r="G51" s="539" t="s">
        <v>306</v>
      </c>
      <c r="H51" s="539" t="s">
        <v>306</v>
      </c>
      <c r="I51" s="539" t="s">
        <v>306</v>
      </c>
      <c r="J51" s="539" t="s">
        <v>306</v>
      </c>
    </row>
    <row r="52" spans="2:10" x14ac:dyDescent="0.25">
      <c r="B52" s="539" t="s">
        <v>306</v>
      </c>
      <c r="C52" s="539" t="s">
        <v>306</v>
      </c>
      <c r="D52" s="539" t="s">
        <v>306</v>
      </c>
      <c r="E52" s="539" t="s">
        <v>306</v>
      </c>
      <c r="F52" s="539" t="s">
        <v>306</v>
      </c>
      <c r="G52" s="539" t="s">
        <v>306</v>
      </c>
      <c r="H52" s="539" t="s">
        <v>306</v>
      </c>
      <c r="I52" s="539" t="s">
        <v>306</v>
      </c>
      <c r="J52" s="539" t="s">
        <v>306</v>
      </c>
    </row>
    <row r="53" spans="2:10" x14ac:dyDescent="0.25">
      <c r="B53" s="539" t="s">
        <v>306</v>
      </c>
      <c r="C53" s="539" t="s">
        <v>306</v>
      </c>
      <c r="D53" s="539" t="s">
        <v>306</v>
      </c>
      <c r="E53" s="539" t="s">
        <v>306</v>
      </c>
      <c r="F53" s="539" t="s">
        <v>306</v>
      </c>
      <c r="G53" s="539" t="s">
        <v>306</v>
      </c>
      <c r="H53" s="539" t="s">
        <v>306</v>
      </c>
      <c r="I53" s="539" t="s">
        <v>306</v>
      </c>
      <c r="J53" s="539" t="s">
        <v>306</v>
      </c>
    </row>
    <row r="54" spans="2:10" x14ac:dyDescent="0.25">
      <c r="B54" s="531">
        <v>3089909</v>
      </c>
      <c r="C54" s="532">
        <v>39826</v>
      </c>
      <c r="D54" s="533" t="s">
        <v>54</v>
      </c>
      <c r="E54" s="534">
        <v>208</v>
      </c>
      <c r="F54" s="534">
        <v>1233</v>
      </c>
      <c r="G54" s="535">
        <v>0</v>
      </c>
      <c r="H54" s="534">
        <f>210-E54+1</f>
        <v>3</v>
      </c>
      <c r="I54" s="536">
        <f>(H54-G54)/H54</f>
        <v>1</v>
      </c>
      <c r="J54" s="536">
        <v>0.73928820275188034</v>
      </c>
    </row>
    <row r="55" spans="2:10" x14ac:dyDescent="0.25">
      <c r="B55" s="531">
        <v>3623909</v>
      </c>
      <c r="C55" s="532">
        <v>39883</v>
      </c>
      <c r="D55" s="533" t="s">
        <v>54</v>
      </c>
      <c r="E55" s="534">
        <v>209</v>
      </c>
      <c r="F55" s="534">
        <v>1344</v>
      </c>
      <c r="G55" s="535">
        <v>0</v>
      </c>
      <c r="H55" s="534">
        <f>210-E55+1</f>
        <v>2</v>
      </c>
      <c r="I55" s="536">
        <f>(H55-G55)/H55</f>
        <v>1</v>
      </c>
      <c r="J55" s="536">
        <f>I55*J54</f>
        <v>0.73928820275188034</v>
      </c>
    </row>
    <row r="56" spans="2:10" x14ac:dyDescent="0.25">
      <c r="B56" s="531">
        <v>3295609</v>
      </c>
      <c r="C56" s="532">
        <v>39849</v>
      </c>
      <c r="D56" s="533" t="s">
        <v>54</v>
      </c>
      <c r="E56" s="534">
        <v>210</v>
      </c>
      <c r="F56" s="534">
        <v>1376</v>
      </c>
      <c r="G56" s="535">
        <v>0</v>
      </c>
      <c r="H56" s="534">
        <f>210-E56+1</f>
        <v>1</v>
      </c>
      <c r="I56" s="536">
        <f>(H56-G56)/H56</f>
        <v>1</v>
      </c>
      <c r="J56" s="536">
        <f>I56*J55</f>
        <v>0.73928820275188034</v>
      </c>
    </row>
  </sheetData>
  <sheetProtection password="CA09" sheet="1" objects="1" scenarios="1"/>
  <customSheetViews>
    <customSheetView guid="{6425AD40-BB5F-4DDC-B7E5-93EC90B05160}" showGridLines="0">
      <selection activeCell="H25" sqref="H25:M25"/>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H25" sqref="H25:M25"/>
      <pageMargins left="7.874015748031496E-2" right="7.874015748031496E-2" top="0.15748031496062992" bottom="0.31496062992125984" header="0.31496062992125984" footer="0.15748031496062992"/>
      <pageSetup paperSize="9" orientation="landscape" r:id="rId3"/>
    </customSheetView>
  </customSheetViews>
  <mergeCells count="31">
    <mergeCell ref="B20:E20"/>
    <mergeCell ref="H20:M20"/>
    <mergeCell ref="B33:L33"/>
    <mergeCell ref="B28:E28"/>
    <mergeCell ref="B29:E29"/>
    <mergeCell ref="B30:E30"/>
    <mergeCell ref="B31:E31"/>
    <mergeCell ref="F28:M28"/>
    <mergeCell ref="H23:M23"/>
    <mergeCell ref="B24:E24"/>
    <mergeCell ref="H24:M24"/>
    <mergeCell ref="B25:E25"/>
    <mergeCell ref="H25:M25"/>
    <mergeCell ref="F29:M29"/>
    <mergeCell ref="F31:M31"/>
    <mergeCell ref="F30:M30"/>
    <mergeCell ref="B21:E21"/>
    <mergeCell ref="H21:M21"/>
    <mergeCell ref="B22:E22"/>
    <mergeCell ref="H22:M22"/>
    <mergeCell ref="B23:E23"/>
    <mergeCell ref="B15:E15"/>
    <mergeCell ref="H15:M15"/>
    <mergeCell ref="B16:E16"/>
    <mergeCell ref="H16:M16"/>
    <mergeCell ref="B19:E19"/>
    <mergeCell ref="H19:M19"/>
    <mergeCell ref="B17:E17"/>
    <mergeCell ref="B18:E18"/>
    <mergeCell ref="H18:M18"/>
    <mergeCell ref="H17:M17"/>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DJ139"/>
  <sheetViews>
    <sheetView showGridLines="0" zoomScaleNormal="100" zoomScaleSheetLayoutView="100" workbookViewId="0">
      <selection activeCell="CM10" sqref="CM10:DI10"/>
    </sheetView>
  </sheetViews>
  <sheetFormatPr baseColWidth="10" defaultColWidth="9.140625" defaultRowHeight="15" x14ac:dyDescent="0.25"/>
  <cols>
    <col min="1" max="1" width="9.140625" style="368"/>
    <col min="2" max="2" width="6.140625" style="368" customWidth="1"/>
    <col min="3" max="113" width="1.140625" style="368" customWidth="1"/>
    <col min="114" max="16384" width="9.140625" style="368"/>
  </cols>
  <sheetData>
    <row r="1" spans="1:114" s="657" customFormat="1" x14ac:dyDescent="0.25">
      <c r="B1" s="388"/>
    </row>
    <row r="2" spans="1:114" s="657" customFormat="1" ht="18.75" x14ac:dyDescent="0.3">
      <c r="B2" s="5"/>
      <c r="C2" s="579"/>
      <c r="D2" s="579"/>
      <c r="E2" s="579"/>
      <c r="F2" s="579"/>
      <c r="G2" s="579"/>
      <c r="H2" s="627"/>
      <c r="I2" s="627"/>
      <c r="J2" s="627"/>
      <c r="K2" s="627"/>
    </row>
    <row r="3" spans="1:114" s="657" customFormat="1" ht="18" x14ac:dyDescent="0.25">
      <c r="B3" s="85" t="s">
        <v>1576</v>
      </c>
      <c r="C3" s="562"/>
      <c r="D3" s="85"/>
      <c r="E3" s="562"/>
      <c r="F3" s="85"/>
      <c r="G3" s="85"/>
      <c r="H3" s="85"/>
      <c r="I3" s="562"/>
      <c r="J3" s="562"/>
      <c r="K3" s="562"/>
    </row>
    <row r="4" spans="1:114" s="657" customFormat="1" ht="18" x14ac:dyDescent="0.25">
      <c r="B4" s="389" t="s">
        <v>826</v>
      </c>
      <c r="C4" s="562"/>
      <c r="D4" s="85"/>
      <c r="E4" s="85"/>
      <c r="F4" s="562"/>
      <c r="G4" s="562"/>
      <c r="H4" s="562"/>
      <c r="I4" s="562"/>
      <c r="J4" s="562"/>
      <c r="K4" s="207"/>
    </row>
    <row r="5" spans="1:114" s="657" customFormat="1" ht="15.75" x14ac:dyDescent="0.25">
      <c r="A5" s="728"/>
      <c r="B5" s="718"/>
      <c r="C5" s="717"/>
      <c r="D5" s="718"/>
      <c r="E5" s="718"/>
      <c r="F5" s="717"/>
      <c r="G5" s="717"/>
      <c r="H5" s="717"/>
      <c r="I5" s="717"/>
      <c r="J5" s="717"/>
      <c r="K5" s="716"/>
      <c r="L5" s="728"/>
      <c r="M5" s="728"/>
      <c r="N5" s="728"/>
      <c r="O5" s="728"/>
      <c r="P5" s="728"/>
      <c r="Q5" s="728"/>
      <c r="R5" s="728"/>
      <c r="S5" s="728"/>
      <c r="T5" s="728"/>
      <c r="U5" s="728"/>
      <c r="V5" s="728"/>
      <c r="W5" s="728"/>
    </row>
    <row r="6" spans="1:114" s="657" customFormat="1" ht="15.75" x14ac:dyDescent="0.25">
      <c r="A6" s="728"/>
      <c r="C6" s="303"/>
      <c r="D6" s="296"/>
      <c r="E6" s="296"/>
      <c r="F6" s="303"/>
      <c r="G6" s="717"/>
      <c r="H6" s="717"/>
      <c r="I6" s="717"/>
      <c r="J6" s="717"/>
      <c r="K6" s="715"/>
      <c r="L6" s="687"/>
      <c r="M6" s="728"/>
      <c r="N6" s="728"/>
      <c r="O6" s="728"/>
      <c r="P6" s="728"/>
      <c r="Q6" s="728"/>
      <c r="R6" s="728"/>
      <c r="S6" s="728"/>
      <c r="T6" s="728"/>
      <c r="U6" s="728"/>
      <c r="V6" s="728"/>
      <c r="W6" s="728"/>
    </row>
    <row r="7" spans="1:114" s="657" customFormat="1" ht="15.75" x14ac:dyDescent="0.25">
      <c r="B7" s="296" t="s">
        <v>1206</v>
      </c>
      <c r="C7" s="104"/>
      <c r="D7" s="296"/>
      <c r="E7" s="296"/>
      <c r="F7" s="104"/>
      <c r="AA7" s="28"/>
      <c r="AB7" s="28"/>
      <c r="AC7" s="28"/>
      <c r="AD7" s="28"/>
      <c r="AE7" s="28"/>
      <c r="AF7" s="111"/>
      <c r="AG7" s="111"/>
      <c r="AH7" s="368"/>
      <c r="AI7" s="368"/>
      <c r="AJ7" s="368"/>
      <c r="AK7" s="368"/>
      <c r="AL7" s="368"/>
      <c r="AM7" s="368"/>
      <c r="AN7" s="368"/>
      <c r="AO7" s="368"/>
      <c r="AP7" s="368"/>
      <c r="AQ7" s="368"/>
      <c r="AR7" s="368"/>
      <c r="AS7" s="368"/>
      <c r="AT7" s="28"/>
      <c r="CM7" s="725"/>
      <c r="CN7" s="877"/>
      <c r="CO7" s="723"/>
      <c r="CP7" s="723"/>
      <c r="CQ7" s="723"/>
      <c r="CR7" s="723"/>
      <c r="CS7" s="723"/>
      <c r="CT7" s="723"/>
      <c r="CU7" s="723"/>
      <c r="CV7" s="723"/>
      <c r="CW7" s="723"/>
      <c r="CX7" s="723"/>
      <c r="CY7" s="723"/>
      <c r="CZ7" s="723"/>
      <c r="DA7" s="723"/>
      <c r="DB7" s="723"/>
      <c r="DC7" s="723"/>
      <c r="DD7" s="723"/>
      <c r="DE7" s="723"/>
      <c r="DF7" s="723"/>
      <c r="DG7" s="723"/>
      <c r="DH7" s="723"/>
      <c r="DI7" s="723"/>
      <c r="DJ7" s="723"/>
    </row>
    <row r="8" spans="1:114" s="657" customFormat="1" x14ac:dyDescent="0.25">
      <c r="B8" s="879" t="s">
        <v>1147</v>
      </c>
      <c r="AA8" s="190"/>
      <c r="AB8" s="190"/>
      <c r="AC8" s="190"/>
      <c r="AD8" s="190"/>
      <c r="AE8" s="190"/>
      <c r="AF8" s="28"/>
      <c r="AG8" s="28"/>
      <c r="AH8" s="28"/>
      <c r="AI8" s="28"/>
      <c r="AJ8" s="28"/>
      <c r="AK8" s="28"/>
      <c r="AL8" s="28"/>
      <c r="AM8" s="28"/>
      <c r="AN8" s="28"/>
      <c r="AO8" s="28"/>
      <c r="AP8" s="28"/>
      <c r="AQ8" s="28"/>
      <c r="AR8" s="28"/>
      <c r="AS8" s="28"/>
      <c r="AT8" s="28"/>
      <c r="CM8" s="725" t="str">
        <f>Inhalt!$C$7</f>
        <v>V. OncoBox: G3.1.1 (170209)</v>
      </c>
      <c r="CN8" s="877"/>
      <c r="CO8" s="723"/>
      <c r="CP8" s="723"/>
      <c r="CQ8" s="723"/>
      <c r="CR8" s="723"/>
      <c r="CS8" s="723"/>
      <c r="CT8" s="723"/>
      <c r="CU8" s="723"/>
      <c r="CV8" s="723"/>
      <c r="CW8" s="723"/>
      <c r="CX8" s="723"/>
      <c r="CY8" s="723"/>
      <c r="CZ8" s="723"/>
      <c r="DA8" s="723"/>
      <c r="DB8" s="723"/>
      <c r="DC8" s="723"/>
      <c r="DD8" s="723"/>
      <c r="DE8" s="723"/>
      <c r="DF8" s="723"/>
      <c r="DG8" s="723"/>
      <c r="DH8" s="723"/>
      <c r="DI8" s="723"/>
      <c r="DJ8" s="723"/>
    </row>
    <row r="9" spans="1:114" s="657" customFormat="1" x14ac:dyDescent="0.25">
      <c r="AA9" s="190"/>
      <c r="AB9" s="190"/>
      <c r="AC9" s="190"/>
      <c r="AD9" s="190"/>
      <c r="AE9" s="190"/>
      <c r="AF9" s="28"/>
      <c r="AG9" s="28"/>
      <c r="AH9" s="28"/>
      <c r="AI9" s="28"/>
      <c r="AJ9" s="28"/>
      <c r="AK9" s="28"/>
      <c r="AL9" s="28"/>
      <c r="AM9" s="28"/>
      <c r="AN9" s="28"/>
      <c r="AO9" s="28"/>
      <c r="AP9" s="28"/>
      <c r="AQ9" s="28"/>
      <c r="AR9" s="28"/>
      <c r="AS9" s="28"/>
      <c r="AT9" s="28"/>
      <c r="CM9" s="725" t="str">
        <f>Inhalt!$C$8</f>
        <v>V. Spezifikation: G3.1.1 (170209)</v>
      </c>
      <c r="CN9" s="877"/>
      <c r="CO9" s="723"/>
      <c r="CP9" s="723"/>
      <c r="CQ9" s="723"/>
      <c r="CR9" s="723"/>
      <c r="CS9" s="723"/>
      <c r="CT9" s="723"/>
      <c r="CU9" s="723"/>
      <c r="CV9" s="723"/>
      <c r="CW9" s="723"/>
      <c r="CX9" s="723"/>
      <c r="CY9" s="723"/>
      <c r="CZ9" s="723"/>
      <c r="DA9" s="723"/>
      <c r="DB9" s="723"/>
      <c r="DC9" s="723"/>
      <c r="DD9" s="723"/>
      <c r="DE9" s="723"/>
      <c r="DF9" s="723"/>
      <c r="DG9" s="723"/>
      <c r="DH9" s="723"/>
      <c r="DI9" s="723"/>
      <c r="DJ9" s="723"/>
    </row>
    <row r="10" spans="1:114" s="657" customFormat="1" ht="14.25" customHeight="1" x14ac:dyDescent="0.25">
      <c r="AA10" s="190"/>
      <c r="AB10" s="190"/>
      <c r="AC10" s="190"/>
      <c r="AD10" s="190"/>
      <c r="AE10" s="190"/>
      <c r="AF10" s="28"/>
      <c r="AG10" s="28"/>
      <c r="AH10" s="28"/>
      <c r="AI10" s="28"/>
      <c r="AJ10" s="28"/>
      <c r="AK10" s="28"/>
      <c r="AL10" s="28"/>
      <c r="AM10" s="28"/>
      <c r="AN10" s="28"/>
      <c r="AO10" s="28"/>
      <c r="AP10" s="28"/>
      <c r="AQ10" s="28"/>
      <c r="AR10" s="28"/>
      <c r="AS10" s="28"/>
      <c r="AT10" s="28"/>
      <c r="CM10" s="1561" t="s">
        <v>801</v>
      </c>
      <c r="CN10" s="2672"/>
      <c r="CO10" s="2672"/>
      <c r="CP10" s="2672"/>
      <c r="CQ10" s="2672"/>
      <c r="CR10" s="2672"/>
      <c r="CS10" s="2672"/>
      <c r="CT10" s="2672"/>
      <c r="CU10" s="2672"/>
      <c r="CV10" s="2672"/>
      <c r="CW10" s="2672"/>
      <c r="CX10" s="2672"/>
      <c r="CY10" s="2672"/>
      <c r="CZ10" s="2672"/>
      <c r="DA10" s="2672"/>
      <c r="DB10" s="2672"/>
      <c r="DC10" s="2672"/>
      <c r="DD10" s="2672"/>
      <c r="DE10" s="2672"/>
      <c r="DF10" s="2672"/>
      <c r="DG10" s="2672"/>
      <c r="DH10" s="2673"/>
      <c r="DI10" s="2673"/>
      <c r="DJ10" s="723"/>
    </row>
    <row r="11" spans="1:114" s="656" customFormat="1" x14ac:dyDescent="0.25"/>
    <row r="12" spans="1:114" s="656" customFormat="1" x14ac:dyDescent="0.25"/>
    <row r="13" spans="1:114" ht="14.25" customHeight="1" x14ac:dyDescent="0.25">
      <c r="B13" s="920" t="s">
        <v>1074</v>
      </c>
      <c r="C13" s="920"/>
      <c r="D13" s="920"/>
      <c r="E13" s="920"/>
      <c r="F13" s="920"/>
      <c r="G13" s="920"/>
      <c r="H13" s="920"/>
      <c r="I13" s="920"/>
      <c r="J13" s="920"/>
      <c r="K13" s="920"/>
      <c r="L13" s="920"/>
      <c r="M13" s="920"/>
      <c r="N13" s="920"/>
      <c r="O13" s="921"/>
      <c r="P13" s="636"/>
      <c r="Q13" s="636" t="s">
        <v>1153</v>
      </c>
      <c r="R13" s="921"/>
      <c r="S13" s="636"/>
      <c r="T13" s="636"/>
      <c r="U13" s="636"/>
      <c r="V13" s="636"/>
      <c r="W13" s="636"/>
      <c r="X13" s="636"/>
      <c r="Y13" s="921"/>
      <c r="Z13" s="921"/>
      <c r="AA13" s="921"/>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CW13" s="369"/>
      <c r="CX13" s="369"/>
      <c r="CY13" s="369"/>
      <c r="CZ13" s="369"/>
      <c r="DA13" s="369"/>
    </row>
    <row r="14" spans="1:114" s="28" customFormat="1" ht="15" customHeight="1" x14ac:dyDescent="0.25">
      <c r="B14" s="922" t="s">
        <v>1079</v>
      </c>
      <c r="C14" s="922"/>
      <c r="D14" s="922"/>
      <c r="E14" s="922"/>
      <c r="F14" s="922"/>
      <c r="G14" s="922"/>
      <c r="H14" s="922"/>
      <c r="I14" s="922"/>
      <c r="J14" s="921"/>
      <c r="K14" s="904"/>
      <c r="L14" s="904"/>
      <c r="M14" s="921"/>
      <c r="N14" s="904"/>
      <c r="O14" s="921"/>
      <c r="P14" s="904"/>
      <c r="Q14" s="1012" t="s">
        <v>1358</v>
      </c>
      <c r="R14" s="1022"/>
      <c r="S14" s="1012"/>
      <c r="T14" s="1012"/>
      <c r="U14" s="1012"/>
      <c r="V14" s="1013"/>
      <c r="W14" s="1013"/>
      <c r="X14" s="1022"/>
      <c r="Y14" s="1013"/>
      <c r="Z14" s="1013"/>
      <c r="AA14" s="1013"/>
      <c r="AB14" s="1022"/>
      <c r="AC14" s="1022"/>
      <c r="AD14" s="1022"/>
      <c r="AE14" s="1022"/>
      <c r="AF14" s="1022"/>
      <c r="AG14" s="1022"/>
      <c r="AH14" s="1022"/>
      <c r="AI14" s="1022"/>
      <c r="AJ14" s="1022"/>
      <c r="AK14" s="1022"/>
      <c r="AL14" s="1022"/>
      <c r="AM14" s="1022"/>
      <c r="AN14" s="1022"/>
      <c r="AO14" s="1022"/>
      <c r="AP14" s="1022"/>
      <c r="AQ14" s="1022"/>
      <c r="AR14" s="1022"/>
      <c r="AS14" s="1022"/>
      <c r="AT14" s="1022"/>
      <c r="AU14" s="1022"/>
      <c r="AV14" s="1022"/>
      <c r="AW14" s="1022"/>
      <c r="AX14" s="1022"/>
      <c r="AY14" s="1022"/>
      <c r="AZ14" s="1022"/>
      <c r="BA14" s="1022"/>
      <c r="BB14" s="1022"/>
      <c r="BC14" s="1022"/>
      <c r="BD14" s="1022"/>
      <c r="BE14" s="1022"/>
      <c r="BF14" s="1022"/>
      <c r="BG14" s="1022"/>
      <c r="BH14" s="1022"/>
      <c r="BI14" s="1022"/>
      <c r="BJ14" s="1022"/>
      <c r="BK14" s="1023"/>
      <c r="BL14" s="1023"/>
      <c r="BM14" s="1023"/>
      <c r="BN14" s="1023"/>
      <c r="BO14" s="1023"/>
      <c r="BP14" s="1023"/>
      <c r="BQ14" s="1023"/>
      <c r="BR14" s="921"/>
      <c r="BS14" s="921"/>
      <c r="BT14" s="921"/>
      <c r="BU14" s="921"/>
      <c r="CW14" s="49"/>
      <c r="CX14" s="49"/>
      <c r="CY14" s="49"/>
      <c r="CZ14" s="49"/>
      <c r="DA14" s="49"/>
    </row>
    <row r="15" spans="1:114" s="28" customFormat="1" x14ac:dyDescent="0.25">
      <c r="B15" s="922" t="s">
        <v>1075</v>
      </c>
      <c r="C15" s="922"/>
      <c r="D15" s="922"/>
      <c r="E15" s="922"/>
      <c r="F15" s="922"/>
      <c r="G15" s="922"/>
      <c r="H15" s="922"/>
      <c r="I15" s="922"/>
      <c r="J15" s="921"/>
      <c r="K15" s="904"/>
      <c r="L15" s="904"/>
      <c r="M15" s="921"/>
      <c r="N15" s="904"/>
      <c r="O15" s="921"/>
      <c r="P15" s="904"/>
      <c r="Q15" s="904" t="s">
        <v>1154</v>
      </c>
      <c r="R15" s="921"/>
      <c r="S15" s="904"/>
      <c r="T15" s="904"/>
      <c r="U15" s="904"/>
      <c r="V15" s="877"/>
      <c r="W15" s="877"/>
      <c r="X15" s="921"/>
      <c r="Y15" s="877"/>
      <c r="Z15" s="877"/>
      <c r="AA15" s="877"/>
      <c r="AB15" s="921"/>
      <c r="AC15" s="921"/>
      <c r="AD15" s="921"/>
      <c r="AE15" s="921"/>
      <c r="AF15" s="921"/>
      <c r="AG15" s="921"/>
      <c r="AH15" s="921"/>
      <c r="AI15" s="921"/>
      <c r="AJ15" s="921"/>
      <c r="AK15" s="921"/>
      <c r="AL15" s="921"/>
      <c r="AM15" s="921"/>
      <c r="AN15" s="921"/>
      <c r="AO15" s="921"/>
      <c r="AP15" s="921"/>
      <c r="AQ15" s="921"/>
      <c r="AR15" s="921"/>
      <c r="AS15" s="921"/>
      <c r="AT15" s="921"/>
      <c r="AU15" s="921"/>
      <c r="AV15" s="921"/>
      <c r="AW15" s="921"/>
      <c r="AX15" s="921"/>
      <c r="AY15" s="921"/>
      <c r="AZ15" s="921"/>
      <c r="BA15" s="921"/>
      <c r="BB15" s="921"/>
      <c r="BC15" s="921"/>
      <c r="BD15" s="921"/>
      <c r="BE15" s="921"/>
      <c r="BF15" s="921"/>
      <c r="BG15" s="921"/>
      <c r="BH15" s="921"/>
      <c r="BI15" s="921"/>
      <c r="BJ15" s="921"/>
      <c r="BK15" s="921"/>
      <c r="BL15" s="921"/>
      <c r="BM15" s="921"/>
      <c r="BN15" s="921"/>
      <c r="BO15" s="921"/>
      <c r="BP15" s="921"/>
      <c r="BQ15" s="921"/>
      <c r="BR15" s="921"/>
      <c r="BS15" s="921"/>
      <c r="BT15" s="921"/>
      <c r="BU15" s="921"/>
      <c r="CW15" s="49"/>
      <c r="CX15" s="49"/>
      <c r="CY15" s="49"/>
      <c r="CZ15" s="49"/>
      <c r="DA15" s="49"/>
    </row>
    <row r="16" spans="1:114" s="28" customFormat="1" hidden="1" x14ac:dyDescent="0.25">
      <c r="B16" s="923" t="s">
        <v>1077</v>
      </c>
      <c r="C16" s="924"/>
      <c r="D16" s="924"/>
      <c r="E16" s="924"/>
      <c r="F16" s="924"/>
      <c r="G16" s="924"/>
      <c r="H16" s="924"/>
      <c r="I16" s="924"/>
      <c r="J16" s="925"/>
      <c r="K16" s="926"/>
      <c r="L16" s="926"/>
      <c r="M16" s="925"/>
      <c r="N16" s="926"/>
      <c r="O16" s="926"/>
      <c r="P16" s="926"/>
      <c r="Q16" s="926" t="s">
        <v>1152</v>
      </c>
      <c r="R16" s="926"/>
      <c r="S16" s="926"/>
      <c r="T16" s="926"/>
      <c r="U16" s="926"/>
      <c r="V16" s="919"/>
      <c r="W16" s="919"/>
      <c r="X16" s="925"/>
      <c r="Y16" s="919"/>
      <c r="Z16" s="919"/>
      <c r="AA16" s="919"/>
      <c r="AB16" s="921"/>
      <c r="AC16" s="921"/>
      <c r="AD16" s="921"/>
      <c r="AE16" s="921"/>
      <c r="AF16" s="921"/>
      <c r="AG16" s="921"/>
      <c r="AH16" s="921"/>
      <c r="AI16" s="921"/>
      <c r="AJ16" s="921"/>
      <c r="AK16" s="921"/>
      <c r="AL16" s="921"/>
      <c r="AM16" s="921"/>
      <c r="AN16" s="921"/>
      <c r="AO16" s="921"/>
      <c r="AP16" s="921"/>
      <c r="AQ16" s="921"/>
      <c r="AR16" s="921"/>
      <c r="AS16" s="921"/>
      <c r="AT16" s="921"/>
      <c r="AU16" s="921"/>
      <c r="AV16" s="921"/>
      <c r="AW16" s="921"/>
      <c r="AX16" s="921"/>
      <c r="AY16" s="921"/>
      <c r="AZ16" s="921"/>
      <c r="BA16" s="921"/>
      <c r="BB16" s="921"/>
      <c r="BC16" s="921"/>
      <c r="BD16" s="921"/>
      <c r="BE16" s="921"/>
      <c r="BF16" s="921"/>
      <c r="BG16" s="921"/>
      <c r="BH16" s="921"/>
      <c r="BI16" s="921"/>
      <c r="BJ16" s="921"/>
      <c r="BK16" s="921"/>
      <c r="BL16" s="921"/>
      <c r="BM16" s="921"/>
      <c r="BN16" s="921"/>
      <c r="BO16" s="921"/>
      <c r="BP16" s="921"/>
      <c r="BQ16" s="921"/>
      <c r="BR16" s="921"/>
      <c r="BS16" s="921"/>
      <c r="BT16" s="921"/>
      <c r="BU16" s="921"/>
      <c r="CW16" s="49"/>
      <c r="CX16" s="49"/>
      <c r="CY16" s="49"/>
      <c r="CZ16" s="49"/>
      <c r="DA16" s="49"/>
    </row>
    <row r="17" spans="1:113" s="28" customFormat="1" x14ac:dyDescent="0.25">
      <c r="CW17" s="49"/>
      <c r="CX17" s="49"/>
      <c r="CY17" s="49"/>
      <c r="CZ17" s="49"/>
      <c r="DA17" s="49"/>
      <c r="DC17" s="49"/>
      <c r="DD17" s="49"/>
      <c r="DE17" s="49"/>
      <c r="DF17" s="49"/>
      <c r="DG17" s="49"/>
      <c r="DH17" s="49"/>
      <c r="DI17" s="49"/>
    </row>
    <row r="18" spans="1:113" s="28" customFormat="1" x14ac:dyDescent="0.25">
      <c r="C18" s="512"/>
      <c r="D18" s="516"/>
      <c r="E18" s="516"/>
      <c r="F18" s="516"/>
      <c r="G18" s="516"/>
      <c r="H18" s="516"/>
      <c r="I18" s="517"/>
      <c r="J18" s="49"/>
      <c r="K18" s="518"/>
      <c r="L18" s="518"/>
      <c r="M18" s="518"/>
      <c r="N18" s="518"/>
      <c r="O18" s="49"/>
      <c r="P18" s="518"/>
      <c r="Q18" s="518"/>
      <c r="R18" s="518"/>
      <c r="S18" s="518"/>
      <c r="T18" s="518"/>
      <c r="U18" s="518"/>
      <c r="V18" s="519"/>
      <c r="W18" s="519"/>
      <c r="X18" s="49"/>
      <c r="Y18" s="519"/>
      <c r="Z18" s="519"/>
      <c r="AA18" s="519"/>
      <c r="AB18" s="519"/>
      <c r="AC18" s="519"/>
      <c r="AD18" s="519"/>
      <c r="AE18" s="519"/>
      <c r="AF18" s="51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row>
    <row r="19" spans="1:113" s="28" customFormat="1" ht="3" customHeight="1" x14ac:dyDescent="0.25">
      <c r="A19" s="522"/>
      <c r="B19" s="522"/>
      <c r="C19" s="522"/>
      <c r="D19" s="522"/>
      <c r="E19" s="522"/>
      <c r="F19" s="522"/>
      <c r="G19" s="522"/>
      <c r="H19" s="522"/>
      <c r="I19" s="522"/>
      <c r="J19" s="522"/>
      <c r="K19" s="523"/>
      <c r="L19" s="523"/>
      <c r="M19" s="523"/>
      <c r="N19" s="523"/>
      <c r="O19" s="523"/>
      <c r="P19" s="523"/>
      <c r="Q19" s="523"/>
      <c r="R19" s="523"/>
      <c r="S19" s="523"/>
      <c r="T19" s="523"/>
      <c r="U19" s="523"/>
      <c r="V19" s="524"/>
      <c r="W19" s="524"/>
      <c r="X19" s="522"/>
      <c r="Y19" s="524"/>
      <c r="Z19" s="524"/>
      <c r="AA19" s="524"/>
      <c r="AB19" s="524"/>
      <c r="AC19" s="524"/>
      <c r="AD19" s="524"/>
      <c r="AE19" s="524"/>
      <c r="AF19" s="524"/>
      <c r="AG19" s="522"/>
      <c r="AH19" s="522"/>
      <c r="AI19" s="522"/>
      <c r="AJ19" s="522"/>
      <c r="AK19" s="522"/>
      <c r="AL19" s="522"/>
      <c r="AM19" s="522"/>
      <c r="AN19" s="522"/>
      <c r="AO19" s="522"/>
      <c r="AP19" s="522"/>
      <c r="AQ19" s="522"/>
      <c r="AR19" s="522"/>
      <c r="AS19" s="522"/>
      <c r="AT19" s="522"/>
      <c r="AU19" s="522"/>
      <c r="AV19" s="522"/>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522"/>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522"/>
      <c r="CT19" s="522"/>
      <c r="CU19" s="522"/>
      <c r="CV19" s="522"/>
      <c r="CW19" s="522"/>
      <c r="CX19" s="522"/>
      <c r="CY19" s="522"/>
      <c r="CZ19" s="522"/>
      <c r="DA19" s="522"/>
      <c r="DB19" s="522"/>
      <c r="DC19" s="522"/>
      <c r="DD19" s="522"/>
      <c r="DE19" s="522"/>
      <c r="DF19" s="522"/>
      <c r="DG19" s="522"/>
      <c r="DH19" s="522"/>
      <c r="DI19" s="522"/>
    </row>
    <row r="20" spans="1:113" ht="3" customHeight="1" x14ac:dyDescent="0.25">
      <c r="A20" s="2678"/>
      <c r="B20" s="2668"/>
      <c r="C20" s="525"/>
      <c r="D20" s="525"/>
      <c r="E20" s="525"/>
      <c r="F20" s="525"/>
      <c r="G20" s="525"/>
      <c r="H20" s="525"/>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0"/>
      <c r="CG20" s="520"/>
      <c r="CH20" s="520"/>
      <c r="CI20" s="520"/>
      <c r="CJ20" s="520"/>
      <c r="CK20" s="520"/>
      <c r="CL20" s="520"/>
      <c r="CM20" s="520"/>
      <c r="CN20" s="520"/>
      <c r="CO20" s="520"/>
      <c r="CP20" s="520"/>
      <c r="CQ20" s="520"/>
      <c r="CR20" s="520"/>
      <c r="CS20" s="520"/>
      <c r="CT20" s="520"/>
      <c r="CU20" s="520"/>
      <c r="CV20" s="520"/>
      <c r="CW20" s="520"/>
      <c r="CX20" s="520"/>
      <c r="CY20" s="520"/>
      <c r="CZ20" s="520"/>
      <c r="DA20" s="520"/>
      <c r="DB20" s="520"/>
      <c r="DC20" s="520"/>
      <c r="DD20" s="520"/>
      <c r="DE20" s="520"/>
      <c r="DF20" s="520"/>
      <c r="DG20" s="520"/>
      <c r="DH20" s="520"/>
      <c r="DI20" s="520"/>
    </row>
    <row r="21" spans="1:113" ht="3" customHeight="1" x14ac:dyDescent="0.25">
      <c r="A21" s="2678"/>
      <c r="B21" s="2668"/>
      <c r="C21" s="525"/>
      <c r="D21" s="525"/>
      <c r="E21" s="525"/>
      <c r="F21" s="525"/>
      <c r="G21" s="525"/>
      <c r="H21" s="525"/>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c r="AF21" s="520"/>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520"/>
      <c r="CG21" s="520"/>
      <c r="CH21" s="520"/>
      <c r="CI21" s="520"/>
      <c r="CJ21" s="520"/>
      <c r="CK21" s="520"/>
      <c r="CL21" s="520"/>
      <c r="CM21" s="520"/>
      <c r="CN21" s="520"/>
      <c r="CO21" s="520"/>
      <c r="CP21" s="520"/>
      <c r="CQ21" s="520"/>
      <c r="CR21" s="520"/>
      <c r="CS21" s="520"/>
      <c r="CT21" s="520"/>
      <c r="CU21" s="520"/>
      <c r="CV21" s="520"/>
      <c r="CW21" s="520"/>
      <c r="CX21" s="520"/>
      <c r="CY21" s="520"/>
      <c r="CZ21" s="520"/>
      <c r="DA21" s="520"/>
      <c r="DB21" s="520"/>
      <c r="DC21" s="520"/>
      <c r="DD21" s="520"/>
      <c r="DE21" s="520"/>
      <c r="DF21" s="520"/>
      <c r="DG21" s="520"/>
      <c r="DH21" s="520"/>
      <c r="DI21" s="520"/>
    </row>
    <row r="22" spans="1:113" ht="3" customHeight="1" x14ac:dyDescent="0.25">
      <c r="A22" s="2678"/>
      <c r="B22" s="2668"/>
      <c r="C22" s="525"/>
      <c r="D22" s="525"/>
      <c r="E22" s="525"/>
      <c r="F22" s="525"/>
      <c r="G22" s="525"/>
      <c r="H22" s="525"/>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c r="AF22" s="520"/>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20"/>
      <c r="BE22" s="520"/>
      <c r="BF22" s="520"/>
      <c r="BG22" s="520"/>
      <c r="BH22" s="520"/>
      <c r="BI22" s="520"/>
      <c r="BJ22" s="520"/>
      <c r="BK22" s="520"/>
      <c r="BL22" s="520"/>
      <c r="BM22" s="520"/>
      <c r="BN22" s="520"/>
      <c r="BO22" s="520"/>
      <c r="BP22" s="520"/>
      <c r="BQ22" s="520"/>
      <c r="BR22" s="520"/>
      <c r="BS22" s="520"/>
      <c r="BT22" s="520"/>
      <c r="BU22" s="520"/>
      <c r="BV22" s="520"/>
      <c r="BW22" s="520"/>
      <c r="BX22" s="520"/>
      <c r="BY22" s="520"/>
      <c r="BZ22" s="520"/>
      <c r="CA22" s="520"/>
      <c r="CB22" s="520"/>
      <c r="CC22" s="520"/>
      <c r="CD22" s="520"/>
      <c r="CE22" s="520"/>
      <c r="CF22" s="520"/>
      <c r="CG22" s="520"/>
      <c r="CH22" s="520"/>
      <c r="CI22" s="520"/>
      <c r="CJ22" s="520"/>
      <c r="CK22" s="520"/>
      <c r="CL22" s="520"/>
      <c r="CM22" s="520"/>
      <c r="CN22" s="520"/>
      <c r="CO22" s="520"/>
      <c r="CP22" s="520"/>
      <c r="CQ22" s="520"/>
      <c r="CR22" s="520"/>
      <c r="CS22" s="520"/>
      <c r="CT22" s="520"/>
      <c r="CU22" s="520"/>
      <c r="CV22" s="520"/>
      <c r="CW22" s="520"/>
      <c r="CX22" s="520"/>
      <c r="CY22" s="520"/>
      <c r="CZ22" s="520"/>
      <c r="DA22" s="520"/>
      <c r="DB22" s="520"/>
      <c r="DC22" s="520"/>
      <c r="DD22" s="520"/>
      <c r="DE22" s="520"/>
      <c r="DF22" s="520"/>
      <c r="DG22" s="520"/>
      <c r="DH22" s="520"/>
      <c r="DI22" s="520"/>
    </row>
    <row r="23" spans="1:113" ht="3" customHeight="1" x14ac:dyDescent="0.25">
      <c r="A23" s="2678"/>
      <c r="B23" s="2668"/>
      <c r="C23" s="525"/>
      <c r="D23" s="525"/>
      <c r="E23" s="525"/>
      <c r="F23" s="525"/>
      <c r="G23" s="525"/>
      <c r="H23" s="525"/>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c r="AF23" s="520"/>
      <c r="AG23" s="520"/>
      <c r="AH23" s="520"/>
      <c r="AI23" s="520"/>
      <c r="AJ23" s="520"/>
      <c r="AK23" s="520"/>
      <c r="AL23" s="520"/>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520"/>
      <c r="BI23" s="520"/>
      <c r="BJ23" s="520"/>
      <c r="BK23" s="520"/>
      <c r="BL23" s="520"/>
      <c r="BM23" s="520"/>
      <c r="BN23" s="520"/>
      <c r="BO23" s="520"/>
      <c r="BP23" s="520"/>
      <c r="BQ23" s="520"/>
      <c r="BR23" s="520"/>
      <c r="BS23" s="520"/>
      <c r="BT23" s="520"/>
      <c r="BU23" s="520"/>
      <c r="BV23" s="520"/>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520"/>
      <c r="CS23" s="520"/>
      <c r="CT23" s="520"/>
      <c r="CU23" s="520"/>
      <c r="CV23" s="520"/>
      <c r="CW23" s="520"/>
      <c r="CX23" s="520"/>
      <c r="CY23" s="520"/>
      <c r="CZ23" s="520"/>
      <c r="DA23" s="520"/>
      <c r="DB23" s="520"/>
      <c r="DC23" s="520"/>
      <c r="DD23" s="520"/>
      <c r="DE23" s="520"/>
      <c r="DF23" s="520"/>
      <c r="DG23" s="520"/>
      <c r="DH23" s="520"/>
      <c r="DI23" s="520"/>
    </row>
    <row r="24" spans="1:113" ht="3" customHeight="1" x14ac:dyDescent="0.25">
      <c r="A24" s="2678"/>
      <c r="B24" s="2668"/>
      <c r="C24" s="525"/>
      <c r="D24" s="525"/>
      <c r="E24" s="525"/>
      <c r="F24" s="525"/>
      <c r="G24" s="525"/>
      <c r="H24" s="525"/>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c r="AF24" s="520"/>
      <c r="AG24" s="520"/>
      <c r="AH24" s="520"/>
      <c r="AI24" s="520"/>
      <c r="AJ24" s="520"/>
      <c r="AK24" s="520"/>
      <c r="AL24" s="520"/>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520"/>
      <c r="BV24" s="520"/>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0"/>
      <c r="CT24" s="520"/>
      <c r="CU24" s="520"/>
      <c r="CV24" s="520"/>
      <c r="CW24" s="520"/>
      <c r="CX24" s="520"/>
      <c r="CY24" s="520"/>
      <c r="CZ24" s="520"/>
      <c r="DA24" s="520"/>
      <c r="DB24" s="520"/>
      <c r="DC24" s="520"/>
      <c r="DD24" s="520"/>
      <c r="DE24" s="520"/>
      <c r="DF24" s="520"/>
      <c r="DG24" s="520"/>
      <c r="DH24" s="520"/>
      <c r="DI24" s="520"/>
    </row>
    <row r="25" spans="1:113" ht="3" customHeight="1" x14ac:dyDescent="0.25">
      <c r="A25" s="2678"/>
      <c r="B25" s="2668"/>
      <c r="C25" s="525"/>
      <c r="D25" s="525"/>
      <c r="E25" s="525"/>
      <c r="F25" s="525"/>
      <c r="G25" s="525"/>
      <c r="H25" s="525"/>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c r="AF25" s="520"/>
      <c r="AG25" s="520"/>
      <c r="AH25" s="520"/>
      <c r="AI25" s="520"/>
      <c r="AJ25" s="520"/>
      <c r="AK25" s="520"/>
      <c r="AL25" s="520"/>
      <c r="AM25" s="520"/>
      <c r="AN25" s="520"/>
      <c r="AO25" s="520"/>
      <c r="AP25" s="520"/>
      <c r="AQ25" s="520"/>
      <c r="AR25" s="520"/>
      <c r="AS25" s="520"/>
      <c r="AT25" s="520"/>
      <c r="AU25" s="520"/>
      <c r="AV25" s="520"/>
      <c r="AW25" s="520"/>
      <c r="AX25" s="520"/>
      <c r="AY25" s="520"/>
      <c r="AZ25" s="520"/>
      <c r="BA25" s="520"/>
      <c r="BB25" s="520"/>
      <c r="BC25" s="520"/>
      <c r="BD25" s="520"/>
      <c r="BE25" s="520"/>
      <c r="BF25" s="520"/>
      <c r="BG25" s="520"/>
      <c r="BH25" s="520"/>
      <c r="BI25" s="520"/>
      <c r="BJ25" s="520"/>
      <c r="BK25" s="520"/>
      <c r="BL25" s="520"/>
      <c r="BM25" s="520"/>
      <c r="BN25" s="520"/>
      <c r="BO25" s="520"/>
      <c r="BP25" s="520"/>
      <c r="BQ25" s="520"/>
      <c r="BR25" s="520"/>
      <c r="BS25" s="520"/>
      <c r="BT25" s="520"/>
      <c r="BU25" s="520"/>
      <c r="BV25" s="520"/>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520"/>
      <c r="CU25" s="520"/>
      <c r="CV25" s="520"/>
      <c r="CW25" s="520"/>
      <c r="CX25" s="520"/>
      <c r="CY25" s="520"/>
      <c r="CZ25" s="520"/>
      <c r="DA25" s="520"/>
      <c r="DB25" s="520"/>
      <c r="DC25" s="520"/>
      <c r="DD25" s="520"/>
      <c r="DE25" s="520"/>
      <c r="DF25" s="520"/>
      <c r="DG25" s="520"/>
      <c r="DH25" s="520"/>
      <c r="DI25" s="520"/>
    </row>
    <row r="26" spans="1:113" ht="3" customHeight="1" x14ac:dyDescent="0.25">
      <c r="A26" s="2678"/>
      <c r="B26" s="2668"/>
      <c r="C26" s="525"/>
      <c r="D26" s="525"/>
      <c r="E26" s="525"/>
      <c r="F26" s="525"/>
      <c r="G26" s="525"/>
      <c r="H26" s="525"/>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c r="AY26" s="520"/>
      <c r="AZ26" s="520"/>
      <c r="BA26" s="520"/>
      <c r="BB26" s="520"/>
      <c r="BC26" s="520"/>
      <c r="BD26" s="520"/>
      <c r="BE26" s="520"/>
      <c r="BF26" s="520"/>
      <c r="BG26" s="520"/>
      <c r="BH26" s="520"/>
      <c r="BI26" s="520"/>
      <c r="BJ26" s="520"/>
      <c r="BK26" s="520"/>
      <c r="BL26" s="520"/>
      <c r="BM26" s="520"/>
      <c r="BN26" s="520"/>
      <c r="BO26" s="520"/>
      <c r="BP26" s="520"/>
      <c r="BQ26" s="520"/>
      <c r="BR26" s="520"/>
      <c r="BS26" s="520"/>
      <c r="BT26" s="520"/>
      <c r="BU26" s="520"/>
      <c r="BV26" s="520"/>
      <c r="BW26" s="520"/>
      <c r="BX26" s="520"/>
      <c r="BY26" s="520"/>
      <c r="BZ26" s="520"/>
      <c r="CA26" s="520"/>
      <c r="CB26" s="520"/>
      <c r="CC26" s="520"/>
      <c r="CD26" s="520"/>
      <c r="CE26" s="520"/>
      <c r="CF26" s="520"/>
      <c r="CG26" s="520"/>
      <c r="CH26" s="520"/>
      <c r="CI26" s="520"/>
      <c r="CJ26" s="520"/>
      <c r="CK26" s="520"/>
      <c r="CL26" s="520"/>
      <c r="CM26" s="520"/>
      <c r="CN26" s="520"/>
      <c r="CO26" s="520"/>
      <c r="CP26" s="520"/>
      <c r="CQ26" s="520"/>
      <c r="CR26" s="520"/>
      <c r="CS26" s="520"/>
      <c r="CT26" s="520"/>
      <c r="CU26" s="520"/>
      <c r="CV26" s="520"/>
      <c r="CW26" s="520"/>
      <c r="CX26" s="520"/>
      <c r="CY26" s="520"/>
      <c r="CZ26" s="520"/>
      <c r="DA26" s="520"/>
      <c r="DB26" s="520"/>
      <c r="DC26" s="520"/>
      <c r="DD26" s="520"/>
      <c r="DE26" s="520"/>
      <c r="DF26" s="520"/>
      <c r="DG26" s="520"/>
      <c r="DH26" s="520"/>
      <c r="DI26" s="520"/>
    </row>
    <row r="27" spans="1:113" ht="3" customHeight="1" x14ac:dyDescent="0.25">
      <c r="A27" s="2678"/>
      <c r="B27" s="2668"/>
      <c r="C27" s="525"/>
      <c r="D27" s="525"/>
      <c r="E27" s="525"/>
      <c r="F27" s="525"/>
      <c r="G27" s="525"/>
      <c r="H27" s="525"/>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0"/>
      <c r="BP27" s="520"/>
      <c r="BQ27" s="520"/>
      <c r="BR27" s="520"/>
      <c r="BS27" s="520"/>
      <c r="BT27" s="520"/>
      <c r="BU27" s="520"/>
      <c r="BV27" s="520"/>
      <c r="BW27" s="520"/>
      <c r="BX27" s="520"/>
      <c r="BY27" s="520"/>
      <c r="BZ27" s="520"/>
      <c r="CA27" s="520"/>
      <c r="CB27" s="520"/>
      <c r="CC27" s="520"/>
      <c r="CD27" s="520"/>
      <c r="CE27" s="520"/>
      <c r="CF27" s="520"/>
      <c r="CG27" s="520"/>
      <c r="CH27" s="520"/>
      <c r="CI27" s="520"/>
      <c r="CJ27" s="520"/>
      <c r="CK27" s="520"/>
      <c r="CL27" s="520"/>
      <c r="CM27" s="520"/>
      <c r="CN27" s="520"/>
      <c r="CO27" s="520"/>
      <c r="CP27" s="520"/>
      <c r="CQ27" s="520"/>
      <c r="CR27" s="520"/>
      <c r="CS27" s="520"/>
      <c r="CT27" s="520"/>
      <c r="CU27" s="520"/>
      <c r="CV27" s="520"/>
      <c r="CW27" s="520"/>
      <c r="CX27" s="520"/>
      <c r="CY27" s="520"/>
      <c r="CZ27" s="520"/>
      <c r="DA27" s="520"/>
      <c r="DB27" s="520"/>
      <c r="DC27" s="520"/>
      <c r="DD27" s="520"/>
      <c r="DE27" s="520"/>
      <c r="DF27" s="520"/>
      <c r="DG27" s="520"/>
      <c r="DH27" s="520"/>
      <c r="DI27" s="520"/>
    </row>
    <row r="28" spans="1:113" ht="3" customHeight="1" x14ac:dyDescent="0.25">
      <c r="A28" s="2678"/>
      <c r="B28" s="2668"/>
      <c r="C28" s="525"/>
      <c r="D28" s="525"/>
      <c r="E28" s="525"/>
      <c r="F28" s="525"/>
      <c r="G28" s="525"/>
      <c r="H28" s="525"/>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c r="AF28" s="520"/>
      <c r="AG28" s="520"/>
      <c r="AH28" s="520"/>
      <c r="AI28" s="520"/>
      <c r="AJ28" s="520"/>
      <c r="AK28" s="520"/>
      <c r="AL28" s="520"/>
      <c r="AM28" s="520"/>
      <c r="AN28" s="520"/>
      <c r="AO28" s="520"/>
      <c r="AP28" s="520"/>
      <c r="AQ28" s="520"/>
      <c r="AR28" s="520"/>
      <c r="AS28" s="520"/>
      <c r="AT28" s="520"/>
      <c r="AU28" s="520"/>
      <c r="AV28" s="520"/>
      <c r="AW28" s="520"/>
      <c r="AX28" s="520"/>
      <c r="AY28" s="520"/>
      <c r="AZ28" s="520"/>
      <c r="BA28" s="520"/>
      <c r="BB28" s="520"/>
      <c r="BC28" s="520"/>
      <c r="BD28" s="520"/>
      <c r="BE28" s="520"/>
      <c r="BF28" s="520"/>
      <c r="BG28" s="520"/>
      <c r="BH28" s="520"/>
      <c r="BI28" s="520"/>
      <c r="BJ28" s="520"/>
      <c r="BK28" s="520"/>
      <c r="BL28" s="520"/>
      <c r="BM28" s="520"/>
      <c r="BN28" s="520"/>
      <c r="BO28" s="520"/>
      <c r="BP28" s="520"/>
      <c r="BQ28" s="520"/>
      <c r="BR28" s="520"/>
      <c r="BS28" s="520"/>
      <c r="BT28" s="520"/>
      <c r="BU28" s="520"/>
      <c r="BV28" s="520"/>
      <c r="BW28" s="520"/>
      <c r="BX28" s="520"/>
      <c r="BY28" s="520"/>
      <c r="BZ28" s="520"/>
      <c r="CA28" s="520"/>
      <c r="CB28" s="520"/>
      <c r="CC28" s="520"/>
      <c r="CD28" s="520"/>
      <c r="CE28" s="520"/>
      <c r="CF28" s="520"/>
      <c r="CG28" s="520"/>
      <c r="CH28" s="520"/>
      <c r="CI28" s="520"/>
      <c r="CJ28" s="520"/>
      <c r="CK28" s="520"/>
      <c r="CL28" s="520"/>
      <c r="CM28" s="520"/>
      <c r="CN28" s="520"/>
      <c r="CO28" s="520"/>
      <c r="CP28" s="520"/>
      <c r="CQ28" s="520"/>
      <c r="CR28" s="520"/>
      <c r="CS28" s="520"/>
      <c r="CT28" s="520"/>
      <c r="CU28" s="520"/>
      <c r="CV28" s="520"/>
      <c r="CW28" s="520"/>
      <c r="CX28" s="520"/>
      <c r="CY28" s="520"/>
      <c r="CZ28" s="520"/>
      <c r="DA28" s="520"/>
      <c r="DB28" s="520"/>
      <c r="DC28" s="520"/>
      <c r="DD28" s="520"/>
      <c r="DE28" s="520"/>
      <c r="DF28" s="520"/>
      <c r="DG28" s="520"/>
      <c r="DH28" s="520"/>
      <c r="DI28" s="520"/>
    </row>
    <row r="29" spans="1:113" ht="3" customHeight="1" x14ac:dyDescent="0.25">
      <c r="A29" s="2678"/>
      <c r="B29" s="2668"/>
      <c r="C29" s="525"/>
      <c r="D29" s="525"/>
      <c r="E29" s="525"/>
      <c r="F29" s="525"/>
      <c r="G29" s="525"/>
      <c r="H29" s="525"/>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0"/>
      <c r="BP29" s="520"/>
      <c r="BQ29" s="520"/>
      <c r="BR29" s="520"/>
      <c r="BS29" s="520"/>
      <c r="BT29" s="520"/>
      <c r="BU29" s="520"/>
      <c r="BV29" s="520"/>
      <c r="BW29" s="520"/>
      <c r="BX29" s="520"/>
      <c r="BY29" s="520"/>
      <c r="BZ29" s="520"/>
      <c r="CA29" s="520"/>
      <c r="CB29" s="520"/>
      <c r="CC29" s="520"/>
      <c r="CD29" s="520"/>
      <c r="CE29" s="520"/>
      <c r="CF29" s="520"/>
      <c r="CG29" s="520"/>
      <c r="CH29" s="520"/>
      <c r="CI29" s="520"/>
      <c r="CJ29" s="520"/>
      <c r="CK29" s="520"/>
      <c r="CL29" s="520"/>
      <c r="CM29" s="520"/>
      <c r="CN29" s="520"/>
      <c r="CO29" s="520"/>
      <c r="CP29" s="520"/>
      <c r="CQ29" s="520"/>
      <c r="CR29" s="520"/>
      <c r="CS29" s="520"/>
      <c r="CT29" s="520"/>
      <c r="CU29" s="520"/>
      <c r="CV29" s="520"/>
      <c r="CW29" s="520"/>
      <c r="CX29" s="520"/>
      <c r="CY29" s="520"/>
      <c r="CZ29" s="520"/>
      <c r="DA29" s="520"/>
      <c r="DB29" s="520"/>
      <c r="DC29" s="520"/>
      <c r="DD29" s="520"/>
      <c r="DE29" s="520"/>
      <c r="DF29" s="520"/>
      <c r="DG29" s="520"/>
      <c r="DH29" s="520"/>
      <c r="DI29" s="520"/>
    </row>
    <row r="30" spans="1:113" ht="3" customHeight="1" x14ac:dyDescent="0.25">
      <c r="A30" s="2678"/>
      <c r="B30" s="2668"/>
      <c r="C30" s="525"/>
      <c r="D30" s="525"/>
      <c r="E30" s="525"/>
      <c r="F30" s="525"/>
      <c r="G30" s="525"/>
      <c r="H30" s="525"/>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c r="AF30" s="520"/>
      <c r="AG30" s="520"/>
      <c r="AH30" s="520"/>
      <c r="AI30" s="520"/>
      <c r="AJ30" s="520"/>
      <c r="AK30" s="520"/>
      <c r="AL30" s="520"/>
      <c r="AM30" s="520"/>
      <c r="AN30" s="520"/>
      <c r="AO30" s="520"/>
      <c r="AP30" s="520"/>
      <c r="AQ30" s="520"/>
      <c r="AR30" s="520"/>
      <c r="AS30" s="520"/>
      <c r="AT30" s="520"/>
      <c r="AU30" s="520"/>
      <c r="AV30" s="520"/>
      <c r="AW30" s="520"/>
      <c r="AX30" s="520"/>
      <c r="AY30" s="520"/>
      <c r="AZ30" s="520"/>
      <c r="BA30" s="520"/>
      <c r="BB30" s="520"/>
      <c r="BC30" s="520"/>
      <c r="BD30" s="520"/>
      <c r="BE30" s="520"/>
      <c r="BF30" s="520"/>
      <c r="BG30" s="520"/>
      <c r="BH30" s="520"/>
      <c r="BI30" s="520"/>
      <c r="BJ30" s="520"/>
      <c r="BK30" s="520"/>
      <c r="BL30" s="520"/>
      <c r="BM30" s="520"/>
      <c r="BN30" s="520"/>
      <c r="BO30" s="520"/>
      <c r="BP30" s="520"/>
      <c r="BQ30" s="520"/>
      <c r="BR30" s="520"/>
      <c r="BS30" s="520"/>
      <c r="BT30" s="520"/>
      <c r="BU30" s="520"/>
      <c r="BV30" s="520"/>
      <c r="BW30" s="520"/>
      <c r="BX30" s="520"/>
      <c r="BY30" s="520"/>
      <c r="BZ30" s="520"/>
      <c r="CA30" s="520"/>
      <c r="CB30" s="520"/>
      <c r="CC30" s="520"/>
      <c r="CD30" s="520"/>
      <c r="CE30" s="520"/>
      <c r="CF30" s="520"/>
      <c r="CG30" s="520"/>
      <c r="CH30" s="520"/>
      <c r="CI30" s="520"/>
      <c r="CJ30" s="520"/>
      <c r="CK30" s="520"/>
      <c r="CL30" s="520"/>
      <c r="CM30" s="520"/>
      <c r="CN30" s="520"/>
      <c r="CO30" s="520"/>
      <c r="CP30" s="520"/>
      <c r="CQ30" s="520"/>
      <c r="CR30" s="520"/>
      <c r="CS30" s="520"/>
      <c r="CT30" s="520"/>
      <c r="CU30" s="520"/>
      <c r="CV30" s="520"/>
      <c r="CW30" s="520"/>
      <c r="CX30" s="520"/>
      <c r="CY30" s="520"/>
      <c r="CZ30" s="520"/>
      <c r="DA30" s="520"/>
      <c r="DB30" s="520"/>
      <c r="DC30" s="520"/>
      <c r="DD30" s="520"/>
      <c r="DE30" s="520"/>
      <c r="DF30" s="520"/>
      <c r="DG30" s="520"/>
      <c r="DH30" s="520"/>
      <c r="DI30" s="520"/>
    </row>
    <row r="31" spans="1:113" ht="3" customHeight="1" x14ac:dyDescent="0.25">
      <c r="A31" s="2678"/>
      <c r="B31" s="2668"/>
      <c r="C31" s="525"/>
      <c r="D31" s="525"/>
      <c r="E31" s="525"/>
      <c r="F31" s="525"/>
      <c r="G31" s="525"/>
      <c r="H31" s="525"/>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c r="CL31" s="520"/>
      <c r="CM31" s="520"/>
      <c r="CN31" s="520"/>
      <c r="CO31" s="520"/>
      <c r="CP31" s="520"/>
      <c r="CQ31" s="520"/>
      <c r="CR31" s="520"/>
      <c r="CS31" s="520"/>
      <c r="CT31" s="520"/>
      <c r="CU31" s="520"/>
      <c r="CV31" s="520"/>
      <c r="CW31" s="520"/>
      <c r="CX31" s="520"/>
      <c r="CY31" s="520"/>
      <c r="CZ31" s="520"/>
      <c r="DA31" s="520"/>
      <c r="DB31" s="520"/>
      <c r="DC31" s="520"/>
      <c r="DD31" s="520"/>
      <c r="DE31" s="520"/>
      <c r="DF31" s="520"/>
      <c r="DG31" s="520"/>
      <c r="DH31" s="520"/>
      <c r="DI31" s="520"/>
    </row>
    <row r="32" spans="1:113" ht="3" customHeight="1" x14ac:dyDescent="0.25">
      <c r="A32" s="2678"/>
      <c r="B32" s="2668"/>
      <c r="C32" s="525"/>
      <c r="D32" s="525"/>
      <c r="E32" s="525"/>
      <c r="F32" s="525"/>
      <c r="G32" s="525"/>
      <c r="H32" s="525"/>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c r="AF32" s="520"/>
      <c r="AG32" s="520"/>
      <c r="AH32" s="520"/>
      <c r="AI32" s="520"/>
      <c r="AJ32" s="520"/>
      <c r="AK32" s="520"/>
      <c r="AL32" s="520"/>
      <c r="AM32" s="520"/>
      <c r="AN32" s="520"/>
      <c r="AO32" s="520"/>
      <c r="AP32" s="520"/>
      <c r="AQ32" s="520"/>
      <c r="AR32" s="520"/>
      <c r="AS32" s="520"/>
      <c r="AT32" s="520"/>
      <c r="AU32" s="520"/>
      <c r="AV32" s="520"/>
      <c r="AW32" s="520"/>
      <c r="AX32" s="520"/>
      <c r="AY32" s="520"/>
      <c r="AZ32" s="520"/>
      <c r="BA32" s="520"/>
      <c r="BB32" s="520"/>
      <c r="BC32" s="520"/>
      <c r="BD32" s="520"/>
      <c r="BE32" s="520"/>
      <c r="BF32" s="520"/>
      <c r="BG32" s="520"/>
      <c r="BH32" s="520"/>
      <c r="BI32" s="520"/>
      <c r="BJ32" s="520"/>
      <c r="BK32" s="520"/>
      <c r="BL32" s="520"/>
      <c r="BM32" s="520"/>
      <c r="BN32" s="520"/>
      <c r="BO32" s="520"/>
      <c r="BP32" s="520"/>
      <c r="BQ32" s="520"/>
      <c r="BR32" s="520"/>
      <c r="BS32" s="520"/>
      <c r="BT32" s="520"/>
      <c r="BU32" s="520"/>
      <c r="BV32" s="520"/>
      <c r="BW32" s="520"/>
      <c r="BX32" s="520"/>
      <c r="BY32" s="520"/>
      <c r="BZ32" s="520"/>
      <c r="CA32" s="520"/>
      <c r="CB32" s="520"/>
      <c r="CC32" s="520"/>
      <c r="CD32" s="520"/>
      <c r="CE32" s="520"/>
      <c r="CF32" s="520"/>
      <c r="CG32" s="520"/>
      <c r="CH32" s="520"/>
      <c r="CI32" s="520"/>
      <c r="CJ32" s="520"/>
      <c r="CK32" s="520"/>
      <c r="CL32" s="520"/>
      <c r="CM32" s="520"/>
      <c r="CN32" s="520"/>
      <c r="CO32" s="520"/>
      <c r="CP32" s="520"/>
      <c r="CQ32" s="520"/>
      <c r="CR32" s="520"/>
      <c r="CS32" s="520"/>
      <c r="CT32" s="520"/>
      <c r="CU32" s="520"/>
      <c r="CV32" s="520"/>
      <c r="CW32" s="520"/>
      <c r="CX32" s="520"/>
      <c r="CY32" s="520"/>
      <c r="CZ32" s="520"/>
      <c r="DA32" s="520"/>
      <c r="DB32" s="520"/>
      <c r="DC32" s="520"/>
      <c r="DD32" s="520"/>
      <c r="DE32" s="520"/>
      <c r="DF32" s="520"/>
      <c r="DG32" s="520"/>
      <c r="DH32" s="520"/>
      <c r="DI32" s="520"/>
    </row>
    <row r="33" spans="1:113" ht="3" customHeight="1" x14ac:dyDescent="0.25">
      <c r="A33" s="2678"/>
      <c r="B33" s="2668"/>
      <c r="C33" s="525"/>
      <c r="D33" s="525"/>
      <c r="E33" s="525"/>
      <c r="F33" s="525"/>
      <c r="G33" s="525"/>
      <c r="H33" s="525"/>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0"/>
      <c r="BP33" s="520"/>
      <c r="BQ33" s="520"/>
      <c r="BR33" s="520"/>
      <c r="BS33" s="520"/>
      <c r="BT33" s="520"/>
      <c r="BU33" s="520"/>
      <c r="BV33" s="520"/>
      <c r="BW33" s="520"/>
      <c r="BX33" s="520"/>
      <c r="BY33" s="520"/>
      <c r="BZ33" s="520"/>
      <c r="CA33" s="520"/>
      <c r="CB33" s="520"/>
      <c r="CC33" s="520"/>
      <c r="CD33" s="520"/>
      <c r="CE33" s="520"/>
      <c r="CF33" s="520"/>
      <c r="CG33" s="520"/>
      <c r="CH33" s="520"/>
      <c r="CI33" s="520"/>
      <c r="CJ33" s="520"/>
      <c r="CK33" s="520"/>
      <c r="CL33" s="520"/>
      <c r="CM33" s="520"/>
      <c r="CN33" s="520"/>
      <c r="CO33" s="520"/>
      <c r="CP33" s="520"/>
      <c r="CQ33" s="520"/>
      <c r="CR33" s="520"/>
      <c r="CS33" s="520"/>
      <c r="CT33" s="520"/>
      <c r="CU33" s="520"/>
      <c r="CV33" s="520"/>
      <c r="CW33" s="520"/>
      <c r="CX33" s="520"/>
      <c r="CY33" s="520"/>
      <c r="CZ33" s="520"/>
      <c r="DA33" s="520"/>
      <c r="DB33" s="520"/>
      <c r="DC33" s="520"/>
      <c r="DD33" s="520"/>
      <c r="DE33" s="520"/>
      <c r="DF33" s="520"/>
      <c r="DG33" s="520"/>
      <c r="DH33" s="520"/>
      <c r="DI33" s="520"/>
    </row>
    <row r="34" spans="1:113" ht="3" customHeight="1" x14ac:dyDescent="0.25">
      <c r="A34" s="2678"/>
      <c r="B34" s="2668"/>
      <c r="C34" s="525"/>
      <c r="D34" s="525"/>
      <c r="E34" s="525"/>
      <c r="F34" s="525"/>
      <c r="G34" s="525"/>
      <c r="H34" s="525"/>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c r="AF34" s="520"/>
      <c r="AG34" s="520"/>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0"/>
      <c r="CD34" s="520"/>
      <c r="CE34" s="520"/>
      <c r="CF34" s="520"/>
      <c r="CG34" s="520"/>
      <c r="CH34" s="520"/>
      <c r="CI34" s="520"/>
      <c r="CJ34" s="520"/>
      <c r="CK34" s="520"/>
      <c r="CL34" s="520"/>
      <c r="CM34" s="520"/>
      <c r="CN34" s="520"/>
      <c r="CO34" s="520"/>
      <c r="CP34" s="520"/>
      <c r="CQ34" s="520"/>
      <c r="CR34" s="520"/>
      <c r="CS34" s="520"/>
      <c r="CT34" s="520"/>
      <c r="CU34" s="520"/>
      <c r="CV34" s="520"/>
      <c r="CW34" s="520"/>
      <c r="CX34" s="520"/>
      <c r="CY34" s="520"/>
      <c r="CZ34" s="520"/>
      <c r="DA34" s="520"/>
      <c r="DB34" s="520"/>
      <c r="DC34" s="520"/>
      <c r="DD34" s="520"/>
      <c r="DE34" s="520"/>
      <c r="DF34" s="520"/>
      <c r="DG34" s="520"/>
      <c r="DH34" s="520"/>
      <c r="DI34" s="520"/>
    </row>
    <row r="35" spans="1:113" ht="3" customHeight="1" x14ac:dyDescent="0.25">
      <c r="A35" s="2678"/>
      <c r="B35" s="2668"/>
      <c r="C35" s="525"/>
      <c r="D35" s="525"/>
      <c r="E35" s="525"/>
      <c r="F35" s="525"/>
      <c r="G35" s="525"/>
      <c r="H35" s="525"/>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c r="BQ35" s="520"/>
      <c r="BR35" s="520"/>
      <c r="BS35" s="520"/>
      <c r="BT35" s="520"/>
      <c r="BU35" s="520"/>
      <c r="BV35" s="520"/>
      <c r="BW35" s="520"/>
      <c r="BX35" s="520"/>
      <c r="BY35" s="520"/>
      <c r="BZ35" s="520"/>
      <c r="CA35" s="520"/>
      <c r="CB35" s="520"/>
      <c r="CC35" s="520"/>
      <c r="CD35" s="520"/>
      <c r="CE35" s="520"/>
      <c r="CF35" s="520"/>
      <c r="CG35" s="520"/>
      <c r="CH35" s="520"/>
      <c r="CI35" s="520"/>
      <c r="CJ35" s="520"/>
      <c r="CK35" s="520"/>
      <c r="CL35" s="520"/>
      <c r="CM35" s="520"/>
      <c r="CN35" s="520"/>
      <c r="CO35" s="520"/>
      <c r="CP35" s="520"/>
      <c r="CQ35" s="520"/>
      <c r="CR35" s="520"/>
      <c r="CS35" s="520"/>
      <c r="CT35" s="520"/>
      <c r="CU35" s="520"/>
      <c r="CV35" s="520"/>
      <c r="CW35" s="520"/>
      <c r="CX35" s="520"/>
      <c r="CY35" s="520"/>
      <c r="CZ35" s="520"/>
      <c r="DA35" s="520"/>
      <c r="DB35" s="520"/>
      <c r="DC35" s="520"/>
      <c r="DD35" s="520"/>
      <c r="DE35" s="520"/>
      <c r="DF35" s="520"/>
      <c r="DG35" s="520"/>
      <c r="DH35" s="520"/>
      <c r="DI35" s="520"/>
    </row>
    <row r="36" spans="1:113" ht="3" customHeight="1" x14ac:dyDescent="0.25">
      <c r="A36" s="2678"/>
      <c r="B36" s="2668"/>
      <c r="C36" s="525"/>
      <c r="D36" s="525"/>
      <c r="E36" s="525"/>
      <c r="F36" s="525"/>
      <c r="G36" s="525"/>
      <c r="H36" s="525"/>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c r="AF36" s="520"/>
      <c r="AG36" s="520"/>
      <c r="AH36" s="520"/>
      <c r="AI36" s="520"/>
      <c r="AJ36" s="520"/>
      <c r="AK36" s="520"/>
      <c r="AL36" s="520"/>
      <c r="AM36" s="520"/>
      <c r="AN36" s="520"/>
      <c r="AO36" s="520"/>
      <c r="AP36" s="520"/>
      <c r="AQ36" s="520"/>
      <c r="AR36" s="520"/>
      <c r="AS36" s="520"/>
      <c r="AT36" s="520"/>
      <c r="AU36" s="520"/>
      <c r="AV36" s="520"/>
      <c r="AW36" s="520"/>
      <c r="AX36" s="520"/>
      <c r="AY36" s="520"/>
      <c r="AZ36" s="520"/>
      <c r="BA36" s="520"/>
      <c r="BB36" s="520"/>
      <c r="BC36" s="520"/>
      <c r="BD36" s="520"/>
      <c r="BE36" s="520"/>
      <c r="BF36" s="520"/>
      <c r="BG36" s="520"/>
      <c r="BH36" s="520"/>
      <c r="BI36" s="520"/>
      <c r="BJ36" s="520"/>
      <c r="BK36" s="520"/>
      <c r="BL36" s="520"/>
      <c r="BM36" s="520"/>
      <c r="BN36" s="520"/>
      <c r="BO36" s="520"/>
      <c r="BP36" s="520"/>
      <c r="BQ36" s="520"/>
      <c r="BR36" s="520"/>
      <c r="BS36" s="520"/>
      <c r="BT36" s="520"/>
      <c r="BU36" s="520"/>
      <c r="BV36" s="520"/>
      <c r="BW36" s="520"/>
      <c r="BX36" s="520"/>
      <c r="BY36" s="520"/>
      <c r="BZ36" s="520"/>
      <c r="CA36" s="520"/>
      <c r="CB36" s="520"/>
      <c r="CC36" s="520"/>
      <c r="CD36" s="520"/>
      <c r="CE36" s="520"/>
      <c r="CF36" s="520"/>
      <c r="CG36" s="520"/>
      <c r="CH36" s="520"/>
      <c r="CI36" s="520"/>
      <c r="CJ36" s="520"/>
      <c r="CK36" s="520"/>
      <c r="CL36" s="520"/>
      <c r="CM36" s="520"/>
      <c r="CN36" s="520"/>
      <c r="CO36" s="520"/>
      <c r="CP36" s="520"/>
      <c r="CQ36" s="520"/>
      <c r="CR36" s="520"/>
      <c r="CS36" s="520"/>
      <c r="CT36" s="520"/>
      <c r="CU36" s="520"/>
      <c r="CV36" s="520"/>
      <c r="CW36" s="520"/>
      <c r="CX36" s="520"/>
      <c r="CY36" s="520"/>
      <c r="CZ36" s="520"/>
      <c r="DA36" s="520"/>
      <c r="DB36" s="520"/>
      <c r="DC36" s="520"/>
      <c r="DD36" s="520"/>
      <c r="DE36" s="520"/>
      <c r="DF36" s="520"/>
      <c r="DG36" s="520"/>
      <c r="DH36" s="520"/>
      <c r="DI36" s="520"/>
    </row>
    <row r="37" spans="1:113" ht="3" customHeight="1" x14ac:dyDescent="0.25">
      <c r="A37" s="2678"/>
      <c r="B37" s="2668"/>
      <c r="C37" s="525"/>
      <c r="D37" s="525"/>
      <c r="E37" s="525"/>
      <c r="F37" s="525"/>
      <c r="G37" s="525"/>
      <c r="H37" s="525"/>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c r="AF37" s="520"/>
      <c r="AG37" s="520"/>
      <c r="AH37" s="520"/>
      <c r="AI37" s="520"/>
      <c r="AJ37" s="520"/>
      <c r="AK37" s="520"/>
      <c r="AL37" s="520"/>
      <c r="AM37" s="520"/>
      <c r="AN37" s="520"/>
      <c r="AO37" s="520"/>
      <c r="AP37" s="520"/>
      <c r="AQ37" s="520"/>
      <c r="AR37" s="520"/>
      <c r="AS37" s="520"/>
      <c r="AT37" s="520"/>
      <c r="AU37" s="520"/>
      <c r="AV37" s="520"/>
      <c r="AW37" s="520"/>
      <c r="AX37" s="520"/>
      <c r="AY37" s="520"/>
      <c r="AZ37" s="520"/>
      <c r="BA37" s="520"/>
      <c r="BB37" s="520"/>
      <c r="BC37" s="520"/>
      <c r="BD37" s="520"/>
      <c r="BE37" s="520"/>
      <c r="BF37" s="520"/>
      <c r="BG37" s="520"/>
      <c r="BH37" s="520"/>
      <c r="BI37" s="520"/>
      <c r="BJ37" s="520"/>
      <c r="BK37" s="520"/>
      <c r="BL37" s="520"/>
      <c r="BM37" s="520"/>
      <c r="BN37" s="520"/>
      <c r="BO37" s="520"/>
      <c r="BP37" s="520"/>
      <c r="BQ37" s="520"/>
      <c r="BR37" s="520"/>
      <c r="BS37" s="520"/>
      <c r="BT37" s="520"/>
      <c r="BU37" s="520"/>
      <c r="BV37" s="520"/>
      <c r="BW37" s="520"/>
      <c r="BX37" s="520"/>
      <c r="BY37" s="520"/>
      <c r="BZ37" s="520"/>
      <c r="CA37" s="520"/>
      <c r="CB37" s="520"/>
      <c r="CC37" s="520"/>
      <c r="CD37" s="520"/>
      <c r="CE37" s="520"/>
      <c r="CF37" s="520"/>
      <c r="CG37" s="520"/>
      <c r="CH37" s="520"/>
      <c r="CI37" s="520"/>
      <c r="CJ37" s="520"/>
      <c r="CK37" s="520"/>
      <c r="CL37" s="520"/>
      <c r="CM37" s="520"/>
      <c r="CN37" s="520"/>
      <c r="CO37" s="520"/>
      <c r="CP37" s="520"/>
      <c r="CQ37" s="520"/>
      <c r="CR37" s="520"/>
      <c r="CS37" s="520"/>
      <c r="CT37" s="520"/>
      <c r="CU37" s="520"/>
      <c r="CV37" s="520"/>
      <c r="CW37" s="520"/>
      <c r="CX37" s="520"/>
      <c r="CY37" s="520"/>
      <c r="CZ37" s="520"/>
      <c r="DA37" s="520"/>
      <c r="DB37" s="520"/>
      <c r="DC37" s="520"/>
      <c r="DD37" s="520"/>
      <c r="DE37" s="520"/>
      <c r="DF37" s="520"/>
      <c r="DG37" s="520"/>
      <c r="DH37" s="520"/>
      <c r="DI37" s="520"/>
    </row>
    <row r="38" spans="1:113" ht="3" customHeight="1" x14ac:dyDescent="0.25">
      <c r="A38" s="2678"/>
      <c r="B38" s="2668"/>
      <c r="C38" s="525"/>
      <c r="D38" s="525"/>
      <c r="E38" s="525"/>
      <c r="F38" s="525"/>
      <c r="G38" s="525"/>
      <c r="H38" s="525"/>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c r="AF38" s="520"/>
      <c r="AG38" s="520"/>
      <c r="AH38" s="520"/>
      <c r="AI38" s="520"/>
      <c r="AJ38" s="520"/>
      <c r="AK38" s="520"/>
      <c r="AL38" s="520"/>
      <c r="AM38" s="520"/>
      <c r="AN38" s="520"/>
      <c r="AO38" s="520"/>
      <c r="AP38" s="520"/>
      <c r="AQ38" s="520"/>
      <c r="AR38" s="520"/>
      <c r="AS38" s="520"/>
      <c r="AT38" s="520"/>
      <c r="AU38" s="520"/>
      <c r="AV38" s="520"/>
      <c r="AW38" s="520"/>
      <c r="AX38" s="520"/>
      <c r="AY38" s="520"/>
      <c r="AZ38" s="520"/>
      <c r="BA38" s="520"/>
      <c r="BB38" s="520"/>
      <c r="BC38" s="520"/>
      <c r="BD38" s="520"/>
      <c r="BE38" s="520"/>
      <c r="BF38" s="520"/>
      <c r="BG38" s="520"/>
      <c r="BH38" s="520"/>
      <c r="BI38" s="520"/>
      <c r="BJ38" s="520"/>
      <c r="BK38" s="520"/>
      <c r="BL38" s="520"/>
      <c r="BM38" s="520"/>
      <c r="BN38" s="520"/>
      <c r="BO38" s="520"/>
      <c r="BP38" s="520"/>
      <c r="BQ38" s="520"/>
      <c r="BR38" s="520"/>
      <c r="BS38" s="520"/>
      <c r="BT38" s="520"/>
      <c r="BU38" s="520"/>
      <c r="BV38" s="520"/>
      <c r="BW38" s="520"/>
      <c r="BX38" s="520"/>
      <c r="BY38" s="520"/>
      <c r="BZ38" s="520"/>
      <c r="CA38" s="520"/>
      <c r="CB38" s="520"/>
      <c r="CC38" s="520"/>
      <c r="CD38" s="520"/>
      <c r="CE38" s="520"/>
      <c r="CF38" s="520"/>
      <c r="CG38" s="520"/>
      <c r="CH38" s="520"/>
      <c r="CI38" s="520"/>
      <c r="CJ38" s="520"/>
      <c r="CK38" s="520"/>
      <c r="CL38" s="520"/>
      <c r="CM38" s="520"/>
      <c r="CN38" s="520"/>
      <c r="CO38" s="520"/>
      <c r="CP38" s="520"/>
      <c r="CQ38" s="520"/>
      <c r="CR38" s="520"/>
      <c r="CS38" s="520"/>
      <c r="CT38" s="520"/>
      <c r="CU38" s="520"/>
      <c r="CV38" s="520"/>
      <c r="CW38" s="520"/>
      <c r="CX38" s="520"/>
      <c r="CY38" s="520"/>
      <c r="CZ38" s="520"/>
      <c r="DA38" s="520"/>
      <c r="DB38" s="520"/>
      <c r="DC38" s="520"/>
      <c r="DD38" s="520"/>
      <c r="DE38" s="520"/>
      <c r="DF38" s="520"/>
      <c r="DG38" s="520"/>
      <c r="DH38" s="520"/>
      <c r="DI38" s="520"/>
    </row>
    <row r="39" spans="1:113" ht="3" customHeight="1" x14ac:dyDescent="0.25">
      <c r="A39" s="2678"/>
      <c r="B39" s="2668"/>
      <c r="C39" s="525"/>
      <c r="D39" s="525"/>
      <c r="E39" s="525"/>
      <c r="F39" s="525"/>
      <c r="G39" s="525"/>
      <c r="H39" s="525"/>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c r="AF39" s="520"/>
      <c r="AG39" s="520"/>
      <c r="AH39" s="520"/>
      <c r="AI39" s="520"/>
      <c r="AJ39" s="520"/>
      <c r="AK39" s="520"/>
      <c r="AL39" s="520"/>
      <c r="AM39" s="520"/>
      <c r="AN39" s="520"/>
      <c r="AO39" s="520"/>
      <c r="AP39" s="520"/>
      <c r="AQ39" s="520"/>
      <c r="AR39" s="520"/>
      <c r="AS39" s="520"/>
      <c r="AT39" s="520"/>
      <c r="AU39" s="520"/>
      <c r="AV39" s="520"/>
      <c r="AW39" s="520"/>
      <c r="AX39" s="520"/>
      <c r="AY39" s="520"/>
      <c r="AZ39" s="520"/>
      <c r="BA39" s="520"/>
      <c r="BB39" s="520"/>
      <c r="BC39" s="520"/>
      <c r="BD39" s="520"/>
      <c r="BE39" s="520"/>
      <c r="BF39" s="520"/>
      <c r="BG39" s="520"/>
      <c r="BH39" s="520"/>
      <c r="BI39" s="520"/>
      <c r="BJ39" s="520"/>
      <c r="BK39" s="520"/>
      <c r="BL39" s="520"/>
      <c r="BM39" s="520"/>
      <c r="BN39" s="520"/>
      <c r="BO39" s="520"/>
      <c r="BP39" s="520"/>
      <c r="BQ39" s="520"/>
      <c r="BR39" s="520"/>
      <c r="BS39" s="520"/>
      <c r="BT39" s="520"/>
      <c r="BU39" s="520"/>
      <c r="BV39" s="520"/>
      <c r="BW39" s="520"/>
      <c r="BX39" s="520"/>
      <c r="BY39" s="520"/>
      <c r="BZ39" s="520"/>
      <c r="CA39" s="520"/>
      <c r="CB39" s="520"/>
      <c r="CC39" s="520"/>
      <c r="CD39" s="520"/>
      <c r="CE39" s="520"/>
      <c r="CF39" s="520"/>
      <c r="CG39" s="520"/>
      <c r="CH39" s="520"/>
      <c r="CI39" s="520"/>
      <c r="CJ39" s="520"/>
      <c r="CK39" s="520"/>
      <c r="CL39" s="520"/>
      <c r="CM39" s="520"/>
      <c r="CN39" s="520"/>
      <c r="CO39" s="520"/>
      <c r="CP39" s="520"/>
      <c r="CQ39" s="520"/>
      <c r="CR39" s="520"/>
      <c r="CS39" s="520"/>
      <c r="CT39" s="520"/>
      <c r="CU39" s="520"/>
      <c r="CV39" s="520"/>
      <c r="CW39" s="520"/>
      <c r="CX39" s="520"/>
      <c r="CY39" s="520"/>
      <c r="CZ39" s="520"/>
      <c r="DA39" s="520"/>
      <c r="DB39" s="520"/>
      <c r="DC39" s="520"/>
      <c r="DD39" s="520"/>
      <c r="DE39" s="520"/>
      <c r="DF39" s="520"/>
      <c r="DG39" s="520"/>
      <c r="DH39" s="520"/>
      <c r="DI39" s="520"/>
    </row>
    <row r="40" spans="1:113" ht="3" customHeight="1" x14ac:dyDescent="0.25">
      <c r="A40" s="2678"/>
      <c r="B40" s="2668"/>
      <c r="C40" s="525"/>
      <c r="D40" s="525"/>
      <c r="E40" s="525"/>
      <c r="F40" s="525"/>
      <c r="G40" s="525"/>
      <c r="H40" s="525"/>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0"/>
      <c r="AT40" s="520"/>
      <c r="AU40" s="520"/>
      <c r="AV40" s="520"/>
      <c r="AW40" s="520"/>
      <c r="AX40" s="520"/>
      <c r="AY40" s="520"/>
      <c r="AZ40" s="520"/>
      <c r="BA40" s="520"/>
      <c r="BB40" s="520"/>
      <c r="BC40" s="520"/>
      <c r="BD40" s="520"/>
      <c r="BE40" s="520"/>
      <c r="BF40" s="520"/>
      <c r="BG40" s="520"/>
      <c r="BH40" s="520"/>
      <c r="BI40" s="520"/>
      <c r="BJ40" s="520"/>
      <c r="BK40" s="520"/>
      <c r="BL40" s="520"/>
      <c r="BM40" s="520"/>
      <c r="BN40" s="520"/>
      <c r="BO40" s="520"/>
      <c r="BP40" s="520"/>
      <c r="BQ40" s="520"/>
      <c r="BR40" s="520"/>
      <c r="BS40" s="520"/>
      <c r="BT40" s="520"/>
      <c r="BU40" s="520"/>
      <c r="BV40" s="520"/>
      <c r="BW40" s="520"/>
      <c r="BX40" s="520"/>
      <c r="BY40" s="520"/>
      <c r="BZ40" s="520"/>
      <c r="CA40" s="520"/>
      <c r="CB40" s="520"/>
      <c r="CC40" s="520"/>
      <c r="CD40" s="520"/>
      <c r="CE40" s="520"/>
      <c r="CF40" s="520"/>
      <c r="CG40" s="520"/>
      <c r="CH40" s="520"/>
      <c r="CI40" s="520"/>
      <c r="CJ40" s="520"/>
      <c r="CK40" s="520"/>
      <c r="CL40" s="520"/>
      <c r="CM40" s="520"/>
      <c r="CN40" s="520"/>
      <c r="CO40" s="520"/>
      <c r="CP40" s="520"/>
      <c r="CQ40" s="520"/>
      <c r="CR40" s="520"/>
      <c r="CS40" s="520"/>
      <c r="CT40" s="520"/>
      <c r="CU40" s="520"/>
      <c r="CV40" s="520"/>
      <c r="CW40" s="520"/>
      <c r="CX40" s="520"/>
      <c r="CY40" s="520"/>
      <c r="CZ40" s="520"/>
      <c r="DA40" s="520"/>
      <c r="DB40" s="520"/>
      <c r="DC40" s="520"/>
      <c r="DD40" s="520"/>
      <c r="DE40" s="520"/>
      <c r="DF40" s="520"/>
      <c r="DG40" s="520"/>
      <c r="DH40" s="520"/>
      <c r="DI40" s="520"/>
    </row>
    <row r="41" spans="1:113" ht="3" customHeight="1" x14ac:dyDescent="0.25">
      <c r="A41" s="2678"/>
      <c r="B41" s="2668"/>
      <c r="C41" s="525"/>
      <c r="D41" s="525"/>
      <c r="E41" s="525"/>
      <c r="F41" s="525"/>
      <c r="G41" s="525"/>
      <c r="H41" s="525"/>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c r="AF41" s="520"/>
      <c r="AG41" s="520"/>
      <c r="AH41" s="520"/>
      <c r="AI41" s="520"/>
      <c r="AJ41" s="520"/>
      <c r="AK41" s="520"/>
      <c r="AL41" s="520"/>
      <c r="AM41" s="520"/>
      <c r="AN41" s="520"/>
      <c r="AO41" s="520"/>
      <c r="AP41" s="520"/>
      <c r="AQ41" s="520"/>
      <c r="AR41" s="520"/>
      <c r="AS41" s="520"/>
      <c r="AT41" s="520"/>
      <c r="AU41" s="520"/>
      <c r="AV41" s="520"/>
      <c r="AW41" s="520"/>
      <c r="AX41" s="520"/>
      <c r="AY41" s="520"/>
      <c r="AZ41" s="520"/>
      <c r="BA41" s="520"/>
      <c r="BB41" s="520"/>
      <c r="BC41" s="520"/>
      <c r="BD41" s="520"/>
      <c r="BE41" s="520"/>
      <c r="BF41" s="520"/>
      <c r="BG41" s="520"/>
      <c r="BH41" s="520"/>
      <c r="BI41" s="520"/>
      <c r="BJ41" s="520"/>
      <c r="BK41" s="520"/>
      <c r="BL41" s="520"/>
      <c r="BM41" s="520"/>
      <c r="BN41" s="520"/>
      <c r="BO41" s="520"/>
      <c r="BP41" s="520"/>
      <c r="BQ41" s="520"/>
      <c r="BR41" s="520"/>
      <c r="BS41" s="520"/>
      <c r="BT41" s="520"/>
      <c r="BU41" s="520"/>
      <c r="BV41" s="520"/>
      <c r="BW41" s="520"/>
      <c r="BX41" s="520"/>
      <c r="BY41" s="520"/>
      <c r="BZ41" s="520"/>
      <c r="CA41" s="520"/>
      <c r="CB41" s="520"/>
      <c r="CC41" s="520"/>
      <c r="CD41" s="520"/>
      <c r="CE41" s="520"/>
      <c r="CF41" s="520"/>
      <c r="CG41" s="520"/>
      <c r="CH41" s="520"/>
      <c r="CI41" s="520"/>
      <c r="CJ41" s="520"/>
      <c r="CK41" s="520"/>
      <c r="CL41" s="520"/>
      <c r="CM41" s="520"/>
      <c r="CN41" s="520"/>
      <c r="CO41" s="520"/>
      <c r="CP41" s="520"/>
      <c r="CQ41" s="520"/>
      <c r="CR41" s="520"/>
      <c r="CS41" s="520"/>
      <c r="CT41" s="520"/>
      <c r="CU41" s="520"/>
      <c r="CV41" s="520"/>
      <c r="CW41" s="520"/>
      <c r="CX41" s="520"/>
      <c r="CY41" s="520"/>
      <c r="CZ41" s="520"/>
      <c r="DA41" s="520"/>
      <c r="DB41" s="520"/>
      <c r="DC41" s="520"/>
      <c r="DD41" s="520"/>
      <c r="DE41" s="520"/>
      <c r="DF41" s="520"/>
      <c r="DG41" s="520"/>
      <c r="DH41" s="520"/>
      <c r="DI41" s="520"/>
    </row>
    <row r="42" spans="1:113" ht="3" customHeight="1" x14ac:dyDescent="0.25">
      <c r="A42" s="2678"/>
      <c r="B42" s="2668"/>
      <c r="C42" s="525"/>
      <c r="D42" s="525"/>
      <c r="E42" s="525"/>
      <c r="F42" s="525"/>
      <c r="G42" s="525"/>
      <c r="H42" s="525"/>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c r="AF42" s="520"/>
      <c r="AG42" s="520"/>
      <c r="AH42" s="520"/>
      <c r="AI42" s="520"/>
      <c r="AJ42" s="520"/>
      <c r="AK42" s="520"/>
      <c r="AL42" s="520"/>
      <c r="AM42" s="520"/>
      <c r="AN42" s="520"/>
      <c r="AO42" s="520"/>
      <c r="AP42" s="520"/>
      <c r="AQ42" s="520"/>
      <c r="AR42" s="520"/>
      <c r="AS42" s="520"/>
      <c r="AT42" s="520"/>
      <c r="AU42" s="520"/>
      <c r="AV42" s="520"/>
      <c r="AW42" s="520"/>
      <c r="AX42" s="520"/>
      <c r="AY42" s="520"/>
      <c r="AZ42" s="520"/>
      <c r="BA42" s="520"/>
      <c r="BB42" s="520"/>
      <c r="BC42" s="520"/>
      <c r="BD42" s="520"/>
      <c r="BE42" s="520"/>
      <c r="BF42" s="520"/>
      <c r="BG42" s="520"/>
      <c r="BH42" s="520"/>
      <c r="BI42" s="520"/>
      <c r="BJ42" s="520"/>
      <c r="BK42" s="520"/>
      <c r="BL42" s="520"/>
      <c r="BM42" s="520"/>
      <c r="BN42" s="520"/>
      <c r="BO42" s="520"/>
      <c r="BP42" s="520"/>
      <c r="BQ42" s="520"/>
      <c r="BR42" s="520"/>
      <c r="BS42" s="520"/>
      <c r="BT42" s="520"/>
      <c r="BU42" s="520"/>
      <c r="BV42" s="520"/>
      <c r="BW42" s="520"/>
      <c r="BX42" s="520"/>
      <c r="BY42" s="520"/>
      <c r="BZ42" s="520"/>
      <c r="CA42" s="520"/>
      <c r="CB42" s="520"/>
      <c r="CC42" s="520"/>
      <c r="CD42" s="520"/>
      <c r="CE42" s="520"/>
      <c r="CF42" s="520"/>
      <c r="CG42" s="520"/>
      <c r="CH42" s="520"/>
      <c r="CI42" s="520"/>
      <c r="CJ42" s="520"/>
      <c r="CK42" s="520"/>
      <c r="CL42" s="520"/>
      <c r="CM42" s="520"/>
      <c r="CN42" s="520"/>
      <c r="CO42" s="520"/>
      <c r="CP42" s="520"/>
      <c r="CQ42" s="520"/>
      <c r="CR42" s="520"/>
      <c r="CS42" s="520"/>
      <c r="CT42" s="520"/>
      <c r="CU42" s="520"/>
      <c r="CV42" s="520"/>
      <c r="CW42" s="520"/>
      <c r="CX42" s="520"/>
      <c r="CY42" s="520"/>
      <c r="CZ42" s="520"/>
      <c r="DA42" s="520"/>
      <c r="DB42" s="520"/>
      <c r="DC42" s="520"/>
      <c r="DD42" s="520"/>
      <c r="DE42" s="520"/>
      <c r="DF42" s="520"/>
      <c r="DG42" s="520"/>
      <c r="DH42" s="520"/>
      <c r="DI42" s="520"/>
    </row>
    <row r="43" spans="1:113" ht="3" customHeight="1" x14ac:dyDescent="0.25">
      <c r="A43" s="2678"/>
      <c r="B43" s="2668"/>
      <c r="C43" s="525"/>
      <c r="D43" s="525"/>
      <c r="E43" s="525"/>
      <c r="F43" s="525"/>
      <c r="G43" s="525"/>
      <c r="H43" s="525"/>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0"/>
      <c r="AT43" s="520"/>
      <c r="AU43" s="520"/>
      <c r="AV43" s="520"/>
      <c r="AW43" s="520"/>
      <c r="AX43" s="520"/>
      <c r="AY43" s="520"/>
      <c r="AZ43" s="520"/>
      <c r="BA43" s="520"/>
      <c r="BB43" s="520"/>
      <c r="BC43" s="520"/>
      <c r="BD43" s="520"/>
      <c r="BE43" s="520"/>
      <c r="BF43" s="520"/>
      <c r="BG43" s="520"/>
      <c r="BH43" s="520"/>
      <c r="BI43" s="520"/>
      <c r="BJ43" s="520"/>
      <c r="BK43" s="520"/>
      <c r="BL43" s="520"/>
      <c r="BM43" s="520"/>
      <c r="BN43" s="520"/>
      <c r="BO43" s="520"/>
      <c r="BP43" s="520"/>
      <c r="BQ43" s="520"/>
      <c r="BR43" s="520"/>
      <c r="BS43" s="520"/>
      <c r="BT43" s="520"/>
      <c r="BU43" s="520"/>
      <c r="BV43" s="520"/>
      <c r="BW43" s="520"/>
      <c r="BX43" s="520"/>
      <c r="BY43" s="520"/>
      <c r="BZ43" s="520"/>
      <c r="CA43" s="520"/>
      <c r="CB43" s="520"/>
      <c r="CC43" s="520"/>
      <c r="CD43" s="520"/>
      <c r="CE43" s="520"/>
      <c r="CF43" s="520"/>
      <c r="CG43" s="520"/>
      <c r="CH43" s="520"/>
      <c r="CI43" s="520"/>
      <c r="CJ43" s="520"/>
      <c r="CK43" s="520"/>
      <c r="CL43" s="520"/>
      <c r="CM43" s="520"/>
      <c r="CN43" s="520"/>
      <c r="CO43" s="520"/>
      <c r="CP43" s="520"/>
      <c r="CQ43" s="520"/>
      <c r="CR43" s="520"/>
      <c r="CS43" s="520"/>
      <c r="CT43" s="520"/>
      <c r="CU43" s="520"/>
      <c r="CV43" s="520"/>
      <c r="CW43" s="520"/>
      <c r="CX43" s="520"/>
      <c r="CY43" s="520"/>
      <c r="CZ43" s="520"/>
      <c r="DA43" s="520"/>
      <c r="DB43" s="520"/>
      <c r="DC43" s="520"/>
      <c r="DD43" s="520"/>
      <c r="DE43" s="520"/>
      <c r="DF43" s="520"/>
      <c r="DG43" s="520"/>
      <c r="DH43" s="520"/>
      <c r="DI43" s="520"/>
    </row>
    <row r="44" spans="1:113" ht="3" customHeight="1" x14ac:dyDescent="0.25">
      <c r="A44" s="2678"/>
      <c r="B44" s="2668"/>
      <c r="C44" s="525"/>
      <c r="D44" s="525"/>
      <c r="E44" s="525"/>
      <c r="F44" s="525"/>
      <c r="G44" s="525"/>
      <c r="H44" s="525"/>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c r="AF44" s="520"/>
      <c r="AG44" s="520"/>
      <c r="AH44" s="520"/>
      <c r="AI44" s="520"/>
      <c r="AJ44" s="520"/>
      <c r="AK44" s="520"/>
      <c r="AL44" s="520"/>
      <c r="AM44" s="520"/>
      <c r="AN44" s="520"/>
      <c r="AO44" s="520"/>
      <c r="AP44" s="520"/>
      <c r="AQ44" s="520"/>
      <c r="AR44" s="520"/>
      <c r="AS44" s="520"/>
      <c r="AT44" s="520"/>
      <c r="AU44" s="520"/>
      <c r="AV44" s="520"/>
      <c r="AW44" s="520"/>
      <c r="AX44" s="520"/>
      <c r="AY44" s="520"/>
      <c r="AZ44" s="520"/>
      <c r="BA44" s="520"/>
      <c r="BB44" s="520"/>
      <c r="BC44" s="520"/>
      <c r="BD44" s="520"/>
      <c r="BE44" s="520"/>
      <c r="BF44" s="520"/>
      <c r="BG44" s="520"/>
      <c r="BH44" s="520"/>
      <c r="BI44" s="520"/>
      <c r="BJ44" s="520"/>
      <c r="BK44" s="520"/>
      <c r="BL44" s="520"/>
      <c r="BM44" s="520"/>
      <c r="BN44" s="520"/>
      <c r="BO44" s="520"/>
      <c r="BP44" s="520"/>
      <c r="BQ44" s="520"/>
      <c r="BR44" s="520"/>
      <c r="BS44" s="520"/>
      <c r="BT44" s="520"/>
      <c r="BU44" s="520"/>
      <c r="BV44" s="520"/>
      <c r="BW44" s="520"/>
      <c r="BX44" s="520"/>
      <c r="BY44" s="520"/>
      <c r="BZ44" s="520"/>
      <c r="CA44" s="520"/>
      <c r="CB44" s="520"/>
      <c r="CC44" s="520"/>
      <c r="CD44" s="520"/>
      <c r="CE44" s="520"/>
      <c r="CF44" s="520"/>
      <c r="CG44" s="520"/>
      <c r="CH44" s="520"/>
      <c r="CI44" s="520"/>
      <c r="CJ44" s="520"/>
      <c r="CK44" s="520"/>
      <c r="CL44" s="520"/>
      <c r="CM44" s="520"/>
      <c r="CN44" s="520"/>
      <c r="CO44" s="520"/>
      <c r="CP44" s="520"/>
      <c r="CQ44" s="520"/>
      <c r="CR44" s="520"/>
      <c r="CS44" s="520"/>
      <c r="CT44" s="520"/>
      <c r="CU44" s="520"/>
      <c r="CV44" s="520"/>
      <c r="CW44" s="520"/>
      <c r="CX44" s="520"/>
      <c r="CY44" s="520"/>
      <c r="CZ44" s="520"/>
      <c r="DA44" s="520"/>
      <c r="DB44" s="520"/>
      <c r="DC44" s="520"/>
      <c r="DD44" s="520"/>
      <c r="DE44" s="520"/>
      <c r="DF44" s="520"/>
      <c r="DG44" s="520"/>
      <c r="DH44" s="520"/>
      <c r="DI44" s="520"/>
    </row>
    <row r="45" spans="1:113" ht="3" customHeight="1" x14ac:dyDescent="0.25">
      <c r="A45" s="2678"/>
      <c r="B45" s="2668"/>
      <c r="C45" s="525"/>
      <c r="D45" s="525"/>
      <c r="E45" s="525"/>
      <c r="F45" s="525"/>
      <c r="G45" s="525"/>
      <c r="H45" s="525"/>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c r="AF45" s="520"/>
      <c r="AG45" s="520"/>
      <c r="AH45" s="520"/>
      <c r="AI45" s="520"/>
      <c r="AJ45" s="520"/>
      <c r="AK45" s="520"/>
      <c r="AL45" s="520"/>
      <c r="AM45" s="520"/>
      <c r="AN45" s="520"/>
      <c r="AO45" s="520"/>
      <c r="AP45" s="520"/>
      <c r="AQ45" s="520"/>
      <c r="AR45" s="520"/>
      <c r="AS45" s="520"/>
      <c r="AT45" s="520"/>
      <c r="AU45" s="520"/>
      <c r="AV45" s="520"/>
      <c r="AW45" s="520"/>
      <c r="AX45" s="520"/>
      <c r="AY45" s="520"/>
      <c r="AZ45" s="520"/>
      <c r="BA45" s="520"/>
      <c r="BB45" s="520"/>
      <c r="BC45" s="520"/>
      <c r="BD45" s="520"/>
      <c r="BE45" s="520"/>
      <c r="BF45" s="520"/>
      <c r="BG45" s="520"/>
      <c r="BH45" s="520"/>
      <c r="BI45" s="520"/>
      <c r="BJ45" s="520"/>
      <c r="BK45" s="520"/>
      <c r="BL45" s="520"/>
      <c r="BM45" s="520"/>
      <c r="BN45" s="520"/>
      <c r="BO45" s="520"/>
      <c r="BP45" s="520"/>
      <c r="BQ45" s="520"/>
      <c r="BR45" s="520"/>
      <c r="BS45" s="520"/>
      <c r="BT45" s="520"/>
      <c r="BU45" s="520"/>
      <c r="BV45" s="520"/>
      <c r="BW45" s="520"/>
      <c r="BX45" s="520"/>
      <c r="BY45" s="520"/>
      <c r="BZ45" s="520"/>
      <c r="CA45" s="520"/>
      <c r="CB45" s="520"/>
      <c r="CC45" s="520"/>
      <c r="CD45" s="520"/>
      <c r="CE45" s="520"/>
      <c r="CF45" s="520"/>
      <c r="CG45" s="520"/>
      <c r="CH45" s="520"/>
      <c r="CI45" s="520"/>
      <c r="CJ45" s="520"/>
      <c r="CK45" s="520"/>
      <c r="CL45" s="520"/>
      <c r="CM45" s="520"/>
      <c r="CN45" s="520"/>
      <c r="CO45" s="520"/>
      <c r="CP45" s="520"/>
      <c r="CQ45" s="520"/>
      <c r="CR45" s="520"/>
      <c r="CS45" s="520"/>
      <c r="CT45" s="520"/>
      <c r="CU45" s="520"/>
      <c r="CV45" s="520"/>
      <c r="CW45" s="520"/>
      <c r="CX45" s="520"/>
      <c r="CY45" s="520"/>
      <c r="CZ45" s="520"/>
      <c r="DA45" s="520"/>
      <c r="DB45" s="520"/>
      <c r="DC45" s="520"/>
      <c r="DD45" s="520"/>
      <c r="DE45" s="520"/>
      <c r="DF45" s="520"/>
      <c r="DG45" s="520"/>
      <c r="DH45" s="520"/>
      <c r="DI45" s="520"/>
    </row>
    <row r="46" spans="1:113" ht="3" customHeight="1" x14ac:dyDescent="0.25">
      <c r="A46" s="2678"/>
      <c r="B46" s="2668"/>
      <c r="C46" s="525"/>
      <c r="D46" s="525"/>
      <c r="E46" s="525"/>
      <c r="F46" s="525"/>
      <c r="G46" s="525"/>
      <c r="H46" s="525"/>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c r="AF46" s="520"/>
      <c r="AG46" s="520"/>
      <c r="AH46" s="520"/>
      <c r="AI46" s="520"/>
      <c r="AJ46" s="520"/>
      <c r="AK46" s="520"/>
      <c r="AL46" s="520"/>
      <c r="AM46" s="520"/>
      <c r="AN46" s="520"/>
      <c r="AO46" s="520"/>
      <c r="AP46" s="520"/>
      <c r="AQ46" s="520"/>
      <c r="AR46" s="520"/>
      <c r="AS46" s="520"/>
      <c r="AT46" s="520"/>
      <c r="AU46" s="520"/>
      <c r="AV46" s="520"/>
      <c r="AW46" s="520"/>
      <c r="AX46" s="520"/>
      <c r="AY46" s="520"/>
      <c r="AZ46" s="520"/>
      <c r="BA46" s="520"/>
      <c r="BB46" s="520"/>
      <c r="BC46" s="520"/>
      <c r="BD46" s="520"/>
      <c r="BE46" s="520"/>
      <c r="BF46" s="520"/>
      <c r="BG46" s="520"/>
      <c r="BH46" s="520"/>
      <c r="BI46" s="520"/>
      <c r="BJ46" s="520"/>
      <c r="BK46" s="520"/>
      <c r="BL46" s="520"/>
      <c r="BM46" s="520"/>
      <c r="BN46" s="520"/>
      <c r="BO46" s="520"/>
      <c r="BP46" s="520"/>
      <c r="BQ46" s="520"/>
      <c r="BR46" s="520"/>
      <c r="BS46" s="520"/>
      <c r="BT46" s="520"/>
      <c r="BU46" s="520"/>
      <c r="BV46" s="520"/>
      <c r="BW46" s="520"/>
      <c r="BX46" s="520"/>
      <c r="BY46" s="520"/>
      <c r="BZ46" s="520"/>
      <c r="CA46" s="520"/>
      <c r="CB46" s="520"/>
      <c r="CC46" s="520"/>
      <c r="CD46" s="520"/>
      <c r="CE46" s="520"/>
      <c r="CF46" s="520"/>
      <c r="CG46" s="520"/>
      <c r="CH46" s="520"/>
      <c r="CI46" s="520"/>
      <c r="CJ46" s="520"/>
      <c r="CK46" s="520"/>
      <c r="CL46" s="520"/>
      <c r="CM46" s="520"/>
      <c r="CN46" s="520"/>
      <c r="CO46" s="520"/>
      <c r="CP46" s="520"/>
      <c r="CQ46" s="520"/>
      <c r="CR46" s="520"/>
      <c r="CS46" s="520"/>
      <c r="CT46" s="520"/>
      <c r="CU46" s="520"/>
      <c r="CV46" s="520"/>
      <c r="CW46" s="520"/>
      <c r="CX46" s="520"/>
      <c r="CY46" s="520"/>
      <c r="CZ46" s="520"/>
      <c r="DA46" s="520"/>
      <c r="DB46" s="520"/>
      <c r="DC46" s="520"/>
      <c r="DD46" s="520"/>
      <c r="DE46" s="520"/>
      <c r="DF46" s="520"/>
      <c r="DG46" s="520"/>
      <c r="DH46" s="520"/>
      <c r="DI46" s="520"/>
    </row>
    <row r="47" spans="1:113" ht="3" customHeight="1" x14ac:dyDescent="0.25">
      <c r="A47" s="2678"/>
      <c r="B47" s="2668"/>
      <c r="C47" s="525"/>
      <c r="D47" s="525"/>
      <c r="E47" s="525"/>
      <c r="F47" s="525"/>
      <c r="G47" s="525"/>
      <c r="H47" s="525"/>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c r="AF47" s="520"/>
      <c r="AG47" s="520"/>
      <c r="AH47" s="520"/>
      <c r="AI47" s="520"/>
      <c r="AJ47" s="520"/>
      <c r="AK47" s="520"/>
      <c r="AL47" s="520"/>
      <c r="AM47" s="520"/>
      <c r="AN47" s="520"/>
      <c r="AO47" s="520"/>
      <c r="AP47" s="520"/>
      <c r="AQ47" s="520"/>
      <c r="AR47" s="520"/>
      <c r="AS47" s="520"/>
      <c r="AT47" s="520"/>
      <c r="AU47" s="520"/>
      <c r="AV47" s="520"/>
      <c r="AW47" s="520"/>
      <c r="AX47" s="520"/>
      <c r="AY47" s="520"/>
      <c r="AZ47" s="520"/>
      <c r="BA47" s="520"/>
      <c r="BB47" s="520"/>
      <c r="BC47" s="520"/>
      <c r="BD47" s="520"/>
      <c r="BE47" s="520"/>
      <c r="BF47" s="520"/>
      <c r="BG47" s="520"/>
      <c r="BH47" s="520"/>
      <c r="BI47" s="520"/>
      <c r="BJ47" s="520"/>
      <c r="BK47" s="520"/>
      <c r="BL47" s="520"/>
      <c r="BM47" s="520"/>
      <c r="BN47" s="520"/>
      <c r="BO47" s="520"/>
      <c r="BP47" s="520"/>
      <c r="BQ47" s="520"/>
      <c r="BR47" s="520"/>
      <c r="BS47" s="520"/>
      <c r="BT47" s="520"/>
      <c r="BU47" s="520"/>
      <c r="BV47" s="520"/>
      <c r="BW47" s="520"/>
      <c r="BX47" s="520"/>
      <c r="BY47" s="520"/>
      <c r="BZ47" s="520"/>
      <c r="CA47" s="520"/>
      <c r="CB47" s="520"/>
      <c r="CC47" s="520"/>
      <c r="CD47" s="520"/>
      <c r="CE47" s="520"/>
      <c r="CF47" s="520"/>
      <c r="CG47" s="520"/>
      <c r="CH47" s="520"/>
      <c r="CI47" s="520"/>
      <c r="CJ47" s="520"/>
      <c r="CK47" s="520"/>
      <c r="CL47" s="520"/>
      <c r="CM47" s="520"/>
      <c r="CN47" s="520"/>
      <c r="CO47" s="520"/>
      <c r="CP47" s="520"/>
      <c r="CQ47" s="520"/>
      <c r="CR47" s="520"/>
      <c r="CS47" s="520"/>
      <c r="CT47" s="520"/>
      <c r="CU47" s="520"/>
      <c r="CV47" s="520"/>
      <c r="CW47" s="520"/>
      <c r="CX47" s="520"/>
      <c r="CY47" s="520"/>
      <c r="CZ47" s="520"/>
      <c r="DA47" s="520"/>
      <c r="DB47" s="520"/>
      <c r="DC47" s="520"/>
      <c r="DD47" s="520"/>
      <c r="DE47" s="520"/>
      <c r="DF47" s="520"/>
      <c r="DG47" s="520"/>
      <c r="DH47" s="520"/>
      <c r="DI47" s="520"/>
    </row>
    <row r="48" spans="1:113" ht="3" customHeight="1" x14ac:dyDescent="0.25">
      <c r="A48" s="2678"/>
      <c r="B48" s="2668"/>
      <c r="C48" s="525"/>
      <c r="D48" s="525"/>
      <c r="E48" s="525"/>
      <c r="F48" s="525"/>
      <c r="G48" s="525"/>
      <c r="H48" s="525"/>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c r="AF48" s="520"/>
      <c r="AG48" s="520"/>
      <c r="AH48" s="520"/>
      <c r="AI48" s="520"/>
      <c r="AJ48" s="520"/>
      <c r="AK48" s="520"/>
      <c r="AL48" s="520"/>
      <c r="AM48" s="520"/>
      <c r="AN48" s="520"/>
      <c r="AO48" s="520"/>
      <c r="AP48" s="520"/>
      <c r="AQ48" s="520"/>
      <c r="AR48" s="520"/>
      <c r="AS48" s="520"/>
      <c r="AT48" s="520"/>
      <c r="AU48" s="520"/>
      <c r="AV48" s="520"/>
      <c r="AW48" s="520"/>
      <c r="AX48" s="520"/>
      <c r="AY48" s="520"/>
      <c r="AZ48" s="520"/>
      <c r="BA48" s="520"/>
      <c r="BB48" s="520"/>
      <c r="BC48" s="520"/>
      <c r="BD48" s="520"/>
      <c r="BE48" s="520"/>
      <c r="BF48" s="520"/>
      <c r="BG48" s="520"/>
      <c r="BH48" s="520"/>
      <c r="BI48" s="520"/>
      <c r="BJ48" s="520"/>
      <c r="BK48" s="520"/>
      <c r="BL48" s="520"/>
      <c r="BM48" s="520"/>
      <c r="BN48" s="520"/>
      <c r="BO48" s="520"/>
      <c r="BP48" s="520"/>
      <c r="BQ48" s="520"/>
      <c r="BR48" s="520"/>
      <c r="BS48" s="520"/>
      <c r="BT48" s="520"/>
      <c r="BU48" s="520"/>
      <c r="BV48" s="520"/>
      <c r="BW48" s="520"/>
      <c r="BX48" s="520"/>
      <c r="BY48" s="520"/>
      <c r="BZ48" s="520"/>
      <c r="CA48" s="520"/>
      <c r="CB48" s="520"/>
      <c r="CC48" s="520"/>
      <c r="CD48" s="520"/>
      <c r="CE48" s="520"/>
      <c r="CF48" s="520"/>
      <c r="CG48" s="520"/>
      <c r="CH48" s="520"/>
      <c r="CI48" s="520"/>
      <c r="CJ48" s="520"/>
      <c r="CK48" s="520"/>
      <c r="CL48" s="520"/>
      <c r="CM48" s="520"/>
      <c r="CN48" s="520"/>
      <c r="CO48" s="520"/>
      <c r="CP48" s="520"/>
      <c r="CQ48" s="520"/>
      <c r="CR48" s="520"/>
      <c r="CS48" s="520"/>
      <c r="CT48" s="520"/>
      <c r="CU48" s="520"/>
      <c r="CV48" s="520"/>
      <c r="CW48" s="520"/>
      <c r="CX48" s="520"/>
      <c r="CY48" s="520"/>
      <c r="CZ48" s="520"/>
      <c r="DA48" s="520"/>
      <c r="DB48" s="520"/>
      <c r="DC48" s="520"/>
      <c r="DD48" s="520"/>
      <c r="DE48" s="520"/>
      <c r="DF48" s="520"/>
      <c r="DG48" s="520"/>
      <c r="DH48" s="520"/>
      <c r="DI48" s="520"/>
    </row>
    <row r="49" spans="1:113" ht="3" customHeight="1" x14ac:dyDescent="0.25">
      <c r="A49" s="2678"/>
      <c r="B49" s="2668"/>
      <c r="C49" s="525"/>
      <c r="D49" s="525"/>
      <c r="E49" s="525"/>
      <c r="F49" s="525"/>
      <c r="G49" s="525"/>
      <c r="H49" s="525"/>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row>
    <row r="50" spans="1:113" ht="3" customHeight="1" x14ac:dyDescent="0.25">
      <c r="A50" s="2678"/>
      <c r="B50" s="2668"/>
      <c r="C50" s="525"/>
      <c r="D50" s="525"/>
      <c r="E50" s="525"/>
      <c r="F50" s="525"/>
      <c r="G50" s="525"/>
      <c r="H50" s="525"/>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row>
    <row r="51" spans="1:113" ht="3" customHeight="1" x14ac:dyDescent="0.25">
      <c r="A51" s="2678"/>
      <c r="B51" s="2668"/>
      <c r="C51" s="525"/>
      <c r="D51" s="525"/>
      <c r="E51" s="525"/>
      <c r="F51" s="525"/>
      <c r="G51" s="525"/>
      <c r="H51" s="525"/>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row>
    <row r="52" spans="1:113" ht="3" customHeight="1" x14ac:dyDescent="0.25">
      <c r="A52" s="2678"/>
      <c r="B52" s="2668"/>
      <c r="C52" s="525"/>
      <c r="D52" s="525"/>
      <c r="E52" s="525"/>
      <c r="F52" s="525"/>
      <c r="G52" s="525"/>
      <c r="H52" s="525"/>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row>
    <row r="53" spans="1:113" ht="3" customHeight="1" x14ac:dyDescent="0.25">
      <c r="A53" s="2678"/>
      <c r="B53" s="2668"/>
      <c r="C53" s="525"/>
      <c r="D53" s="525"/>
      <c r="E53" s="525"/>
      <c r="F53" s="525"/>
      <c r="G53" s="525"/>
      <c r="H53" s="525"/>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20"/>
      <c r="AW53" s="520"/>
      <c r="AX53" s="520"/>
      <c r="AY53" s="520"/>
      <c r="AZ53" s="520"/>
      <c r="BA53" s="520"/>
      <c r="BB53" s="520"/>
      <c r="BC53" s="520"/>
      <c r="BD53" s="520"/>
      <c r="BE53" s="520"/>
      <c r="BF53" s="520"/>
      <c r="BG53" s="520"/>
      <c r="BH53" s="520"/>
      <c r="BI53" s="520"/>
      <c r="BJ53" s="520"/>
      <c r="BK53" s="520"/>
      <c r="BL53" s="520"/>
      <c r="BM53" s="520"/>
      <c r="BN53" s="520"/>
      <c r="BO53" s="520"/>
      <c r="BP53" s="520"/>
      <c r="BQ53" s="520"/>
      <c r="BR53" s="520"/>
      <c r="BS53" s="520"/>
      <c r="BT53" s="520"/>
      <c r="BU53" s="520"/>
      <c r="BV53" s="520"/>
      <c r="BW53" s="520"/>
      <c r="BX53" s="520"/>
      <c r="BY53" s="520"/>
      <c r="BZ53" s="520"/>
      <c r="CA53" s="520"/>
      <c r="CB53" s="520"/>
      <c r="CC53" s="520"/>
      <c r="CD53" s="520"/>
      <c r="CE53" s="520"/>
      <c r="CF53" s="520"/>
      <c r="CG53" s="520"/>
      <c r="CH53" s="520"/>
      <c r="CI53" s="520"/>
      <c r="CJ53" s="520"/>
      <c r="CK53" s="520"/>
      <c r="CL53" s="520"/>
      <c r="CM53" s="520"/>
      <c r="CN53" s="520"/>
      <c r="CO53" s="520"/>
      <c r="CP53" s="520"/>
      <c r="CQ53" s="520"/>
      <c r="CR53" s="520"/>
      <c r="CS53" s="520"/>
      <c r="CT53" s="520"/>
      <c r="CU53" s="520"/>
      <c r="CV53" s="520"/>
      <c r="CW53" s="520"/>
      <c r="CX53" s="520"/>
      <c r="CY53" s="520"/>
      <c r="CZ53" s="520"/>
      <c r="DA53" s="520"/>
      <c r="DB53" s="520"/>
      <c r="DC53" s="520"/>
      <c r="DD53" s="520"/>
      <c r="DE53" s="520"/>
      <c r="DF53" s="520"/>
      <c r="DG53" s="520"/>
      <c r="DH53" s="520"/>
      <c r="DI53" s="520"/>
    </row>
    <row r="54" spans="1:113" ht="3" customHeight="1" x14ac:dyDescent="0.25">
      <c r="A54" s="2678"/>
      <c r="B54" s="2668"/>
      <c r="C54" s="525"/>
      <c r="D54" s="525"/>
      <c r="E54" s="525"/>
      <c r="F54" s="525"/>
      <c r="G54" s="525"/>
      <c r="H54" s="525"/>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c r="AJ54" s="520"/>
      <c r="AK54" s="520"/>
      <c r="AL54" s="520"/>
      <c r="AM54" s="520"/>
      <c r="AN54" s="520"/>
      <c r="AO54" s="520"/>
      <c r="AP54" s="520"/>
      <c r="AQ54" s="520"/>
      <c r="AR54" s="520"/>
      <c r="AS54" s="520"/>
      <c r="AT54" s="520"/>
      <c r="AU54" s="520"/>
      <c r="AV54" s="520"/>
      <c r="AW54" s="520"/>
      <c r="AX54" s="520"/>
      <c r="AY54" s="520"/>
      <c r="AZ54" s="520"/>
      <c r="BA54" s="520"/>
      <c r="BB54" s="520"/>
      <c r="BC54" s="520"/>
      <c r="BD54" s="520"/>
      <c r="BE54" s="520"/>
      <c r="BF54" s="520"/>
      <c r="BG54" s="520"/>
      <c r="BH54" s="520"/>
      <c r="BI54" s="520"/>
      <c r="BJ54" s="520"/>
      <c r="BK54" s="520"/>
      <c r="BL54" s="520"/>
      <c r="BM54" s="520"/>
      <c r="BN54" s="520"/>
      <c r="BO54" s="520"/>
      <c r="BP54" s="520"/>
      <c r="BQ54" s="520"/>
      <c r="BR54" s="520"/>
      <c r="BS54" s="520"/>
      <c r="BT54" s="520"/>
      <c r="BU54" s="520"/>
      <c r="BV54" s="520"/>
      <c r="BW54" s="520"/>
      <c r="BX54" s="520"/>
      <c r="BY54" s="520"/>
      <c r="BZ54" s="520"/>
      <c r="CA54" s="520"/>
      <c r="CB54" s="520"/>
      <c r="CC54" s="520"/>
      <c r="CD54" s="520"/>
      <c r="CE54" s="520"/>
      <c r="CF54" s="520"/>
      <c r="CG54" s="520"/>
      <c r="CH54" s="520"/>
      <c r="CI54" s="520"/>
      <c r="CJ54" s="520"/>
      <c r="CK54" s="520"/>
      <c r="CL54" s="520"/>
      <c r="CM54" s="520"/>
      <c r="CN54" s="520"/>
      <c r="CO54" s="520"/>
      <c r="CP54" s="520"/>
      <c r="CQ54" s="520"/>
      <c r="CR54" s="520"/>
      <c r="CS54" s="520"/>
      <c r="CT54" s="520"/>
      <c r="CU54" s="520"/>
      <c r="CV54" s="520"/>
      <c r="CW54" s="520"/>
      <c r="CX54" s="520"/>
      <c r="CY54" s="520"/>
      <c r="CZ54" s="520"/>
      <c r="DA54" s="520"/>
      <c r="DB54" s="520"/>
      <c r="DC54" s="520"/>
      <c r="DD54" s="520"/>
      <c r="DE54" s="520"/>
      <c r="DF54" s="520"/>
      <c r="DG54" s="520"/>
      <c r="DH54" s="520"/>
      <c r="DI54" s="520"/>
    </row>
    <row r="55" spans="1:113" ht="3" customHeight="1" x14ac:dyDescent="0.25">
      <c r="A55" s="2678"/>
      <c r="B55" s="2668"/>
      <c r="C55" s="525"/>
      <c r="D55" s="525"/>
      <c r="E55" s="525"/>
      <c r="F55" s="525"/>
      <c r="G55" s="525"/>
      <c r="H55" s="525"/>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c r="AJ55" s="520"/>
      <c r="AK55" s="520"/>
      <c r="AL55" s="520"/>
      <c r="AM55" s="520"/>
      <c r="AN55" s="520"/>
      <c r="AO55" s="520"/>
      <c r="AP55" s="520"/>
      <c r="AQ55" s="520"/>
      <c r="AR55" s="520"/>
      <c r="AS55" s="520"/>
      <c r="AT55" s="520"/>
      <c r="AU55" s="520"/>
      <c r="AV55" s="520"/>
      <c r="AW55" s="520"/>
      <c r="AX55" s="520"/>
      <c r="AY55" s="520"/>
      <c r="AZ55" s="520"/>
      <c r="BA55" s="520"/>
      <c r="BB55" s="520"/>
      <c r="BC55" s="520"/>
      <c r="BD55" s="520"/>
      <c r="BE55" s="520"/>
      <c r="BF55" s="520"/>
      <c r="BG55" s="520"/>
      <c r="BH55" s="520"/>
      <c r="BI55" s="520"/>
      <c r="BJ55" s="520"/>
      <c r="BK55" s="520"/>
      <c r="BL55" s="520"/>
      <c r="BM55" s="520"/>
      <c r="BN55" s="520"/>
      <c r="BO55" s="520"/>
      <c r="BP55" s="520"/>
      <c r="BQ55" s="520"/>
      <c r="BR55" s="520"/>
      <c r="BS55" s="520"/>
      <c r="BT55" s="520"/>
      <c r="BU55" s="520"/>
      <c r="BV55" s="520"/>
      <c r="BW55" s="520"/>
      <c r="BX55" s="520"/>
      <c r="BY55" s="520"/>
      <c r="BZ55" s="520"/>
      <c r="CA55" s="520"/>
      <c r="CB55" s="520"/>
      <c r="CC55" s="520"/>
      <c r="CD55" s="520"/>
      <c r="CE55" s="520"/>
      <c r="CF55" s="520"/>
      <c r="CG55" s="520"/>
      <c r="CH55" s="520"/>
      <c r="CI55" s="520"/>
      <c r="CJ55" s="520"/>
      <c r="CK55" s="520"/>
      <c r="CL55" s="520"/>
      <c r="CM55" s="520"/>
      <c r="CN55" s="520"/>
      <c r="CO55" s="520"/>
      <c r="CP55" s="520"/>
      <c r="CQ55" s="520"/>
      <c r="CR55" s="520"/>
      <c r="CS55" s="520"/>
      <c r="CT55" s="520"/>
      <c r="CU55" s="520"/>
      <c r="CV55" s="520"/>
      <c r="CW55" s="520"/>
      <c r="CX55" s="520"/>
      <c r="CY55" s="520"/>
      <c r="CZ55" s="520"/>
      <c r="DA55" s="520"/>
      <c r="DB55" s="520"/>
      <c r="DC55" s="520"/>
      <c r="DD55" s="520"/>
      <c r="DE55" s="520"/>
      <c r="DF55" s="520"/>
      <c r="DG55" s="520"/>
      <c r="DH55" s="520"/>
      <c r="DI55" s="520"/>
    </row>
    <row r="56" spans="1:113" ht="3" customHeight="1" x14ac:dyDescent="0.25">
      <c r="A56" s="2678"/>
      <c r="B56" s="2668"/>
      <c r="C56" s="525"/>
      <c r="D56" s="525"/>
      <c r="E56" s="525"/>
      <c r="F56" s="525"/>
      <c r="G56" s="525"/>
      <c r="H56" s="525"/>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c r="AJ56" s="520"/>
      <c r="AK56" s="520"/>
      <c r="AL56" s="520"/>
      <c r="AM56" s="520"/>
      <c r="AN56" s="520"/>
      <c r="AO56" s="520"/>
      <c r="AP56" s="520"/>
      <c r="AQ56" s="520"/>
      <c r="AR56" s="520"/>
      <c r="AS56" s="520"/>
      <c r="AT56" s="520"/>
      <c r="AU56" s="520"/>
      <c r="AV56" s="520"/>
      <c r="AW56" s="520"/>
      <c r="AX56" s="520"/>
      <c r="AY56" s="520"/>
      <c r="AZ56" s="520"/>
      <c r="BA56" s="520"/>
      <c r="BB56" s="520"/>
      <c r="BC56" s="520"/>
      <c r="BD56" s="520"/>
      <c r="BE56" s="520"/>
      <c r="BF56" s="520"/>
      <c r="BG56" s="520"/>
      <c r="BH56" s="520"/>
      <c r="BI56" s="520"/>
      <c r="BJ56" s="520"/>
      <c r="BK56" s="520"/>
      <c r="BL56" s="520"/>
      <c r="BM56" s="520"/>
      <c r="BN56" s="520"/>
      <c r="BO56" s="520"/>
      <c r="BP56" s="520"/>
      <c r="BQ56" s="520"/>
      <c r="BR56" s="520"/>
      <c r="BS56" s="520"/>
      <c r="BT56" s="520"/>
      <c r="BU56" s="520"/>
      <c r="BV56" s="520"/>
      <c r="BW56" s="520"/>
      <c r="BX56" s="520"/>
      <c r="BY56" s="520"/>
      <c r="BZ56" s="520"/>
      <c r="CA56" s="520"/>
      <c r="CB56" s="520"/>
      <c r="CC56" s="520"/>
      <c r="CD56" s="520"/>
      <c r="CE56" s="520"/>
      <c r="CF56" s="520"/>
      <c r="CG56" s="520"/>
      <c r="CH56" s="520"/>
      <c r="CI56" s="520"/>
      <c r="CJ56" s="520"/>
      <c r="CK56" s="520"/>
      <c r="CL56" s="520"/>
      <c r="CM56" s="520"/>
      <c r="CN56" s="520"/>
      <c r="CO56" s="520"/>
      <c r="CP56" s="520"/>
      <c r="CQ56" s="520"/>
      <c r="CR56" s="520"/>
      <c r="CS56" s="520"/>
      <c r="CT56" s="520"/>
      <c r="CU56" s="520"/>
      <c r="CV56" s="520"/>
      <c r="CW56" s="520"/>
      <c r="CX56" s="520"/>
      <c r="CY56" s="520"/>
      <c r="CZ56" s="520"/>
      <c r="DA56" s="520"/>
      <c r="DB56" s="520"/>
      <c r="DC56" s="520"/>
      <c r="DD56" s="520"/>
      <c r="DE56" s="520"/>
      <c r="DF56" s="520"/>
      <c r="DG56" s="520"/>
      <c r="DH56" s="520"/>
      <c r="DI56" s="520"/>
    </row>
    <row r="57" spans="1:113" ht="3" customHeight="1" x14ac:dyDescent="0.25">
      <c r="A57" s="2678"/>
      <c r="B57" s="2668"/>
      <c r="C57" s="525"/>
      <c r="D57" s="525"/>
      <c r="E57" s="525"/>
      <c r="F57" s="525"/>
      <c r="G57" s="525"/>
      <c r="H57" s="525"/>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520"/>
      <c r="AO57" s="520"/>
      <c r="AP57" s="520"/>
      <c r="AQ57" s="520"/>
      <c r="AR57" s="520"/>
      <c r="AS57" s="520"/>
      <c r="AT57" s="520"/>
      <c r="AU57" s="520"/>
      <c r="AV57" s="520"/>
      <c r="AW57" s="520"/>
      <c r="AX57" s="520"/>
      <c r="AY57" s="520"/>
      <c r="AZ57" s="520"/>
      <c r="BA57" s="520"/>
      <c r="BB57" s="520"/>
      <c r="BC57" s="520"/>
      <c r="BD57" s="520"/>
      <c r="BE57" s="520"/>
      <c r="BF57" s="520"/>
      <c r="BG57" s="520"/>
      <c r="BH57" s="520"/>
      <c r="BI57" s="520"/>
      <c r="BJ57" s="520"/>
      <c r="BK57" s="520"/>
      <c r="BL57" s="520"/>
      <c r="BM57" s="520"/>
      <c r="BN57" s="520"/>
      <c r="BO57" s="520"/>
      <c r="BP57" s="520"/>
      <c r="BQ57" s="520"/>
      <c r="BR57" s="520"/>
      <c r="BS57" s="520"/>
      <c r="BT57" s="520"/>
      <c r="BU57" s="520"/>
      <c r="BV57" s="520"/>
      <c r="BW57" s="520"/>
      <c r="BX57" s="520"/>
      <c r="BY57" s="520"/>
      <c r="BZ57" s="520"/>
      <c r="CA57" s="520"/>
      <c r="CB57" s="520"/>
      <c r="CC57" s="520"/>
      <c r="CD57" s="520"/>
      <c r="CE57" s="520"/>
      <c r="CF57" s="520"/>
      <c r="CG57" s="520"/>
      <c r="CH57" s="520"/>
      <c r="CI57" s="520"/>
      <c r="CJ57" s="520"/>
      <c r="CK57" s="520"/>
      <c r="CL57" s="520"/>
      <c r="CM57" s="520"/>
      <c r="CN57" s="520"/>
      <c r="CO57" s="520"/>
      <c r="CP57" s="520"/>
      <c r="CQ57" s="520"/>
      <c r="CR57" s="520"/>
      <c r="CS57" s="520"/>
      <c r="CT57" s="520"/>
      <c r="CU57" s="520"/>
      <c r="CV57" s="520"/>
      <c r="CW57" s="520"/>
      <c r="CX57" s="520"/>
      <c r="CY57" s="520"/>
      <c r="CZ57" s="520"/>
      <c r="DA57" s="520"/>
      <c r="DB57" s="520"/>
      <c r="DC57" s="520"/>
      <c r="DD57" s="520"/>
      <c r="DE57" s="520"/>
      <c r="DF57" s="520"/>
      <c r="DG57" s="520"/>
      <c r="DH57" s="520"/>
      <c r="DI57" s="520"/>
    </row>
    <row r="58" spans="1:113" ht="3" customHeight="1" x14ac:dyDescent="0.25">
      <c r="A58" s="2678"/>
      <c r="B58" s="2668"/>
      <c r="C58" s="525"/>
      <c r="D58" s="525"/>
      <c r="E58" s="525"/>
      <c r="F58" s="525"/>
      <c r="G58" s="525"/>
      <c r="H58" s="525"/>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c r="AJ58" s="520"/>
      <c r="AK58" s="520"/>
      <c r="AL58" s="520"/>
      <c r="AM58" s="520"/>
      <c r="AN58" s="520"/>
      <c r="AO58" s="520"/>
      <c r="AP58" s="520"/>
      <c r="AQ58" s="520"/>
      <c r="AR58" s="520"/>
      <c r="AS58" s="520"/>
      <c r="AT58" s="520"/>
      <c r="AU58" s="520"/>
      <c r="AV58" s="520"/>
      <c r="AW58" s="520"/>
      <c r="AX58" s="520"/>
      <c r="AY58" s="520"/>
      <c r="AZ58" s="520"/>
      <c r="BA58" s="520"/>
      <c r="BB58" s="520"/>
      <c r="BC58" s="520"/>
      <c r="BD58" s="520"/>
      <c r="BE58" s="520"/>
      <c r="BF58" s="520"/>
      <c r="BG58" s="520"/>
      <c r="BH58" s="520"/>
      <c r="BI58" s="520"/>
      <c r="BJ58" s="520"/>
      <c r="BK58" s="520"/>
      <c r="BL58" s="520"/>
      <c r="BM58" s="520"/>
      <c r="BN58" s="520"/>
      <c r="BO58" s="520"/>
      <c r="BP58" s="520"/>
      <c r="BQ58" s="520"/>
      <c r="BR58" s="520"/>
      <c r="BS58" s="520"/>
      <c r="BT58" s="520"/>
      <c r="BU58" s="520"/>
      <c r="BV58" s="520"/>
      <c r="BW58" s="520"/>
      <c r="BX58" s="520"/>
      <c r="BY58" s="520"/>
      <c r="BZ58" s="520"/>
      <c r="CA58" s="520"/>
      <c r="CB58" s="520"/>
      <c r="CC58" s="520"/>
      <c r="CD58" s="520"/>
      <c r="CE58" s="520"/>
      <c r="CF58" s="520"/>
      <c r="CG58" s="520"/>
      <c r="CH58" s="520"/>
      <c r="CI58" s="520"/>
      <c r="CJ58" s="520"/>
      <c r="CK58" s="520"/>
      <c r="CL58" s="520"/>
      <c r="CM58" s="520"/>
      <c r="CN58" s="520"/>
      <c r="CO58" s="520"/>
      <c r="CP58" s="520"/>
      <c r="CQ58" s="520"/>
      <c r="CR58" s="520"/>
      <c r="CS58" s="520"/>
      <c r="CT58" s="520"/>
      <c r="CU58" s="520"/>
      <c r="CV58" s="520"/>
      <c r="CW58" s="520"/>
      <c r="CX58" s="520"/>
      <c r="CY58" s="520"/>
      <c r="CZ58" s="520"/>
      <c r="DA58" s="520"/>
      <c r="DB58" s="520"/>
      <c r="DC58" s="520"/>
      <c r="DD58" s="520"/>
      <c r="DE58" s="520"/>
      <c r="DF58" s="520"/>
      <c r="DG58" s="520"/>
      <c r="DH58" s="520"/>
      <c r="DI58" s="520"/>
    </row>
    <row r="59" spans="1:113" ht="3" customHeight="1" x14ac:dyDescent="0.25">
      <c r="A59" s="2678"/>
      <c r="B59" s="2668"/>
      <c r="C59" s="525"/>
      <c r="D59" s="525"/>
      <c r="E59" s="525"/>
      <c r="F59" s="525"/>
      <c r="G59" s="525"/>
      <c r="H59" s="525"/>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c r="AF59" s="520"/>
      <c r="AG59" s="520"/>
      <c r="AH59" s="520"/>
      <c r="AI59" s="520"/>
      <c r="AJ59" s="520"/>
      <c r="AK59" s="520"/>
      <c r="AL59" s="520"/>
      <c r="AM59" s="520"/>
      <c r="AN59" s="520"/>
      <c r="AO59" s="520"/>
      <c r="AP59" s="520"/>
      <c r="AQ59" s="520"/>
      <c r="AR59" s="520"/>
      <c r="AS59" s="520"/>
      <c r="AT59" s="520"/>
      <c r="AU59" s="520"/>
      <c r="AV59" s="520"/>
      <c r="AW59" s="520"/>
      <c r="AX59" s="520"/>
      <c r="AY59" s="520"/>
      <c r="AZ59" s="520"/>
      <c r="BA59" s="520"/>
      <c r="BB59" s="520"/>
      <c r="BC59" s="520"/>
      <c r="BD59" s="520"/>
      <c r="BE59" s="520"/>
      <c r="BF59" s="520"/>
      <c r="BG59" s="520"/>
      <c r="BH59" s="520"/>
      <c r="BI59" s="520"/>
      <c r="BJ59" s="520"/>
      <c r="BK59" s="520"/>
      <c r="BL59" s="520"/>
      <c r="BM59" s="520"/>
      <c r="BN59" s="520"/>
      <c r="BO59" s="520"/>
      <c r="BP59" s="520"/>
      <c r="BQ59" s="520"/>
      <c r="BR59" s="520"/>
      <c r="BS59" s="520"/>
      <c r="BT59" s="520"/>
      <c r="BU59" s="520"/>
      <c r="BV59" s="520"/>
      <c r="BW59" s="520"/>
      <c r="BX59" s="520"/>
      <c r="BY59" s="520"/>
      <c r="BZ59" s="520"/>
      <c r="CA59" s="520"/>
      <c r="CB59" s="520"/>
      <c r="CC59" s="520"/>
      <c r="CD59" s="520"/>
      <c r="CE59" s="520"/>
      <c r="CF59" s="520"/>
      <c r="CG59" s="520"/>
      <c r="CH59" s="520"/>
      <c r="CI59" s="520"/>
      <c r="CJ59" s="520"/>
      <c r="CK59" s="520"/>
      <c r="CL59" s="520"/>
      <c r="CM59" s="520"/>
      <c r="CN59" s="520"/>
      <c r="CO59" s="520"/>
      <c r="CP59" s="520"/>
      <c r="CQ59" s="520"/>
      <c r="CR59" s="520"/>
      <c r="CS59" s="520"/>
      <c r="CT59" s="520"/>
      <c r="CU59" s="520"/>
      <c r="CV59" s="520"/>
      <c r="CW59" s="520"/>
      <c r="CX59" s="520"/>
      <c r="CY59" s="520"/>
      <c r="CZ59" s="520"/>
      <c r="DA59" s="520"/>
      <c r="DB59" s="520"/>
      <c r="DC59" s="520"/>
      <c r="DD59" s="520"/>
      <c r="DE59" s="520"/>
      <c r="DF59" s="520"/>
      <c r="DG59" s="520"/>
      <c r="DH59" s="520"/>
      <c r="DI59" s="520"/>
    </row>
    <row r="60" spans="1:113" ht="3" customHeight="1" x14ac:dyDescent="0.25">
      <c r="A60" s="2678"/>
      <c r="B60" s="2668"/>
      <c r="C60" s="525"/>
      <c r="D60" s="525"/>
      <c r="E60" s="525"/>
      <c r="F60" s="525"/>
      <c r="G60" s="525"/>
      <c r="H60" s="525"/>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c r="AJ60" s="520"/>
      <c r="AK60" s="520"/>
      <c r="AL60" s="520"/>
      <c r="AM60" s="520"/>
      <c r="AN60" s="520"/>
      <c r="AO60" s="520"/>
      <c r="AP60" s="520"/>
      <c r="AQ60" s="520"/>
      <c r="AR60" s="520"/>
      <c r="AS60" s="520"/>
      <c r="AT60" s="520"/>
      <c r="AU60" s="520"/>
      <c r="AV60" s="520"/>
      <c r="AW60" s="520"/>
      <c r="AX60" s="520"/>
      <c r="AY60" s="520"/>
      <c r="AZ60" s="520"/>
      <c r="BA60" s="520"/>
      <c r="BB60" s="520"/>
      <c r="BC60" s="520"/>
      <c r="BD60" s="520"/>
      <c r="BE60" s="520"/>
      <c r="BF60" s="520"/>
      <c r="BG60" s="520"/>
      <c r="BH60" s="520"/>
      <c r="BI60" s="520"/>
      <c r="BJ60" s="520"/>
      <c r="BK60" s="520"/>
      <c r="BL60" s="520"/>
      <c r="BM60" s="520"/>
      <c r="BN60" s="520"/>
      <c r="BO60" s="520"/>
      <c r="BP60" s="520"/>
      <c r="BQ60" s="520"/>
      <c r="BR60" s="520"/>
      <c r="BS60" s="520"/>
      <c r="BT60" s="520"/>
      <c r="BU60" s="520"/>
      <c r="BV60" s="520"/>
      <c r="BW60" s="520"/>
      <c r="BX60" s="520"/>
      <c r="BY60" s="520"/>
      <c r="BZ60" s="520"/>
      <c r="CA60" s="520"/>
      <c r="CB60" s="520"/>
      <c r="CC60" s="520"/>
      <c r="CD60" s="520"/>
      <c r="CE60" s="520"/>
      <c r="CF60" s="520"/>
      <c r="CG60" s="520"/>
      <c r="CH60" s="520"/>
      <c r="CI60" s="520"/>
      <c r="CJ60" s="520"/>
      <c r="CK60" s="520"/>
      <c r="CL60" s="520"/>
      <c r="CM60" s="520"/>
      <c r="CN60" s="520"/>
      <c r="CO60" s="520"/>
      <c r="CP60" s="520"/>
      <c r="CQ60" s="520"/>
      <c r="CR60" s="520"/>
      <c r="CS60" s="520"/>
      <c r="CT60" s="520"/>
      <c r="CU60" s="520"/>
      <c r="CV60" s="520"/>
      <c r="CW60" s="520"/>
      <c r="CX60" s="520"/>
      <c r="CY60" s="520"/>
      <c r="CZ60" s="520"/>
      <c r="DA60" s="520"/>
      <c r="DB60" s="520"/>
      <c r="DC60" s="520"/>
      <c r="DD60" s="520"/>
      <c r="DE60" s="520"/>
      <c r="DF60" s="520"/>
      <c r="DG60" s="520"/>
      <c r="DH60" s="520"/>
      <c r="DI60" s="520"/>
    </row>
    <row r="61" spans="1:113" ht="2.4500000000000002" customHeight="1" x14ac:dyDescent="0.25">
      <c r="A61" s="2678"/>
      <c r="B61" s="2668"/>
      <c r="C61" s="525"/>
      <c r="D61" s="525"/>
      <c r="E61" s="525"/>
      <c r="F61" s="525"/>
      <c r="G61" s="525"/>
      <c r="H61" s="525"/>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c r="AJ61" s="520"/>
      <c r="AK61" s="520"/>
      <c r="AL61" s="520"/>
      <c r="AM61" s="520"/>
      <c r="AN61" s="520"/>
      <c r="AO61" s="520"/>
      <c r="AP61" s="520"/>
      <c r="AQ61" s="520"/>
      <c r="AR61" s="520"/>
      <c r="AS61" s="520"/>
      <c r="AT61" s="520"/>
      <c r="AU61" s="520"/>
      <c r="AV61" s="520"/>
      <c r="AW61" s="520"/>
      <c r="AX61" s="520"/>
      <c r="AY61" s="520"/>
      <c r="AZ61" s="520"/>
      <c r="BA61" s="520"/>
      <c r="BB61" s="520"/>
      <c r="BC61" s="520"/>
      <c r="BD61" s="520"/>
      <c r="BE61" s="520"/>
      <c r="BF61" s="520"/>
      <c r="BG61" s="520"/>
      <c r="BH61" s="520"/>
      <c r="BI61" s="520"/>
      <c r="BJ61" s="520"/>
      <c r="BK61" s="520"/>
      <c r="BL61" s="520"/>
      <c r="BM61" s="520"/>
      <c r="BN61" s="520"/>
      <c r="BO61" s="520"/>
      <c r="BP61" s="520"/>
      <c r="BQ61" s="520"/>
      <c r="BR61" s="520"/>
      <c r="BS61" s="520"/>
      <c r="BT61" s="520"/>
      <c r="BU61" s="520"/>
      <c r="BV61" s="520"/>
      <c r="BW61" s="520"/>
      <c r="BX61" s="520"/>
      <c r="BY61" s="520"/>
      <c r="BZ61" s="520"/>
      <c r="CA61" s="520"/>
      <c r="CB61" s="520"/>
      <c r="CC61" s="520"/>
      <c r="CD61" s="520"/>
      <c r="CE61" s="520"/>
      <c r="CF61" s="520"/>
      <c r="CG61" s="520"/>
      <c r="CH61" s="520"/>
      <c r="CI61" s="520"/>
      <c r="CJ61" s="520"/>
      <c r="CK61" s="520"/>
      <c r="CL61" s="520"/>
      <c r="CM61" s="520"/>
      <c r="CN61" s="520"/>
      <c r="CO61" s="520"/>
      <c r="CP61" s="520"/>
      <c r="CQ61" s="520"/>
      <c r="CR61" s="520"/>
      <c r="CS61" s="520"/>
      <c r="CT61" s="520"/>
      <c r="CU61" s="520"/>
      <c r="CV61" s="520"/>
      <c r="CW61" s="520"/>
      <c r="CX61" s="520"/>
      <c r="CY61" s="520"/>
      <c r="CZ61" s="520"/>
      <c r="DA61" s="520"/>
      <c r="DB61" s="520"/>
      <c r="DC61" s="520"/>
      <c r="DD61" s="520"/>
      <c r="DE61" s="520"/>
      <c r="DF61" s="520"/>
      <c r="DG61" s="520"/>
      <c r="DH61" s="520"/>
      <c r="DI61" s="520"/>
    </row>
    <row r="62" spans="1:113" ht="3" customHeight="1" x14ac:dyDescent="0.25">
      <c r="A62" s="2678"/>
      <c r="B62" s="2668"/>
      <c r="C62" s="525"/>
      <c r="D62" s="525"/>
      <c r="E62" s="525"/>
      <c r="F62" s="525"/>
      <c r="G62" s="525"/>
      <c r="H62" s="525"/>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c r="AJ62" s="520"/>
      <c r="AK62" s="520"/>
      <c r="AL62" s="520"/>
      <c r="AM62" s="520"/>
      <c r="AN62" s="520"/>
      <c r="AO62" s="520"/>
      <c r="AP62" s="520"/>
      <c r="AQ62" s="520"/>
      <c r="AR62" s="520"/>
      <c r="AS62" s="520"/>
      <c r="AT62" s="520"/>
      <c r="AU62" s="520"/>
      <c r="AV62" s="520"/>
      <c r="AW62" s="520"/>
      <c r="AX62" s="520"/>
      <c r="AY62" s="520"/>
      <c r="AZ62" s="520"/>
      <c r="BA62" s="520"/>
      <c r="BB62" s="520"/>
      <c r="BC62" s="520"/>
      <c r="BD62" s="520"/>
      <c r="BE62" s="520"/>
      <c r="BF62" s="520"/>
      <c r="BG62" s="520"/>
      <c r="BH62" s="520"/>
      <c r="BI62" s="520"/>
      <c r="BJ62" s="520"/>
      <c r="BK62" s="520"/>
      <c r="BL62" s="520"/>
      <c r="BM62" s="520"/>
      <c r="BN62" s="520"/>
      <c r="BO62" s="520"/>
      <c r="BP62" s="520"/>
      <c r="BQ62" s="520"/>
      <c r="BR62" s="520"/>
      <c r="BS62" s="520"/>
      <c r="BT62" s="520"/>
      <c r="BU62" s="520"/>
      <c r="BV62" s="520"/>
      <c r="BW62" s="520"/>
      <c r="BX62" s="520"/>
      <c r="BY62" s="520"/>
      <c r="BZ62" s="520"/>
      <c r="CA62" s="520"/>
      <c r="CB62" s="520"/>
      <c r="CC62" s="520"/>
      <c r="CD62" s="520"/>
      <c r="CE62" s="520"/>
      <c r="CF62" s="520"/>
      <c r="CG62" s="520"/>
      <c r="CH62" s="520"/>
      <c r="CI62" s="520"/>
      <c r="CJ62" s="520"/>
      <c r="CK62" s="520"/>
      <c r="CL62" s="520"/>
      <c r="CM62" s="520"/>
      <c r="CN62" s="520"/>
      <c r="CO62" s="520"/>
      <c r="CP62" s="520"/>
      <c r="CQ62" s="520"/>
      <c r="CR62" s="520"/>
      <c r="CS62" s="520"/>
      <c r="CT62" s="520"/>
      <c r="CU62" s="520"/>
      <c r="CV62" s="520"/>
      <c r="CW62" s="520"/>
      <c r="CX62" s="520"/>
      <c r="CY62" s="520"/>
      <c r="CZ62" s="520"/>
      <c r="DA62" s="520"/>
      <c r="DB62" s="520"/>
      <c r="DC62" s="520"/>
      <c r="DD62" s="520"/>
      <c r="DE62" s="520"/>
      <c r="DF62" s="520"/>
      <c r="DG62" s="520"/>
      <c r="DH62" s="520"/>
      <c r="DI62" s="520"/>
    </row>
    <row r="63" spans="1:113" ht="3" customHeight="1" x14ac:dyDescent="0.25">
      <c r="A63" s="2678"/>
      <c r="B63" s="2668"/>
      <c r="C63" s="525"/>
      <c r="D63" s="525"/>
      <c r="E63" s="525"/>
      <c r="F63" s="525"/>
      <c r="G63" s="525"/>
      <c r="H63" s="525"/>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520"/>
      <c r="AK63" s="520"/>
      <c r="AL63" s="520"/>
      <c r="AM63" s="520"/>
      <c r="AN63" s="520"/>
      <c r="AO63" s="520"/>
      <c r="AP63" s="520"/>
      <c r="AQ63" s="520"/>
      <c r="AR63" s="520"/>
      <c r="AS63" s="520"/>
      <c r="AT63" s="520"/>
      <c r="AU63" s="520"/>
      <c r="AV63" s="520"/>
      <c r="AW63" s="520"/>
      <c r="AX63" s="520"/>
      <c r="AY63" s="520"/>
      <c r="AZ63" s="520"/>
      <c r="BA63" s="520"/>
      <c r="BB63" s="520"/>
      <c r="BC63" s="520"/>
      <c r="BD63" s="520"/>
      <c r="BE63" s="520"/>
      <c r="BF63" s="520"/>
      <c r="BG63" s="520"/>
      <c r="BH63" s="520"/>
      <c r="BI63" s="520"/>
      <c r="BJ63" s="520"/>
      <c r="BK63" s="520"/>
      <c r="BL63" s="520"/>
      <c r="BM63" s="520"/>
      <c r="BN63" s="520"/>
      <c r="BO63" s="520"/>
      <c r="BP63" s="520"/>
      <c r="BQ63" s="520"/>
      <c r="BR63" s="520"/>
      <c r="BS63" s="520"/>
      <c r="BT63" s="520"/>
      <c r="BU63" s="520"/>
      <c r="BV63" s="520"/>
      <c r="BW63" s="520"/>
      <c r="BX63" s="520"/>
      <c r="BY63" s="520"/>
      <c r="BZ63" s="520"/>
      <c r="CA63" s="520"/>
      <c r="CB63" s="520"/>
      <c r="CC63" s="520"/>
      <c r="CD63" s="520"/>
      <c r="CE63" s="520"/>
      <c r="CF63" s="520"/>
      <c r="CG63" s="520"/>
      <c r="CH63" s="520"/>
      <c r="CI63" s="520"/>
      <c r="CJ63" s="520"/>
      <c r="CK63" s="520"/>
      <c r="CL63" s="520"/>
      <c r="CM63" s="520"/>
      <c r="CN63" s="520"/>
      <c r="CO63" s="520"/>
      <c r="CP63" s="520"/>
      <c r="CQ63" s="520"/>
      <c r="CR63" s="520"/>
      <c r="CS63" s="520"/>
      <c r="CT63" s="520"/>
      <c r="CU63" s="520"/>
      <c r="CV63" s="520"/>
      <c r="CW63" s="520"/>
      <c r="CX63" s="520"/>
      <c r="CY63" s="520"/>
      <c r="CZ63" s="520"/>
      <c r="DA63" s="520"/>
      <c r="DB63" s="520"/>
      <c r="DC63" s="520"/>
      <c r="DD63" s="520"/>
      <c r="DE63" s="520"/>
      <c r="DF63" s="520"/>
      <c r="DG63" s="520"/>
      <c r="DH63" s="520"/>
      <c r="DI63" s="520"/>
    </row>
    <row r="64" spans="1:113" ht="3" customHeight="1" x14ac:dyDescent="0.25">
      <c r="A64" s="2678"/>
      <c r="B64" s="2668"/>
      <c r="C64" s="525"/>
      <c r="D64" s="525"/>
      <c r="E64" s="525"/>
      <c r="F64" s="525"/>
      <c r="G64" s="525"/>
      <c r="H64" s="525"/>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c r="AJ64" s="520"/>
      <c r="AK64" s="520"/>
      <c r="AL64" s="520"/>
      <c r="AM64" s="520"/>
      <c r="AN64" s="520"/>
      <c r="AO64" s="520"/>
      <c r="AP64" s="520"/>
      <c r="AQ64" s="520"/>
      <c r="AR64" s="520"/>
      <c r="AS64" s="520"/>
      <c r="AT64" s="520"/>
      <c r="AU64" s="520"/>
      <c r="AV64" s="520"/>
      <c r="AW64" s="520"/>
      <c r="AX64" s="520"/>
      <c r="AY64" s="520"/>
      <c r="AZ64" s="520"/>
      <c r="BA64" s="520"/>
      <c r="BB64" s="520"/>
      <c r="BC64" s="520"/>
      <c r="BD64" s="520"/>
      <c r="BE64" s="520"/>
      <c r="BF64" s="520"/>
      <c r="BG64" s="520"/>
      <c r="BH64" s="520"/>
      <c r="BI64" s="520"/>
      <c r="BJ64" s="520"/>
      <c r="BK64" s="520"/>
      <c r="BL64" s="520"/>
      <c r="BM64" s="520"/>
      <c r="BN64" s="520"/>
      <c r="BO64" s="520"/>
      <c r="BP64" s="520"/>
      <c r="BQ64" s="520"/>
      <c r="BR64" s="520"/>
      <c r="BS64" s="520"/>
      <c r="BT64" s="520"/>
      <c r="BU64" s="520"/>
      <c r="BV64" s="520"/>
      <c r="BW64" s="520"/>
      <c r="BX64" s="520"/>
      <c r="BY64" s="520"/>
      <c r="BZ64" s="520"/>
      <c r="CA64" s="520"/>
      <c r="CB64" s="520"/>
      <c r="CC64" s="520"/>
      <c r="CD64" s="520"/>
      <c r="CE64" s="520"/>
      <c r="CF64" s="520"/>
      <c r="CG64" s="520"/>
      <c r="CH64" s="520"/>
      <c r="CI64" s="520"/>
      <c r="CJ64" s="520"/>
      <c r="CK64" s="520"/>
      <c r="CL64" s="520"/>
      <c r="CM64" s="520"/>
      <c r="CN64" s="520"/>
      <c r="CO64" s="520"/>
      <c r="CP64" s="520"/>
      <c r="CQ64" s="520"/>
      <c r="CR64" s="520"/>
      <c r="CS64" s="520"/>
      <c r="CT64" s="520"/>
      <c r="CU64" s="520"/>
      <c r="CV64" s="520"/>
      <c r="CW64" s="520"/>
      <c r="CX64" s="520"/>
      <c r="CY64" s="520"/>
      <c r="CZ64" s="520"/>
      <c r="DA64" s="520"/>
      <c r="DB64" s="520"/>
      <c r="DC64" s="520"/>
      <c r="DD64" s="520"/>
      <c r="DE64" s="520"/>
      <c r="DF64" s="520"/>
      <c r="DG64" s="520"/>
      <c r="DH64" s="520"/>
      <c r="DI64" s="520"/>
    </row>
    <row r="65" spans="1:113" ht="3" customHeight="1" x14ac:dyDescent="0.25">
      <c r="A65" s="2678"/>
      <c r="B65" s="2668"/>
      <c r="C65" s="525"/>
      <c r="D65" s="525"/>
      <c r="E65" s="525"/>
      <c r="F65" s="525"/>
      <c r="G65" s="525"/>
      <c r="H65" s="525"/>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c r="AJ65" s="520"/>
      <c r="AK65" s="520"/>
      <c r="AL65" s="520"/>
      <c r="AM65" s="520"/>
      <c r="AN65" s="520"/>
      <c r="AO65" s="520"/>
      <c r="AP65" s="520"/>
      <c r="AQ65" s="520"/>
      <c r="AR65" s="520"/>
      <c r="AS65" s="520"/>
      <c r="AT65" s="520"/>
      <c r="AU65" s="520"/>
      <c r="AV65" s="520"/>
      <c r="AW65" s="520"/>
      <c r="AX65" s="520"/>
      <c r="AY65" s="520"/>
      <c r="AZ65" s="520"/>
      <c r="BA65" s="520"/>
      <c r="BB65" s="520"/>
      <c r="BC65" s="520"/>
      <c r="BD65" s="520"/>
      <c r="BE65" s="520"/>
      <c r="BF65" s="520"/>
      <c r="BG65" s="520"/>
      <c r="BH65" s="520"/>
      <c r="BI65" s="520"/>
      <c r="BJ65" s="520"/>
      <c r="BK65" s="520"/>
      <c r="BL65" s="520"/>
      <c r="BM65" s="520"/>
      <c r="BN65" s="520"/>
      <c r="BO65" s="520"/>
      <c r="BP65" s="520"/>
      <c r="BQ65" s="520"/>
      <c r="BR65" s="520"/>
      <c r="BS65" s="520"/>
      <c r="BT65" s="520"/>
      <c r="BU65" s="520"/>
      <c r="BV65" s="520"/>
      <c r="BW65" s="520"/>
      <c r="BX65" s="520"/>
      <c r="BY65" s="520"/>
      <c r="BZ65" s="520"/>
      <c r="CA65" s="520"/>
      <c r="CB65" s="520"/>
      <c r="CC65" s="520"/>
      <c r="CD65" s="520"/>
      <c r="CE65" s="520"/>
      <c r="CF65" s="520"/>
      <c r="CG65" s="520"/>
      <c r="CH65" s="520"/>
      <c r="CI65" s="520"/>
      <c r="CJ65" s="520"/>
      <c r="CK65" s="520"/>
      <c r="CL65" s="520"/>
      <c r="CM65" s="520"/>
      <c r="CN65" s="520"/>
      <c r="CO65" s="520"/>
      <c r="CP65" s="520"/>
      <c r="CQ65" s="520"/>
      <c r="CR65" s="520"/>
      <c r="CS65" s="520"/>
      <c r="CT65" s="520"/>
      <c r="CU65" s="520"/>
      <c r="CV65" s="520"/>
      <c r="CW65" s="520"/>
      <c r="CX65" s="520"/>
      <c r="CY65" s="520"/>
      <c r="CZ65" s="520"/>
      <c r="DA65" s="520"/>
      <c r="DB65" s="520"/>
      <c r="DC65" s="520"/>
      <c r="DD65" s="520"/>
      <c r="DE65" s="520"/>
      <c r="DF65" s="520"/>
      <c r="DG65" s="520"/>
      <c r="DH65" s="520"/>
      <c r="DI65" s="520"/>
    </row>
    <row r="66" spans="1:113" ht="3" customHeight="1" x14ac:dyDescent="0.25">
      <c r="A66" s="2678"/>
      <c r="B66" s="2668"/>
      <c r="C66" s="525"/>
      <c r="D66" s="525"/>
      <c r="E66" s="525"/>
      <c r="F66" s="525"/>
      <c r="G66" s="525"/>
      <c r="H66" s="525"/>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c r="AF66" s="520"/>
      <c r="AG66" s="520"/>
      <c r="AH66" s="520"/>
      <c r="AI66" s="520"/>
      <c r="AJ66" s="520"/>
      <c r="AK66" s="520"/>
      <c r="AL66" s="520"/>
      <c r="AM66" s="520"/>
      <c r="AN66" s="520"/>
      <c r="AO66" s="520"/>
      <c r="AP66" s="520"/>
      <c r="AQ66" s="520"/>
      <c r="AR66" s="520"/>
      <c r="AS66" s="520"/>
      <c r="AT66" s="520"/>
      <c r="AU66" s="520"/>
      <c r="AV66" s="520"/>
      <c r="AW66" s="520"/>
      <c r="AX66" s="520"/>
      <c r="AY66" s="520"/>
      <c r="AZ66" s="520"/>
      <c r="BA66" s="520"/>
      <c r="BB66" s="520"/>
      <c r="BC66" s="520"/>
      <c r="BD66" s="520"/>
      <c r="BE66" s="520"/>
      <c r="BF66" s="520"/>
      <c r="BG66" s="520"/>
      <c r="BH66" s="520"/>
      <c r="BI66" s="520"/>
      <c r="BJ66" s="520"/>
      <c r="BK66" s="520"/>
      <c r="BL66" s="520"/>
      <c r="BM66" s="520"/>
      <c r="BN66" s="520"/>
      <c r="BO66" s="520"/>
      <c r="BP66" s="520"/>
      <c r="BQ66" s="520"/>
      <c r="BR66" s="520"/>
      <c r="BS66" s="520"/>
      <c r="BT66" s="520"/>
      <c r="BU66" s="520"/>
      <c r="BV66" s="520"/>
      <c r="BW66" s="520"/>
      <c r="BX66" s="520"/>
      <c r="BY66" s="520"/>
      <c r="BZ66" s="520"/>
      <c r="CA66" s="520"/>
      <c r="CB66" s="520"/>
      <c r="CC66" s="520"/>
      <c r="CD66" s="520"/>
      <c r="CE66" s="520"/>
      <c r="CF66" s="520"/>
      <c r="CG66" s="520"/>
      <c r="CH66" s="520"/>
      <c r="CI66" s="520"/>
      <c r="CJ66" s="520"/>
      <c r="CK66" s="520"/>
      <c r="CL66" s="520"/>
      <c r="CM66" s="520"/>
      <c r="CN66" s="520"/>
      <c r="CO66" s="520"/>
      <c r="CP66" s="520"/>
      <c r="CQ66" s="520"/>
      <c r="CR66" s="520"/>
      <c r="CS66" s="520"/>
      <c r="CT66" s="520"/>
      <c r="CU66" s="520"/>
      <c r="CV66" s="520"/>
      <c r="CW66" s="520"/>
      <c r="CX66" s="520"/>
      <c r="CY66" s="520"/>
      <c r="CZ66" s="520"/>
      <c r="DA66" s="520"/>
      <c r="DB66" s="520"/>
      <c r="DC66" s="520"/>
      <c r="DD66" s="520"/>
      <c r="DE66" s="520"/>
      <c r="DF66" s="520"/>
      <c r="DG66" s="520"/>
      <c r="DH66" s="520"/>
      <c r="DI66" s="520"/>
    </row>
    <row r="67" spans="1:113" ht="3" customHeight="1" x14ac:dyDescent="0.25">
      <c r="A67" s="2678"/>
      <c r="B67" s="2668"/>
      <c r="C67" s="525"/>
      <c r="D67" s="525"/>
      <c r="E67" s="525"/>
      <c r="F67" s="525"/>
      <c r="G67" s="525"/>
      <c r="H67" s="525"/>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c r="AF67" s="520"/>
      <c r="AG67" s="520"/>
      <c r="AH67" s="520"/>
      <c r="AI67" s="520"/>
      <c r="AJ67" s="520"/>
      <c r="AK67" s="520"/>
      <c r="AL67" s="520"/>
      <c r="AM67" s="520"/>
      <c r="AN67" s="520"/>
      <c r="AO67" s="520"/>
      <c r="AP67" s="520"/>
      <c r="AQ67" s="520"/>
      <c r="AR67" s="520"/>
      <c r="AS67" s="520"/>
      <c r="AT67" s="520"/>
      <c r="AU67" s="520"/>
      <c r="AV67" s="520"/>
      <c r="AW67" s="520"/>
      <c r="AX67" s="520"/>
      <c r="AY67" s="520"/>
      <c r="AZ67" s="520"/>
      <c r="BA67" s="520"/>
      <c r="BB67" s="520"/>
      <c r="BC67" s="520"/>
      <c r="BD67" s="520"/>
      <c r="BE67" s="520"/>
      <c r="BF67" s="520"/>
      <c r="BG67" s="520"/>
      <c r="BH67" s="520"/>
      <c r="BI67" s="520"/>
      <c r="BJ67" s="520"/>
      <c r="BK67" s="520"/>
      <c r="BL67" s="520"/>
      <c r="BM67" s="520"/>
      <c r="BN67" s="520"/>
      <c r="BO67" s="520"/>
      <c r="BP67" s="520"/>
      <c r="BQ67" s="520"/>
      <c r="BR67" s="520"/>
      <c r="BS67" s="520"/>
      <c r="BT67" s="520"/>
      <c r="BU67" s="520"/>
      <c r="BV67" s="520"/>
      <c r="BW67" s="520"/>
      <c r="BX67" s="520"/>
      <c r="BY67" s="520"/>
      <c r="BZ67" s="520"/>
      <c r="CA67" s="520"/>
      <c r="CB67" s="520"/>
      <c r="CC67" s="520"/>
      <c r="CD67" s="520"/>
      <c r="CE67" s="520"/>
      <c r="CF67" s="520"/>
      <c r="CG67" s="520"/>
      <c r="CH67" s="520"/>
      <c r="CI67" s="520"/>
      <c r="CJ67" s="520"/>
      <c r="CK67" s="520"/>
      <c r="CL67" s="520"/>
      <c r="CM67" s="520"/>
      <c r="CN67" s="520"/>
      <c r="CO67" s="520"/>
      <c r="CP67" s="520"/>
      <c r="CQ67" s="520"/>
      <c r="CR67" s="520"/>
      <c r="CS67" s="520"/>
      <c r="CT67" s="520"/>
      <c r="CU67" s="520"/>
      <c r="CV67" s="520"/>
      <c r="CW67" s="520"/>
      <c r="CX67" s="520"/>
      <c r="CY67" s="520"/>
      <c r="CZ67" s="520"/>
      <c r="DA67" s="520"/>
      <c r="DB67" s="520"/>
      <c r="DC67" s="520"/>
      <c r="DD67" s="520"/>
      <c r="DE67" s="520"/>
      <c r="DF67" s="520"/>
      <c r="DG67" s="520"/>
      <c r="DH67" s="520"/>
      <c r="DI67" s="520"/>
    </row>
    <row r="68" spans="1:113" ht="3" customHeight="1" x14ac:dyDescent="0.25">
      <c r="A68" s="2678"/>
      <c r="B68" s="2668"/>
      <c r="C68" s="525"/>
      <c r="D68" s="525"/>
      <c r="E68" s="525"/>
      <c r="F68" s="525"/>
      <c r="G68" s="525"/>
      <c r="H68" s="525"/>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c r="AF68" s="520"/>
      <c r="AG68" s="520"/>
      <c r="AH68" s="520"/>
      <c r="AI68" s="520"/>
      <c r="AJ68" s="520"/>
      <c r="AK68" s="520"/>
      <c r="AL68" s="520"/>
      <c r="AM68" s="520"/>
      <c r="AN68" s="520"/>
      <c r="AO68" s="520"/>
      <c r="AP68" s="520"/>
      <c r="AQ68" s="520"/>
      <c r="AR68" s="520"/>
      <c r="AS68" s="520"/>
      <c r="AT68" s="520"/>
      <c r="AU68" s="520"/>
      <c r="AV68" s="520"/>
      <c r="AW68" s="520"/>
      <c r="AX68" s="520"/>
      <c r="AY68" s="520"/>
      <c r="AZ68" s="520"/>
      <c r="BA68" s="520"/>
      <c r="BB68" s="520"/>
      <c r="BC68" s="520"/>
      <c r="BD68" s="520"/>
      <c r="BE68" s="520"/>
      <c r="BF68" s="520"/>
      <c r="BG68" s="520"/>
      <c r="BH68" s="520"/>
      <c r="BI68" s="520"/>
      <c r="BJ68" s="520"/>
      <c r="BK68" s="520"/>
      <c r="BL68" s="520"/>
      <c r="BM68" s="520"/>
      <c r="BN68" s="520"/>
      <c r="BO68" s="520"/>
      <c r="BP68" s="520"/>
      <c r="BQ68" s="520"/>
      <c r="BR68" s="520"/>
      <c r="BS68" s="520"/>
      <c r="BT68" s="520"/>
      <c r="BU68" s="520"/>
      <c r="BV68" s="520"/>
      <c r="BW68" s="520"/>
      <c r="BX68" s="520"/>
      <c r="BY68" s="520"/>
      <c r="BZ68" s="520"/>
      <c r="CA68" s="520"/>
      <c r="CB68" s="520"/>
      <c r="CC68" s="520"/>
      <c r="CD68" s="520"/>
      <c r="CE68" s="520"/>
      <c r="CF68" s="520"/>
      <c r="CG68" s="520"/>
      <c r="CH68" s="520"/>
      <c r="CI68" s="520"/>
      <c r="CJ68" s="520"/>
      <c r="CK68" s="520"/>
      <c r="CL68" s="520"/>
      <c r="CM68" s="520"/>
      <c r="CN68" s="520"/>
      <c r="CO68" s="520"/>
      <c r="CP68" s="520"/>
      <c r="CQ68" s="520"/>
      <c r="CR68" s="520"/>
      <c r="CS68" s="520"/>
      <c r="CT68" s="520"/>
      <c r="CU68" s="520"/>
      <c r="CV68" s="520"/>
      <c r="CW68" s="520"/>
      <c r="CX68" s="520"/>
      <c r="CY68" s="520"/>
      <c r="CZ68" s="520"/>
      <c r="DA68" s="520"/>
      <c r="DB68" s="520"/>
      <c r="DC68" s="520"/>
      <c r="DD68" s="520"/>
      <c r="DE68" s="520"/>
      <c r="DF68" s="520"/>
      <c r="DG68" s="520"/>
      <c r="DH68" s="520"/>
      <c r="DI68" s="520"/>
    </row>
    <row r="69" spans="1:113" ht="3" customHeight="1" x14ac:dyDescent="0.25">
      <c r="A69" s="2678"/>
      <c r="B69" s="2668"/>
      <c r="C69" s="525"/>
      <c r="D69" s="525"/>
      <c r="E69" s="525"/>
      <c r="F69" s="525"/>
      <c r="G69" s="525"/>
      <c r="H69" s="525"/>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c r="AJ69" s="520"/>
      <c r="AK69" s="520"/>
      <c r="AL69" s="520"/>
      <c r="AM69" s="520"/>
      <c r="AN69" s="520"/>
      <c r="AO69" s="520"/>
      <c r="AP69" s="520"/>
      <c r="AQ69" s="520"/>
      <c r="AR69" s="520"/>
      <c r="AS69" s="520"/>
      <c r="AT69" s="520"/>
      <c r="AU69" s="520"/>
      <c r="AV69" s="520"/>
      <c r="AW69" s="520"/>
      <c r="AX69" s="520"/>
      <c r="AY69" s="520"/>
      <c r="AZ69" s="520"/>
      <c r="BA69" s="520"/>
      <c r="BB69" s="520"/>
      <c r="BC69" s="520"/>
      <c r="BD69" s="520"/>
      <c r="BE69" s="520"/>
      <c r="BF69" s="520"/>
      <c r="BG69" s="520"/>
      <c r="BH69" s="520"/>
      <c r="BI69" s="520"/>
      <c r="BJ69" s="520"/>
      <c r="BK69" s="520"/>
      <c r="BL69" s="520"/>
      <c r="BM69" s="520"/>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c r="CP69" s="520"/>
      <c r="CQ69" s="520"/>
      <c r="CR69" s="520"/>
      <c r="CS69" s="520"/>
      <c r="CT69" s="520"/>
      <c r="CU69" s="520"/>
      <c r="CV69" s="520"/>
      <c r="CW69" s="520"/>
      <c r="CX69" s="520"/>
      <c r="CY69" s="520"/>
      <c r="CZ69" s="520"/>
      <c r="DA69" s="520"/>
      <c r="DB69" s="520"/>
      <c r="DC69" s="520"/>
      <c r="DD69" s="520"/>
      <c r="DE69" s="520"/>
      <c r="DF69" s="520"/>
      <c r="DG69" s="520"/>
      <c r="DH69" s="520"/>
      <c r="DI69" s="520"/>
    </row>
    <row r="70" spans="1:113" ht="3" customHeight="1" x14ac:dyDescent="0.25">
      <c r="A70" s="2678"/>
      <c r="B70" s="2668"/>
      <c r="C70" s="525"/>
      <c r="D70" s="525"/>
      <c r="E70" s="525"/>
      <c r="F70" s="525"/>
      <c r="G70" s="525"/>
      <c r="H70" s="525"/>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c r="AF70" s="520"/>
      <c r="AG70" s="520"/>
      <c r="AH70" s="520"/>
      <c r="AI70" s="520"/>
      <c r="AJ70" s="520"/>
      <c r="AK70" s="520"/>
      <c r="AL70" s="520"/>
      <c r="AM70" s="520"/>
      <c r="AN70" s="520"/>
      <c r="AO70" s="520"/>
      <c r="AP70" s="520"/>
      <c r="AQ70" s="520"/>
      <c r="AR70" s="520"/>
      <c r="AS70" s="520"/>
      <c r="AT70" s="520"/>
      <c r="AU70" s="520"/>
      <c r="AV70" s="520"/>
      <c r="AW70" s="520"/>
      <c r="AX70" s="520"/>
      <c r="AY70" s="520"/>
      <c r="AZ70" s="520"/>
      <c r="BA70" s="520"/>
      <c r="BB70" s="520"/>
      <c r="BC70" s="520"/>
      <c r="BD70" s="520"/>
      <c r="BE70" s="520"/>
      <c r="BF70" s="520"/>
      <c r="BG70" s="520"/>
      <c r="BH70" s="520"/>
      <c r="BI70" s="520"/>
      <c r="BJ70" s="520"/>
      <c r="BK70" s="520"/>
      <c r="BL70" s="520"/>
      <c r="BM70" s="520"/>
      <c r="BN70" s="520"/>
      <c r="BO70" s="520"/>
      <c r="BP70" s="520"/>
      <c r="BQ70" s="520"/>
      <c r="BR70" s="520"/>
      <c r="BS70" s="520"/>
      <c r="BT70" s="520"/>
      <c r="BU70" s="520"/>
      <c r="BV70" s="520"/>
      <c r="BW70" s="520"/>
      <c r="BX70" s="520"/>
      <c r="BY70" s="520"/>
      <c r="BZ70" s="520"/>
      <c r="CA70" s="520"/>
      <c r="CB70" s="520"/>
      <c r="CC70" s="520"/>
      <c r="CD70" s="520"/>
      <c r="CE70" s="520"/>
      <c r="CF70" s="520"/>
      <c r="CG70" s="520"/>
      <c r="CH70" s="520"/>
      <c r="CI70" s="520"/>
      <c r="CJ70" s="520"/>
      <c r="CK70" s="520"/>
      <c r="CL70" s="520"/>
      <c r="CM70" s="520"/>
      <c r="CN70" s="520"/>
      <c r="CO70" s="520"/>
      <c r="CP70" s="520"/>
      <c r="CQ70" s="520"/>
      <c r="CR70" s="520"/>
      <c r="CS70" s="520"/>
      <c r="CT70" s="520"/>
      <c r="CU70" s="520"/>
      <c r="CV70" s="520"/>
      <c r="CW70" s="520"/>
      <c r="CX70" s="520"/>
      <c r="CY70" s="520"/>
      <c r="CZ70" s="520"/>
      <c r="DA70" s="520"/>
      <c r="DB70" s="520"/>
      <c r="DC70" s="520"/>
      <c r="DD70" s="520"/>
      <c r="DE70" s="520"/>
      <c r="DF70" s="520"/>
      <c r="DG70" s="520"/>
      <c r="DH70" s="520"/>
      <c r="DI70" s="520"/>
    </row>
    <row r="71" spans="1:113" ht="3" customHeight="1" x14ac:dyDescent="0.25">
      <c r="A71" s="2678"/>
      <c r="B71" s="2668"/>
      <c r="C71" s="525"/>
      <c r="D71" s="525"/>
      <c r="E71" s="525"/>
      <c r="F71" s="525"/>
      <c r="G71" s="525"/>
      <c r="H71" s="525"/>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c r="AF71" s="520"/>
      <c r="AG71" s="520"/>
      <c r="AH71" s="520"/>
      <c r="AI71" s="520"/>
      <c r="AJ71" s="520"/>
      <c r="AK71" s="520"/>
      <c r="AL71" s="520"/>
      <c r="AM71" s="520"/>
      <c r="AN71" s="520"/>
      <c r="AO71" s="520"/>
      <c r="AP71" s="520"/>
      <c r="AQ71" s="520"/>
      <c r="AR71" s="520"/>
      <c r="AS71" s="520"/>
      <c r="AT71" s="520"/>
      <c r="AU71" s="520"/>
      <c r="AV71" s="520"/>
      <c r="AW71" s="520"/>
      <c r="AX71" s="520"/>
      <c r="AY71" s="520"/>
      <c r="AZ71" s="520"/>
      <c r="BA71" s="520"/>
      <c r="BB71" s="520"/>
      <c r="BC71" s="520"/>
      <c r="BD71" s="520"/>
      <c r="BE71" s="520"/>
      <c r="BF71" s="520"/>
      <c r="BG71" s="520"/>
      <c r="BH71" s="520"/>
      <c r="BI71" s="520"/>
      <c r="BJ71" s="520"/>
      <c r="BK71" s="520"/>
      <c r="BL71" s="520"/>
      <c r="BM71" s="520"/>
      <c r="BN71" s="520"/>
      <c r="BO71" s="520"/>
      <c r="BP71" s="520"/>
      <c r="BQ71" s="520"/>
      <c r="BR71" s="520"/>
      <c r="BS71" s="520"/>
      <c r="BT71" s="520"/>
      <c r="BU71" s="520"/>
      <c r="BV71" s="520"/>
      <c r="BW71" s="520"/>
      <c r="BX71" s="520"/>
      <c r="BY71" s="520"/>
      <c r="BZ71" s="520"/>
      <c r="CA71" s="520"/>
      <c r="CB71" s="520"/>
      <c r="CC71" s="520"/>
      <c r="CD71" s="520"/>
      <c r="CE71" s="520"/>
      <c r="CF71" s="520"/>
      <c r="CG71" s="520"/>
      <c r="CH71" s="520"/>
      <c r="CI71" s="520"/>
      <c r="CJ71" s="520"/>
      <c r="CK71" s="520"/>
      <c r="CL71" s="520"/>
      <c r="CM71" s="520"/>
      <c r="CN71" s="520"/>
      <c r="CO71" s="520"/>
      <c r="CP71" s="520"/>
      <c r="CQ71" s="520"/>
      <c r="CR71" s="520"/>
      <c r="CS71" s="520"/>
      <c r="CT71" s="520"/>
      <c r="CU71" s="520"/>
      <c r="CV71" s="520"/>
      <c r="CW71" s="520"/>
      <c r="CX71" s="520"/>
      <c r="CY71" s="520"/>
      <c r="CZ71" s="520"/>
      <c r="DA71" s="520"/>
      <c r="DB71" s="520"/>
      <c r="DC71" s="520"/>
      <c r="DD71" s="520"/>
      <c r="DE71" s="520"/>
      <c r="DF71" s="520"/>
      <c r="DG71" s="520"/>
      <c r="DH71" s="520"/>
      <c r="DI71" s="520"/>
    </row>
    <row r="72" spans="1:113" ht="3" customHeight="1" x14ac:dyDescent="0.25">
      <c r="A72" s="2678"/>
      <c r="B72" s="2668"/>
      <c r="C72" s="525"/>
      <c r="D72" s="525"/>
      <c r="E72" s="525"/>
      <c r="F72" s="525"/>
      <c r="G72" s="525"/>
      <c r="H72" s="525"/>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c r="AF72" s="520"/>
      <c r="AG72" s="520"/>
      <c r="AH72" s="520"/>
      <c r="AI72" s="520"/>
      <c r="AJ72" s="520"/>
      <c r="AK72" s="520"/>
      <c r="AL72" s="520"/>
      <c r="AM72" s="520"/>
      <c r="AN72" s="520"/>
      <c r="AO72" s="520"/>
      <c r="AP72" s="520"/>
      <c r="AQ72" s="520"/>
      <c r="AR72" s="520"/>
      <c r="AS72" s="520"/>
      <c r="AT72" s="520"/>
      <c r="AU72" s="520"/>
      <c r="AV72" s="520"/>
      <c r="AW72" s="520"/>
      <c r="AX72" s="520"/>
      <c r="AY72" s="520"/>
      <c r="AZ72" s="520"/>
      <c r="BA72" s="520"/>
      <c r="BB72" s="520"/>
      <c r="BC72" s="520"/>
      <c r="BD72" s="520"/>
      <c r="BE72" s="520"/>
      <c r="BF72" s="520"/>
      <c r="BG72" s="520"/>
      <c r="BH72" s="520"/>
      <c r="BI72" s="520"/>
      <c r="BJ72" s="520"/>
      <c r="BK72" s="520"/>
      <c r="BL72" s="520"/>
      <c r="BM72" s="520"/>
      <c r="BN72" s="520"/>
      <c r="BO72" s="520"/>
      <c r="BP72" s="520"/>
      <c r="BQ72" s="520"/>
      <c r="BR72" s="520"/>
      <c r="BS72" s="520"/>
      <c r="BT72" s="520"/>
      <c r="BU72" s="520"/>
      <c r="BV72" s="520"/>
      <c r="BW72" s="520"/>
      <c r="BX72" s="520"/>
      <c r="BY72" s="520"/>
      <c r="BZ72" s="520"/>
      <c r="CA72" s="520"/>
      <c r="CB72" s="520"/>
      <c r="CC72" s="520"/>
      <c r="CD72" s="520"/>
      <c r="CE72" s="520"/>
      <c r="CF72" s="520"/>
      <c r="CG72" s="520"/>
      <c r="CH72" s="520"/>
      <c r="CI72" s="520"/>
      <c r="CJ72" s="520"/>
      <c r="CK72" s="520"/>
      <c r="CL72" s="520"/>
      <c r="CM72" s="520"/>
      <c r="CN72" s="520"/>
      <c r="CO72" s="520"/>
      <c r="CP72" s="520"/>
      <c r="CQ72" s="520"/>
      <c r="CR72" s="520"/>
      <c r="CS72" s="520"/>
      <c r="CT72" s="520"/>
      <c r="CU72" s="520"/>
      <c r="CV72" s="520"/>
      <c r="CW72" s="520"/>
      <c r="CX72" s="520"/>
      <c r="CY72" s="520"/>
      <c r="CZ72" s="520"/>
      <c r="DA72" s="520"/>
      <c r="DB72" s="520"/>
      <c r="DC72" s="520"/>
      <c r="DD72" s="520"/>
      <c r="DE72" s="520"/>
      <c r="DF72" s="520"/>
      <c r="DG72" s="520"/>
      <c r="DH72" s="520"/>
      <c r="DI72" s="520"/>
    </row>
    <row r="73" spans="1:113" ht="3" customHeight="1" x14ac:dyDescent="0.25">
      <c r="A73" s="2678"/>
      <c r="B73" s="2668"/>
      <c r="C73" s="525"/>
      <c r="D73" s="525"/>
      <c r="E73" s="525"/>
      <c r="F73" s="525"/>
      <c r="G73" s="525"/>
      <c r="H73" s="525"/>
      <c r="I73" s="520"/>
      <c r="J73" s="520"/>
      <c r="K73" s="520"/>
      <c r="L73" s="520"/>
      <c r="M73" s="520"/>
      <c r="N73" s="520"/>
      <c r="O73" s="520"/>
      <c r="P73" s="520"/>
      <c r="Q73" s="520"/>
      <c r="R73" s="520"/>
      <c r="S73" s="520"/>
      <c r="T73" s="520"/>
      <c r="U73" s="520"/>
      <c r="V73" s="520"/>
      <c r="W73" s="520"/>
      <c r="X73" s="520"/>
      <c r="Y73" s="520"/>
      <c r="Z73" s="520"/>
      <c r="AA73" s="520"/>
      <c r="AB73" s="520"/>
      <c r="AC73" s="520"/>
      <c r="AD73" s="520"/>
      <c r="AE73" s="520"/>
      <c r="AF73" s="520"/>
      <c r="AG73" s="520"/>
      <c r="AH73" s="520"/>
      <c r="AI73" s="520"/>
      <c r="AJ73" s="520"/>
      <c r="AK73" s="520"/>
      <c r="AL73" s="520"/>
      <c r="AM73" s="520"/>
      <c r="AN73" s="520"/>
      <c r="AO73" s="520"/>
      <c r="AP73" s="520"/>
      <c r="AQ73" s="520"/>
      <c r="AR73" s="520"/>
      <c r="AS73" s="520"/>
      <c r="AT73" s="520"/>
      <c r="AU73" s="520"/>
      <c r="AV73" s="520"/>
      <c r="AW73" s="520"/>
      <c r="AX73" s="520"/>
      <c r="AY73" s="520"/>
      <c r="AZ73" s="520"/>
      <c r="BA73" s="520"/>
      <c r="BB73" s="520"/>
      <c r="BC73" s="520"/>
      <c r="BD73" s="520"/>
      <c r="BE73" s="520"/>
      <c r="BF73" s="520"/>
      <c r="BG73" s="520"/>
      <c r="BH73" s="520"/>
      <c r="BI73" s="520"/>
      <c r="BJ73" s="520"/>
      <c r="BK73" s="520"/>
      <c r="BL73" s="520"/>
      <c r="BM73" s="520"/>
      <c r="BN73" s="520"/>
      <c r="BO73" s="520"/>
      <c r="BP73" s="520"/>
      <c r="BQ73" s="520"/>
      <c r="BR73" s="520"/>
      <c r="BS73" s="520"/>
      <c r="BT73" s="520"/>
      <c r="BU73" s="520"/>
      <c r="BV73" s="520"/>
      <c r="BW73" s="520"/>
      <c r="BX73" s="520"/>
      <c r="BY73" s="520"/>
      <c r="BZ73" s="520"/>
      <c r="CA73" s="520"/>
      <c r="CB73" s="520"/>
      <c r="CC73" s="520"/>
      <c r="CD73" s="520"/>
      <c r="CE73" s="520"/>
      <c r="CF73" s="520"/>
      <c r="CG73" s="520"/>
      <c r="CH73" s="520"/>
      <c r="CI73" s="520"/>
      <c r="CJ73" s="520"/>
      <c r="CK73" s="520"/>
      <c r="CL73" s="520"/>
      <c r="CM73" s="520"/>
      <c r="CN73" s="520"/>
      <c r="CO73" s="520"/>
      <c r="CP73" s="520"/>
      <c r="CQ73" s="520"/>
      <c r="CR73" s="520"/>
      <c r="CS73" s="520"/>
      <c r="CT73" s="520"/>
      <c r="CU73" s="520"/>
      <c r="CV73" s="520"/>
      <c r="CW73" s="520"/>
      <c r="CX73" s="520"/>
      <c r="CY73" s="520"/>
      <c r="CZ73" s="520"/>
      <c r="DA73" s="520"/>
      <c r="DB73" s="520"/>
      <c r="DC73" s="520"/>
      <c r="DD73" s="520"/>
      <c r="DE73" s="520"/>
      <c r="DF73" s="520"/>
      <c r="DG73" s="520"/>
      <c r="DH73" s="520"/>
      <c r="DI73" s="520"/>
    </row>
    <row r="74" spans="1:113" ht="3" customHeight="1" x14ac:dyDescent="0.25">
      <c r="A74" s="2678"/>
      <c r="B74" s="2668"/>
      <c r="C74" s="525"/>
      <c r="D74" s="525"/>
      <c r="E74" s="525"/>
      <c r="F74" s="525"/>
      <c r="G74" s="525"/>
      <c r="H74" s="525"/>
      <c r="I74" s="520"/>
      <c r="J74" s="520"/>
      <c r="K74" s="520"/>
      <c r="L74" s="520"/>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c r="AJ74" s="520"/>
      <c r="AK74" s="520"/>
      <c r="AL74" s="520"/>
      <c r="AM74" s="520"/>
      <c r="AN74" s="520"/>
      <c r="AO74" s="520"/>
      <c r="AP74" s="520"/>
      <c r="AQ74" s="520"/>
      <c r="AR74" s="520"/>
      <c r="AS74" s="520"/>
      <c r="AT74" s="520"/>
      <c r="AU74" s="520"/>
      <c r="AV74" s="520"/>
      <c r="AW74" s="520"/>
      <c r="AX74" s="520"/>
      <c r="AY74" s="520"/>
      <c r="AZ74" s="520"/>
      <c r="BA74" s="520"/>
      <c r="BB74" s="520"/>
      <c r="BC74" s="520"/>
      <c r="BD74" s="520"/>
      <c r="BE74" s="520"/>
      <c r="BF74" s="520"/>
      <c r="BG74" s="520"/>
      <c r="BH74" s="520"/>
      <c r="BI74" s="520"/>
      <c r="BJ74" s="520"/>
      <c r="BK74" s="520"/>
      <c r="BL74" s="520"/>
      <c r="BM74" s="520"/>
      <c r="BN74" s="520"/>
      <c r="BO74" s="520"/>
      <c r="BP74" s="520"/>
      <c r="BQ74" s="520"/>
      <c r="BR74" s="520"/>
      <c r="BS74" s="520"/>
      <c r="BT74" s="520"/>
      <c r="BU74" s="520"/>
      <c r="BV74" s="520"/>
      <c r="BW74" s="520"/>
      <c r="BX74" s="520"/>
      <c r="BY74" s="520"/>
      <c r="BZ74" s="520"/>
      <c r="CA74" s="520"/>
      <c r="CB74" s="520"/>
      <c r="CC74" s="520"/>
      <c r="CD74" s="520"/>
      <c r="CE74" s="520"/>
      <c r="CF74" s="520"/>
      <c r="CG74" s="520"/>
      <c r="CH74" s="520"/>
      <c r="CI74" s="520"/>
      <c r="CJ74" s="520"/>
      <c r="CK74" s="520"/>
      <c r="CL74" s="520"/>
      <c r="CM74" s="520"/>
      <c r="CN74" s="520"/>
      <c r="CO74" s="520"/>
      <c r="CP74" s="520"/>
      <c r="CQ74" s="520"/>
      <c r="CR74" s="520"/>
      <c r="CS74" s="520"/>
      <c r="CT74" s="520"/>
      <c r="CU74" s="520"/>
      <c r="CV74" s="520"/>
      <c r="CW74" s="520"/>
      <c r="CX74" s="520"/>
      <c r="CY74" s="520"/>
      <c r="CZ74" s="520"/>
      <c r="DA74" s="520"/>
      <c r="DB74" s="520"/>
      <c r="DC74" s="520"/>
      <c r="DD74" s="520"/>
      <c r="DE74" s="520"/>
      <c r="DF74" s="520"/>
      <c r="DG74" s="520"/>
      <c r="DH74" s="520"/>
      <c r="DI74" s="520"/>
    </row>
    <row r="75" spans="1:113" ht="3" customHeight="1" x14ac:dyDescent="0.25">
      <c r="A75" s="2678"/>
      <c r="B75" s="2668"/>
      <c r="C75" s="525"/>
      <c r="D75" s="525"/>
      <c r="E75" s="525"/>
      <c r="F75" s="525"/>
      <c r="G75" s="525"/>
      <c r="H75" s="525"/>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520"/>
      <c r="AJ75" s="520"/>
      <c r="AK75" s="520"/>
      <c r="AL75" s="520"/>
      <c r="AM75" s="520"/>
      <c r="AN75" s="520"/>
      <c r="AO75" s="520"/>
      <c r="AP75" s="520"/>
      <c r="AQ75" s="520"/>
      <c r="AR75" s="520"/>
      <c r="AS75" s="520"/>
      <c r="AT75" s="520"/>
      <c r="AU75" s="520"/>
      <c r="AV75" s="520"/>
      <c r="AW75" s="520"/>
      <c r="AX75" s="520"/>
      <c r="AY75" s="520"/>
      <c r="AZ75" s="520"/>
      <c r="BA75" s="520"/>
      <c r="BB75" s="520"/>
      <c r="BC75" s="520"/>
      <c r="BD75" s="520"/>
      <c r="BE75" s="520"/>
      <c r="BF75" s="520"/>
      <c r="BG75" s="520"/>
      <c r="BH75" s="520"/>
      <c r="BI75" s="520"/>
      <c r="BJ75" s="520"/>
      <c r="BK75" s="520"/>
      <c r="BL75" s="520"/>
      <c r="BM75" s="520"/>
      <c r="BN75" s="520"/>
      <c r="BO75" s="520"/>
      <c r="BP75" s="520"/>
      <c r="BQ75" s="520"/>
      <c r="BR75" s="520"/>
      <c r="BS75" s="520"/>
      <c r="BT75" s="520"/>
      <c r="BU75" s="520"/>
      <c r="BV75" s="520"/>
      <c r="BW75" s="520"/>
      <c r="BX75" s="520"/>
      <c r="BY75" s="520"/>
      <c r="BZ75" s="520"/>
      <c r="CA75" s="520"/>
      <c r="CB75" s="520"/>
      <c r="CC75" s="520"/>
      <c r="CD75" s="520"/>
      <c r="CE75" s="520"/>
      <c r="CF75" s="520"/>
      <c r="CG75" s="520"/>
      <c r="CH75" s="520"/>
      <c r="CI75" s="520"/>
      <c r="CJ75" s="520"/>
      <c r="CK75" s="520"/>
      <c r="CL75" s="520"/>
      <c r="CM75" s="520"/>
      <c r="CN75" s="520"/>
      <c r="CO75" s="520"/>
      <c r="CP75" s="520"/>
      <c r="CQ75" s="520"/>
      <c r="CR75" s="520"/>
      <c r="CS75" s="520"/>
      <c r="CT75" s="520"/>
      <c r="CU75" s="520"/>
      <c r="CV75" s="520"/>
      <c r="CW75" s="520"/>
      <c r="CX75" s="520"/>
      <c r="CY75" s="520"/>
      <c r="CZ75" s="520"/>
      <c r="DA75" s="520"/>
      <c r="DB75" s="520"/>
      <c r="DC75" s="520"/>
      <c r="DD75" s="520"/>
      <c r="DE75" s="520"/>
      <c r="DF75" s="520"/>
      <c r="DG75" s="520"/>
      <c r="DH75" s="520"/>
      <c r="DI75" s="520"/>
    </row>
    <row r="76" spans="1:113" ht="3" customHeight="1" x14ac:dyDescent="0.25">
      <c r="A76" s="2678"/>
      <c r="B76" s="2668"/>
      <c r="C76" s="525"/>
      <c r="D76" s="525"/>
      <c r="E76" s="525"/>
      <c r="F76" s="525"/>
      <c r="G76" s="525"/>
      <c r="H76" s="525"/>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520"/>
      <c r="AJ76" s="520"/>
      <c r="AK76" s="520"/>
      <c r="AL76" s="520"/>
      <c r="AM76" s="520"/>
      <c r="AN76" s="520"/>
      <c r="AO76" s="520"/>
      <c r="AP76" s="520"/>
      <c r="AQ76" s="520"/>
      <c r="AR76" s="520"/>
      <c r="AS76" s="520"/>
      <c r="AT76" s="520"/>
      <c r="AU76" s="520"/>
      <c r="AV76" s="520"/>
      <c r="AW76" s="520"/>
      <c r="AX76" s="520"/>
      <c r="AY76" s="520"/>
      <c r="AZ76" s="520"/>
      <c r="BA76" s="520"/>
      <c r="BB76" s="520"/>
      <c r="BC76" s="520"/>
      <c r="BD76" s="520"/>
      <c r="BE76" s="520"/>
      <c r="BF76" s="520"/>
      <c r="BG76" s="520"/>
      <c r="BH76" s="520"/>
      <c r="BI76" s="520"/>
      <c r="BJ76" s="520"/>
      <c r="BK76" s="520"/>
      <c r="BL76" s="520"/>
      <c r="BM76" s="520"/>
      <c r="BN76" s="520"/>
      <c r="BO76" s="520"/>
      <c r="BP76" s="520"/>
      <c r="BQ76" s="520"/>
      <c r="BR76" s="520"/>
      <c r="BS76" s="520"/>
      <c r="BT76" s="520"/>
      <c r="BU76" s="520"/>
      <c r="BV76" s="520"/>
      <c r="BW76" s="520"/>
      <c r="BX76" s="520"/>
      <c r="BY76" s="520"/>
      <c r="BZ76" s="520"/>
      <c r="CA76" s="520"/>
      <c r="CB76" s="520"/>
      <c r="CC76" s="520"/>
      <c r="CD76" s="520"/>
      <c r="CE76" s="520"/>
      <c r="CF76" s="520"/>
      <c r="CG76" s="520"/>
      <c r="CH76" s="520"/>
      <c r="CI76" s="520"/>
      <c r="CJ76" s="520"/>
      <c r="CK76" s="520"/>
      <c r="CL76" s="520"/>
      <c r="CM76" s="520"/>
      <c r="CN76" s="520"/>
      <c r="CO76" s="520"/>
      <c r="CP76" s="520"/>
      <c r="CQ76" s="520"/>
      <c r="CR76" s="520"/>
      <c r="CS76" s="520"/>
      <c r="CT76" s="520"/>
      <c r="CU76" s="520"/>
      <c r="CV76" s="520"/>
      <c r="CW76" s="520"/>
      <c r="CX76" s="520"/>
      <c r="CY76" s="520"/>
      <c r="CZ76" s="520"/>
      <c r="DA76" s="520"/>
      <c r="DB76" s="520"/>
      <c r="DC76" s="520"/>
      <c r="DD76" s="520"/>
      <c r="DE76" s="520"/>
      <c r="DF76" s="520"/>
      <c r="DG76" s="520"/>
      <c r="DH76" s="520"/>
      <c r="DI76" s="520"/>
    </row>
    <row r="77" spans="1:113" ht="3" customHeight="1" x14ac:dyDescent="0.25">
      <c r="A77" s="2678"/>
      <c r="B77" s="2668"/>
      <c r="C77" s="525"/>
      <c r="D77" s="525"/>
      <c r="E77" s="525"/>
      <c r="F77" s="525"/>
      <c r="G77" s="525"/>
      <c r="H77" s="525"/>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520"/>
      <c r="AJ77" s="520"/>
      <c r="AK77" s="520"/>
      <c r="AL77" s="520"/>
      <c r="AM77" s="520"/>
      <c r="AN77" s="520"/>
      <c r="AO77" s="520"/>
      <c r="AP77" s="520"/>
      <c r="AQ77" s="520"/>
      <c r="AR77" s="520"/>
      <c r="AS77" s="520"/>
      <c r="AT77" s="520"/>
      <c r="AU77" s="520"/>
      <c r="AV77" s="520"/>
      <c r="AW77" s="520"/>
      <c r="AX77" s="520"/>
      <c r="AY77" s="520"/>
      <c r="AZ77" s="520"/>
      <c r="BA77" s="520"/>
      <c r="BB77" s="520"/>
      <c r="BC77" s="520"/>
      <c r="BD77" s="520"/>
      <c r="BE77" s="520"/>
      <c r="BF77" s="520"/>
      <c r="BG77" s="520"/>
      <c r="BH77" s="520"/>
      <c r="BI77" s="520"/>
      <c r="BJ77" s="520"/>
      <c r="BK77" s="520"/>
      <c r="BL77" s="520"/>
      <c r="BM77" s="520"/>
      <c r="BN77" s="520"/>
      <c r="BO77" s="520"/>
      <c r="BP77" s="520"/>
      <c r="BQ77" s="520"/>
      <c r="BR77" s="520"/>
      <c r="BS77" s="520"/>
      <c r="BT77" s="520"/>
      <c r="BU77" s="520"/>
      <c r="BV77" s="520"/>
      <c r="BW77" s="520"/>
      <c r="BX77" s="520"/>
      <c r="BY77" s="520"/>
      <c r="BZ77" s="520"/>
      <c r="CA77" s="520"/>
      <c r="CB77" s="520"/>
      <c r="CC77" s="520"/>
      <c r="CD77" s="520"/>
      <c r="CE77" s="520"/>
      <c r="CF77" s="520"/>
      <c r="CG77" s="520"/>
      <c r="CH77" s="520"/>
      <c r="CI77" s="520"/>
      <c r="CJ77" s="520"/>
      <c r="CK77" s="520"/>
      <c r="CL77" s="520"/>
      <c r="CM77" s="520"/>
      <c r="CN77" s="520"/>
      <c r="CO77" s="520"/>
      <c r="CP77" s="520"/>
      <c r="CQ77" s="520"/>
      <c r="CR77" s="520"/>
      <c r="CS77" s="520"/>
      <c r="CT77" s="520"/>
      <c r="CU77" s="520"/>
      <c r="CV77" s="520"/>
      <c r="CW77" s="520"/>
      <c r="CX77" s="520"/>
      <c r="CY77" s="520"/>
      <c r="CZ77" s="520"/>
      <c r="DA77" s="520"/>
      <c r="DB77" s="520"/>
      <c r="DC77" s="520"/>
      <c r="DD77" s="520"/>
      <c r="DE77" s="520"/>
      <c r="DF77" s="520"/>
      <c r="DG77" s="520"/>
      <c r="DH77" s="520"/>
      <c r="DI77" s="520"/>
    </row>
    <row r="78" spans="1:113" ht="3" customHeight="1" x14ac:dyDescent="0.25">
      <c r="A78" s="2678"/>
      <c r="B78" s="2668"/>
      <c r="C78" s="525"/>
      <c r="D78" s="525"/>
      <c r="E78" s="525"/>
      <c r="F78" s="525"/>
      <c r="G78" s="525"/>
      <c r="H78" s="525"/>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520"/>
      <c r="AJ78" s="520"/>
      <c r="AK78" s="520"/>
      <c r="AL78" s="520"/>
      <c r="AM78" s="520"/>
      <c r="AN78" s="520"/>
      <c r="AO78" s="520"/>
      <c r="AP78" s="520"/>
      <c r="AQ78" s="520"/>
      <c r="AR78" s="520"/>
      <c r="AS78" s="520"/>
      <c r="AT78" s="520"/>
      <c r="AU78" s="520"/>
      <c r="AV78" s="520"/>
      <c r="AW78" s="520"/>
      <c r="AX78" s="520"/>
      <c r="AY78" s="520"/>
      <c r="AZ78" s="520"/>
      <c r="BA78" s="520"/>
      <c r="BB78" s="520"/>
      <c r="BC78" s="520"/>
      <c r="BD78" s="520"/>
      <c r="BE78" s="520"/>
      <c r="BF78" s="520"/>
      <c r="BG78" s="520"/>
      <c r="BH78" s="520"/>
      <c r="BI78" s="520"/>
      <c r="BJ78" s="520"/>
      <c r="BK78" s="520"/>
      <c r="BL78" s="520"/>
      <c r="BM78" s="520"/>
      <c r="BN78" s="520"/>
      <c r="BO78" s="520"/>
      <c r="BP78" s="520"/>
      <c r="BQ78" s="520"/>
      <c r="BR78" s="520"/>
      <c r="BS78" s="520"/>
      <c r="BT78" s="520"/>
      <c r="BU78" s="520"/>
      <c r="BV78" s="520"/>
      <c r="BW78" s="520"/>
      <c r="BX78" s="520"/>
      <c r="BY78" s="520"/>
      <c r="BZ78" s="520"/>
      <c r="CA78" s="520"/>
      <c r="CB78" s="520"/>
      <c r="CC78" s="520"/>
      <c r="CD78" s="520"/>
      <c r="CE78" s="520"/>
      <c r="CF78" s="520"/>
      <c r="CG78" s="520"/>
      <c r="CH78" s="520"/>
      <c r="CI78" s="520"/>
      <c r="CJ78" s="520"/>
      <c r="CK78" s="520"/>
      <c r="CL78" s="520"/>
      <c r="CM78" s="520"/>
      <c r="CN78" s="520"/>
      <c r="CO78" s="520"/>
      <c r="CP78" s="520"/>
      <c r="CQ78" s="520"/>
      <c r="CR78" s="520"/>
      <c r="CS78" s="520"/>
      <c r="CT78" s="520"/>
      <c r="CU78" s="520"/>
      <c r="CV78" s="520"/>
      <c r="CW78" s="520"/>
      <c r="CX78" s="520"/>
      <c r="CY78" s="520"/>
      <c r="CZ78" s="520"/>
      <c r="DA78" s="520"/>
      <c r="DB78" s="520"/>
      <c r="DC78" s="520"/>
      <c r="DD78" s="520"/>
      <c r="DE78" s="520"/>
      <c r="DF78" s="520"/>
      <c r="DG78" s="520"/>
      <c r="DH78" s="520"/>
      <c r="DI78" s="520"/>
    </row>
    <row r="79" spans="1:113" ht="3" customHeight="1" x14ac:dyDescent="0.25">
      <c r="A79" s="2678"/>
      <c r="B79" s="2668"/>
      <c r="C79" s="525"/>
      <c r="D79" s="525"/>
      <c r="E79" s="525"/>
      <c r="F79" s="525"/>
      <c r="G79" s="525"/>
      <c r="H79" s="525"/>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520"/>
      <c r="AJ79" s="520"/>
      <c r="AK79" s="520"/>
      <c r="AL79" s="520"/>
      <c r="AM79" s="520"/>
      <c r="AN79" s="520"/>
      <c r="AO79" s="520"/>
      <c r="AP79" s="520"/>
      <c r="AQ79" s="520"/>
      <c r="AR79" s="520"/>
      <c r="AS79" s="520"/>
      <c r="AT79" s="520"/>
      <c r="AU79" s="520"/>
      <c r="AV79" s="520"/>
      <c r="AW79" s="520"/>
      <c r="AX79" s="520"/>
      <c r="AY79" s="520"/>
      <c r="AZ79" s="520"/>
      <c r="BA79" s="520"/>
      <c r="BB79" s="520"/>
      <c r="BC79" s="520"/>
      <c r="BD79" s="520"/>
      <c r="BE79" s="520"/>
      <c r="BF79" s="520"/>
      <c r="BG79" s="520"/>
      <c r="BH79" s="520"/>
      <c r="BI79" s="520"/>
      <c r="BJ79" s="520"/>
      <c r="BK79" s="520"/>
      <c r="BL79" s="520"/>
      <c r="BM79" s="520"/>
      <c r="BN79" s="520"/>
      <c r="BO79" s="520"/>
      <c r="BP79" s="520"/>
      <c r="BQ79" s="520"/>
      <c r="BR79" s="520"/>
      <c r="BS79" s="520"/>
      <c r="BT79" s="520"/>
      <c r="BU79" s="520"/>
      <c r="BV79" s="520"/>
      <c r="BW79" s="520"/>
      <c r="BX79" s="520"/>
      <c r="BY79" s="520"/>
      <c r="BZ79" s="520"/>
      <c r="CA79" s="520"/>
      <c r="CB79" s="520"/>
      <c r="CC79" s="520"/>
      <c r="CD79" s="520"/>
      <c r="CE79" s="520"/>
      <c r="CF79" s="520"/>
      <c r="CG79" s="520"/>
      <c r="CH79" s="520"/>
      <c r="CI79" s="520"/>
      <c r="CJ79" s="520"/>
      <c r="CK79" s="520"/>
      <c r="CL79" s="520"/>
      <c r="CM79" s="520"/>
      <c r="CN79" s="520"/>
      <c r="CO79" s="520"/>
      <c r="CP79" s="520"/>
      <c r="CQ79" s="520"/>
      <c r="CR79" s="520"/>
      <c r="CS79" s="520"/>
      <c r="CT79" s="520"/>
      <c r="CU79" s="520"/>
      <c r="CV79" s="520"/>
      <c r="CW79" s="520"/>
      <c r="CX79" s="520"/>
      <c r="CY79" s="520"/>
      <c r="CZ79" s="520"/>
      <c r="DA79" s="520"/>
      <c r="DB79" s="520"/>
      <c r="DC79" s="520"/>
      <c r="DD79" s="520"/>
      <c r="DE79" s="520"/>
      <c r="DF79" s="520"/>
      <c r="DG79" s="520"/>
      <c r="DH79" s="520"/>
      <c r="DI79" s="520"/>
    </row>
    <row r="80" spans="1:113" ht="3" customHeight="1" x14ac:dyDescent="0.25">
      <c r="A80" s="2678"/>
      <c r="B80" s="2668"/>
      <c r="C80" s="525"/>
      <c r="D80" s="525"/>
      <c r="E80" s="525"/>
      <c r="F80" s="525"/>
      <c r="G80" s="525"/>
      <c r="H80" s="525"/>
      <c r="I80" s="520"/>
      <c r="J80" s="520"/>
      <c r="K80" s="520"/>
      <c r="L80" s="520"/>
      <c r="M80" s="520"/>
      <c r="N80" s="520"/>
      <c r="O80" s="520"/>
      <c r="P80" s="520"/>
      <c r="Q80" s="520"/>
      <c r="R80" s="520"/>
      <c r="S80" s="520"/>
      <c r="T80" s="520"/>
      <c r="U80" s="520"/>
      <c r="V80" s="520"/>
      <c r="W80" s="520"/>
      <c r="X80" s="520"/>
      <c r="Y80" s="520"/>
      <c r="Z80" s="520"/>
      <c r="AA80" s="520"/>
      <c r="AB80" s="520"/>
      <c r="AC80" s="520"/>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O80" s="520"/>
      <c r="BP80" s="520"/>
      <c r="BQ80" s="520"/>
      <c r="BR80" s="520"/>
      <c r="BS80" s="520"/>
      <c r="BT80" s="520"/>
      <c r="BU80" s="520"/>
      <c r="BV80" s="520"/>
      <c r="BW80" s="520"/>
      <c r="BX80" s="520"/>
      <c r="BY80" s="520"/>
      <c r="BZ80" s="520"/>
      <c r="CA80" s="520"/>
      <c r="CB80" s="520"/>
      <c r="CC80" s="520"/>
      <c r="CD80" s="520"/>
      <c r="CE80" s="520"/>
      <c r="CF80" s="520"/>
      <c r="CG80" s="520"/>
      <c r="CH80" s="520"/>
      <c r="CI80" s="520"/>
      <c r="CJ80" s="520"/>
      <c r="CK80" s="520"/>
      <c r="CL80" s="520"/>
      <c r="CM80" s="520"/>
      <c r="CN80" s="520"/>
      <c r="CO80" s="520"/>
      <c r="CP80" s="520"/>
      <c r="CQ80" s="520"/>
      <c r="CR80" s="520"/>
      <c r="CS80" s="520"/>
      <c r="CT80" s="520"/>
      <c r="CU80" s="520"/>
      <c r="CV80" s="520"/>
      <c r="CW80" s="520"/>
      <c r="CX80" s="520"/>
      <c r="CY80" s="520"/>
      <c r="CZ80" s="520"/>
      <c r="DA80" s="520"/>
      <c r="DB80" s="520"/>
      <c r="DC80" s="520"/>
      <c r="DD80" s="520"/>
      <c r="DE80" s="520"/>
      <c r="DF80" s="520"/>
      <c r="DG80" s="520"/>
      <c r="DH80" s="520"/>
      <c r="DI80" s="520"/>
    </row>
    <row r="81" spans="1:113" ht="3" customHeight="1" x14ac:dyDescent="0.25">
      <c r="A81" s="2678"/>
      <c r="B81" s="2668"/>
      <c r="C81" s="525"/>
      <c r="D81" s="525"/>
      <c r="E81" s="525"/>
      <c r="F81" s="525"/>
      <c r="G81" s="525"/>
      <c r="H81" s="525"/>
      <c r="I81" s="520"/>
      <c r="J81" s="520"/>
      <c r="K81" s="520"/>
      <c r="L81" s="520"/>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0"/>
      <c r="BA81" s="520"/>
      <c r="BB81" s="520"/>
      <c r="BC81" s="520"/>
      <c r="BD81" s="520"/>
      <c r="BE81" s="520"/>
      <c r="BF81" s="520"/>
      <c r="BG81" s="520"/>
      <c r="BH81" s="520"/>
      <c r="BI81" s="520"/>
      <c r="BJ81" s="520"/>
      <c r="BK81" s="520"/>
      <c r="BL81" s="520"/>
      <c r="BM81" s="520"/>
      <c r="BN81" s="520"/>
      <c r="BO81" s="520"/>
      <c r="BP81" s="520"/>
      <c r="BQ81" s="520"/>
      <c r="BR81" s="520"/>
      <c r="BS81" s="520"/>
      <c r="BT81" s="520"/>
      <c r="BU81" s="520"/>
      <c r="BV81" s="520"/>
      <c r="BW81" s="520"/>
      <c r="BX81" s="520"/>
      <c r="BY81" s="520"/>
      <c r="BZ81" s="520"/>
      <c r="CA81" s="520"/>
      <c r="CB81" s="520"/>
      <c r="CC81" s="520"/>
      <c r="CD81" s="520"/>
      <c r="CE81" s="520"/>
      <c r="CF81" s="520"/>
      <c r="CG81" s="520"/>
      <c r="CH81" s="520"/>
      <c r="CI81" s="520"/>
      <c r="CJ81" s="520"/>
      <c r="CK81" s="520"/>
      <c r="CL81" s="520"/>
      <c r="CM81" s="520"/>
      <c r="CN81" s="520"/>
      <c r="CO81" s="520"/>
      <c r="CP81" s="520"/>
      <c r="CQ81" s="520"/>
      <c r="CR81" s="520"/>
      <c r="CS81" s="520"/>
      <c r="CT81" s="520"/>
      <c r="CU81" s="520"/>
      <c r="CV81" s="520"/>
      <c r="CW81" s="520"/>
      <c r="CX81" s="520"/>
      <c r="CY81" s="520"/>
      <c r="CZ81" s="520"/>
      <c r="DA81" s="520"/>
      <c r="DB81" s="520"/>
      <c r="DC81" s="520"/>
      <c r="DD81" s="520"/>
      <c r="DE81" s="520"/>
      <c r="DF81" s="520"/>
      <c r="DG81" s="520"/>
      <c r="DH81" s="520"/>
      <c r="DI81" s="520"/>
    </row>
    <row r="82" spans="1:113" ht="3" customHeight="1" x14ac:dyDescent="0.25">
      <c r="A82" s="2678"/>
      <c r="B82" s="2668"/>
      <c r="C82" s="525"/>
      <c r="D82" s="525"/>
      <c r="E82" s="525"/>
      <c r="F82" s="525"/>
      <c r="G82" s="525"/>
      <c r="H82" s="525"/>
      <c r="I82" s="520"/>
      <c r="J82" s="520"/>
      <c r="K82" s="520"/>
      <c r="L82" s="520"/>
      <c r="M82" s="520"/>
      <c r="N82" s="520"/>
      <c r="O82" s="520"/>
      <c r="P82" s="520"/>
      <c r="Q82" s="520"/>
      <c r="R82" s="520"/>
      <c r="S82" s="520"/>
      <c r="T82" s="520"/>
      <c r="U82" s="520"/>
      <c r="V82" s="520"/>
      <c r="W82" s="520"/>
      <c r="X82" s="520"/>
      <c r="Y82" s="520"/>
      <c r="Z82" s="520"/>
      <c r="AA82" s="520"/>
      <c r="AB82" s="520"/>
      <c r="AC82" s="520"/>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O82" s="520"/>
      <c r="BP82" s="520"/>
      <c r="BQ82" s="520"/>
      <c r="BR82" s="520"/>
      <c r="BS82" s="520"/>
      <c r="BT82" s="520"/>
      <c r="BU82" s="520"/>
      <c r="BV82" s="520"/>
      <c r="BW82" s="520"/>
      <c r="BX82" s="520"/>
      <c r="BY82" s="520"/>
      <c r="BZ82" s="520"/>
      <c r="CA82" s="520"/>
      <c r="CB82" s="520"/>
      <c r="CC82" s="520"/>
      <c r="CD82" s="520"/>
      <c r="CE82" s="520"/>
      <c r="CF82" s="520"/>
      <c r="CG82" s="520"/>
      <c r="CH82" s="520"/>
      <c r="CI82" s="520"/>
      <c r="CJ82" s="520"/>
      <c r="CK82" s="520"/>
      <c r="CL82" s="520"/>
      <c r="CM82" s="520"/>
      <c r="CN82" s="520"/>
      <c r="CO82" s="520"/>
      <c r="CP82" s="520"/>
      <c r="CQ82" s="520"/>
      <c r="CR82" s="520"/>
      <c r="CS82" s="520"/>
      <c r="CT82" s="520"/>
      <c r="CU82" s="520"/>
      <c r="CV82" s="520"/>
      <c r="CW82" s="520"/>
      <c r="CX82" s="520"/>
      <c r="CY82" s="520"/>
      <c r="CZ82" s="520"/>
      <c r="DA82" s="520"/>
      <c r="DB82" s="520"/>
      <c r="DC82" s="520"/>
      <c r="DD82" s="520"/>
      <c r="DE82" s="520"/>
      <c r="DF82" s="520"/>
      <c r="DG82" s="520"/>
      <c r="DH82" s="520"/>
      <c r="DI82" s="520"/>
    </row>
    <row r="83" spans="1:113" ht="3" customHeight="1" x14ac:dyDescent="0.25">
      <c r="A83" s="2678"/>
      <c r="B83" s="2668"/>
      <c r="C83" s="525"/>
      <c r="D83" s="525"/>
      <c r="E83" s="525"/>
      <c r="F83" s="525"/>
      <c r="G83" s="525"/>
      <c r="H83" s="525"/>
      <c r="I83" s="520"/>
      <c r="J83" s="520"/>
      <c r="K83" s="520"/>
      <c r="L83" s="520"/>
      <c r="M83" s="520"/>
      <c r="N83" s="520"/>
      <c r="O83" s="520"/>
      <c r="P83" s="520"/>
      <c r="Q83" s="520"/>
      <c r="R83" s="520"/>
      <c r="S83" s="520"/>
      <c r="T83" s="520"/>
      <c r="U83" s="520"/>
      <c r="V83" s="520"/>
      <c r="W83" s="520"/>
      <c r="X83" s="520"/>
      <c r="Y83" s="520"/>
      <c r="Z83" s="520"/>
      <c r="AA83" s="520"/>
      <c r="AB83" s="520"/>
      <c r="AC83" s="520"/>
      <c r="AD83" s="520"/>
      <c r="AE83" s="520"/>
      <c r="AF83" s="520"/>
      <c r="AG83" s="520"/>
      <c r="AH83" s="520"/>
      <c r="AI83" s="520"/>
      <c r="AJ83" s="520"/>
      <c r="AK83" s="520"/>
      <c r="AL83" s="520"/>
      <c r="AM83" s="520"/>
      <c r="AN83" s="520"/>
      <c r="AO83" s="520"/>
      <c r="AP83" s="520"/>
      <c r="AQ83" s="520"/>
      <c r="AR83" s="520"/>
      <c r="AS83" s="520"/>
      <c r="AT83" s="520"/>
      <c r="AU83" s="520"/>
      <c r="AV83" s="520"/>
      <c r="AW83" s="520"/>
      <c r="AX83" s="520"/>
      <c r="AY83" s="520"/>
      <c r="AZ83" s="520"/>
      <c r="BA83" s="520"/>
      <c r="BB83" s="520"/>
      <c r="BC83" s="520"/>
      <c r="BD83" s="520"/>
      <c r="BE83" s="520"/>
      <c r="BF83" s="520"/>
      <c r="BG83" s="520"/>
      <c r="BH83" s="520"/>
      <c r="BI83" s="520"/>
      <c r="BJ83" s="520"/>
      <c r="BK83" s="520"/>
      <c r="BL83" s="520"/>
      <c r="BM83" s="520"/>
      <c r="BN83" s="520"/>
      <c r="BO83" s="520"/>
      <c r="BP83" s="520"/>
      <c r="BQ83" s="520"/>
      <c r="BR83" s="520"/>
      <c r="BS83" s="520"/>
      <c r="BT83" s="520"/>
      <c r="BU83" s="520"/>
      <c r="BV83" s="520"/>
      <c r="BW83" s="520"/>
      <c r="BX83" s="520"/>
      <c r="BY83" s="520"/>
      <c r="BZ83" s="520"/>
      <c r="CA83" s="520"/>
      <c r="CB83" s="520"/>
      <c r="CC83" s="520"/>
      <c r="CD83" s="520"/>
      <c r="CE83" s="520"/>
      <c r="CF83" s="520"/>
      <c r="CG83" s="520"/>
      <c r="CH83" s="520"/>
      <c r="CI83" s="520"/>
      <c r="CJ83" s="520"/>
      <c r="CK83" s="520"/>
      <c r="CL83" s="520"/>
      <c r="CM83" s="520"/>
      <c r="CN83" s="520"/>
      <c r="CO83" s="520"/>
      <c r="CP83" s="520"/>
      <c r="CQ83" s="520"/>
      <c r="CR83" s="520"/>
      <c r="CS83" s="520"/>
      <c r="CT83" s="520"/>
      <c r="CU83" s="520"/>
      <c r="CV83" s="520"/>
      <c r="CW83" s="520"/>
      <c r="CX83" s="520"/>
      <c r="CY83" s="520"/>
      <c r="CZ83" s="520"/>
      <c r="DA83" s="520"/>
      <c r="DB83" s="520"/>
      <c r="DC83" s="520"/>
      <c r="DD83" s="520"/>
      <c r="DE83" s="520"/>
      <c r="DF83" s="520"/>
      <c r="DG83" s="520"/>
      <c r="DH83" s="520"/>
      <c r="DI83" s="520"/>
    </row>
    <row r="84" spans="1:113" ht="3" customHeight="1" x14ac:dyDescent="0.25">
      <c r="A84" s="2678"/>
      <c r="B84" s="2668"/>
      <c r="C84" s="525"/>
      <c r="D84" s="525"/>
      <c r="E84" s="525"/>
      <c r="F84" s="525"/>
      <c r="G84" s="525"/>
      <c r="H84" s="525"/>
      <c r="I84" s="520"/>
      <c r="J84" s="520"/>
      <c r="K84" s="520"/>
      <c r="L84" s="520"/>
      <c r="M84" s="520"/>
      <c r="N84" s="520"/>
      <c r="O84" s="520"/>
      <c r="P84" s="520"/>
      <c r="Q84" s="520"/>
      <c r="R84" s="520"/>
      <c r="S84" s="520"/>
      <c r="T84" s="520"/>
      <c r="U84" s="520"/>
      <c r="V84" s="520"/>
      <c r="W84" s="520"/>
      <c r="X84" s="520"/>
      <c r="Y84" s="520"/>
      <c r="Z84" s="520"/>
      <c r="AA84" s="520"/>
      <c r="AB84" s="520"/>
      <c r="AC84" s="520"/>
      <c r="AD84" s="520"/>
      <c r="AE84" s="520"/>
      <c r="AF84" s="520"/>
      <c r="AG84" s="520"/>
      <c r="AH84" s="520"/>
      <c r="AI84" s="520"/>
      <c r="AJ84" s="520"/>
      <c r="AK84" s="520"/>
      <c r="AL84" s="520"/>
      <c r="AM84" s="520"/>
      <c r="AN84" s="520"/>
      <c r="AO84" s="520"/>
      <c r="AP84" s="520"/>
      <c r="AQ84" s="520"/>
      <c r="AR84" s="520"/>
      <c r="AS84" s="520"/>
      <c r="AT84" s="520"/>
      <c r="AU84" s="520"/>
      <c r="AV84" s="520"/>
      <c r="AW84" s="520"/>
      <c r="AX84" s="520"/>
      <c r="AY84" s="520"/>
      <c r="AZ84" s="520"/>
      <c r="BA84" s="520"/>
      <c r="BB84" s="520"/>
      <c r="BC84" s="520"/>
      <c r="BD84" s="520"/>
      <c r="BE84" s="520"/>
      <c r="BF84" s="520"/>
      <c r="BG84" s="520"/>
      <c r="BH84" s="520"/>
      <c r="BI84" s="520"/>
      <c r="BJ84" s="520"/>
      <c r="BK84" s="520"/>
      <c r="BL84" s="520"/>
      <c r="BM84" s="520"/>
      <c r="BN84" s="520"/>
      <c r="BO84" s="520"/>
      <c r="BP84" s="520"/>
      <c r="BQ84" s="520"/>
      <c r="BR84" s="520"/>
      <c r="BS84" s="520"/>
      <c r="BT84" s="520"/>
      <c r="BU84" s="520"/>
      <c r="BV84" s="520"/>
      <c r="BW84" s="520"/>
      <c r="BX84" s="520"/>
      <c r="BY84" s="520"/>
      <c r="BZ84" s="520"/>
      <c r="CA84" s="520"/>
      <c r="CB84" s="520"/>
      <c r="CC84" s="520"/>
      <c r="CD84" s="520"/>
      <c r="CE84" s="520"/>
      <c r="CF84" s="520"/>
      <c r="CG84" s="520"/>
      <c r="CH84" s="520"/>
      <c r="CI84" s="520"/>
      <c r="CJ84" s="520"/>
      <c r="CK84" s="520"/>
      <c r="CL84" s="520"/>
      <c r="CM84" s="520"/>
      <c r="CN84" s="520"/>
      <c r="CO84" s="520"/>
      <c r="CP84" s="520"/>
      <c r="CQ84" s="520"/>
      <c r="CR84" s="520"/>
      <c r="CS84" s="520"/>
      <c r="CT84" s="520"/>
      <c r="CU84" s="520"/>
      <c r="CV84" s="520"/>
      <c r="CW84" s="520"/>
      <c r="CX84" s="520"/>
      <c r="CY84" s="520"/>
      <c r="CZ84" s="99"/>
      <c r="DA84" s="99"/>
      <c r="DB84" s="99"/>
      <c r="DC84" s="99"/>
      <c r="DD84" s="99"/>
      <c r="DE84" s="99"/>
      <c r="DF84" s="99"/>
      <c r="DG84" s="99"/>
      <c r="DH84" s="99"/>
      <c r="DI84" s="99"/>
    </row>
    <row r="85" spans="1:113" ht="3" customHeight="1" x14ac:dyDescent="0.25">
      <c r="A85" s="2678"/>
      <c r="B85" s="2668"/>
      <c r="C85" s="525"/>
      <c r="D85" s="2671"/>
      <c r="E85" s="2671"/>
      <c r="F85" s="2671"/>
      <c r="G85" s="2671"/>
      <c r="H85" s="2671"/>
      <c r="I85" s="2671"/>
      <c r="J85" s="2671"/>
      <c r="K85" s="2671"/>
      <c r="L85" s="2671"/>
      <c r="M85" s="2671"/>
      <c r="N85" s="2671"/>
      <c r="O85" s="2671"/>
      <c r="P85" s="2671"/>
      <c r="Q85" s="2671"/>
      <c r="R85" s="2671"/>
      <c r="S85" s="2671"/>
      <c r="T85" s="2671"/>
      <c r="U85" s="2671"/>
      <c r="V85" s="2671"/>
      <c r="W85" s="2671"/>
      <c r="X85" s="2671"/>
      <c r="Y85" s="2671"/>
      <c r="Z85" s="2671"/>
      <c r="AA85" s="2671"/>
      <c r="AB85" s="2671"/>
      <c r="AC85" s="2671"/>
      <c r="AD85" s="2671"/>
      <c r="AE85" s="2671"/>
      <c r="AF85" s="2671"/>
      <c r="AG85" s="2677"/>
      <c r="AH85" s="2677"/>
      <c r="AI85" s="2677"/>
      <c r="AJ85" s="2677"/>
      <c r="AK85" s="2677"/>
      <c r="AL85" s="2677"/>
      <c r="AM85" s="2677"/>
      <c r="AN85" s="2677"/>
      <c r="AO85" s="2677"/>
      <c r="AP85" s="2676"/>
      <c r="AQ85" s="2669"/>
      <c r="AR85" s="2669"/>
      <c r="AS85" s="2669"/>
      <c r="AT85" s="2669"/>
      <c r="AU85" s="2669"/>
      <c r="AV85" s="2669"/>
      <c r="AW85" s="2669"/>
      <c r="AX85" s="2669"/>
      <c r="AY85" s="2669"/>
      <c r="AZ85" s="2676"/>
      <c r="BA85" s="2669"/>
      <c r="BB85" s="2669"/>
      <c r="BC85" s="2669"/>
      <c r="BD85" s="2669"/>
      <c r="BE85" s="2669"/>
      <c r="BF85" s="2669"/>
      <c r="BG85" s="2669"/>
      <c r="BH85" s="2669"/>
      <c r="BI85" s="2669"/>
      <c r="BJ85" s="2676"/>
      <c r="BK85" s="2669"/>
      <c r="BL85" s="2669"/>
      <c r="BM85" s="2669"/>
      <c r="BN85" s="2669"/>
      <c r="BO85" s="2669"/>
      <c r="BP85" s="2669"/>
      <c r="BQ85" s="2669"/>
      <c r="BR85" s="266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520"/>
      <c r="CR85" s="520"/>
      <c r="CS85" s="520"/>
      <c r="CT85" s="520"/>
      <c r="CU85" s="520"/>
      <c r="CV85" s="520"/>
      <c r="CW85" s="520"/>
      <c r="CX85" s="520"/>
      <c r="CY85" s="520"/>
      <c r="CZ85" s="99"/>
      <c r="DA85" s="99"/>
      <c r="DB85" s="99"/>
      <c r="DC85" s="99"/>
      <c r="DD85" s="99"/>
      <c r="DE85" s="99"/>
      <c r="DF85" s="99"/>
      <c r="DG85" s="99"/>
      <c r="DH85" s="99"/>
      <c r="DI85" s="99"/>
    </row>
    <row r="86" spans="1:113" ht="3" customHeight="1" x14ac:dyDescent="0.25">
      <c r="A86" s="2678"/>
      <c r="B86" s="2668"/>
      <c r="C86" s="525"/>
      <c r="D86" s="2671"/>
      <c r="E86" s="2671"/>
      <c r="F86" s="2671"/>
      <c r="G86" s="2671"/>
      <c r="H86" s="2671"/>
      <c r="I86" s="2671"/>
      <c r="J86" s="2671"/>
      <c r="K86" s="2671"/>
      <c r="L86" s="2671"/>
      <c r="M86" s="2671"/>
      <c r="N86" s="2671"/>
      <c r="O86" s="2671"/>
      <c r="P86" s="2671"/>
      <c r="Q86" s="2671"/>
      <c r="R86" s="2671"/>
      <c r="S86" s="2671"/>
      <c r="T86" s="2671"/>
      <c r="U86" s="2671"/>
      <c r="V86" s="2671"/>
      <c r="W86" s="2671"/>
      <c r="X86" s="2671"/>
      <c r="Y86" s="2671"/>
      <c r="Z86" s="2671"/>
      <c r="AA86" s="2671"/>
      <c r="AB86" s="2671"/>
      <c r="AC86" s="2671"/>
      <c r="AD86" s="2671"/>
      <c r="AE86" s="2671"/>
      <c r="AF86" s="2671"/>
      <c r="AG86" s="2677"/>
      <c r="AH86" s="2677"/>
      <c r="AI86" s="2677"/>
      <c r="AJ86" s="2677"/>
      <c r="AK86" s="2677"/>
      <c r="AL86" s="2677"/>
      <c r="AM86" s="2677"/>
      <c r="AN86" s="2677"/>
      <c r="AO86" s="2677"/>
      <c r="AP86" s="2669"/>
      <c r="AQ86" s="2669"/>
      <c r="AR86" s="2669"/>
      <c r="AS86" s="2669"/>
      <c r="AT86" s="2669"/>
      <c r="AU86" s="2669"/>
      <c r="AV86" s="2669"/>
      <c r="AW86" s="2669"/>
      <c r="AX86" s="2669"/>
      <c r="AY86" s="2669"/>
      <c r="AZ86" s="2669"/>
      <c r="BA86" s="2669"/>
      <c r="BB86" s="2669"/>
      <c r="BC86" s="2669"/>
      <c r="BD86" s="2669"/>
      <c r="BE86" s="2669"/>
      <c r="BF86" s="2669"/>
      <c r="BG86" s="2669"/>
      <c r="BH86" s="2669"/>
      <c r="BI86" s="2669"/>
      <c r="BJ86" s="2669"/>
      <c r="BK86" s="2669"/>
      <c r="BL86" s="2669"/>
      <c r="BM86" s="2669"/>
      <c r="BN86" s="2669"/>
      <c r="BO86" s="2669"/>
      <c r="BP86" s="2669"/>
      <c r="BQ86" s="2669"/>
      <c r="BR86" s="266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520"/>
      <c r="CR86" s="520"/>
      <c r="CS86" s="520"/>
      <c r="CT86" s="520"/>
      <c r="CU86" s="520"/>
      <c r="CV86" s="520"/>
      <c r="CW86" s="520"/>
      <c r="CX86" s="520"/>
      <c r="CY86" s="520"/>
      <c r="CZ86" s="99"/>
      <c r="DA86" s="99"/>
      <c r="DB86" s="99"/>
      <c r="DC86" s="99"/>
      <c r="DD86" s="99"/>
      <c r="DE86" s="99"/>
      <c r="DF86" s="99"/>
      <c r="DG86" s="99"/>
      <c r="DH86" s="99"/>
      <c r="DI86" s="99"/>
    </row>
    <row r="87" spans="1:113" ht="3" customHeight="1" x14ac:dyDescent="0.25">
      <c r="A87" s="2678"/>
      <c r="B87" s="2668"/>
      <c r="C87" s="525"/>
      <c r="D87" s="2671"/>
      <c r="E87" s="2671"/>
      <c r="F87" s="2671"/>
      <c r="G87" s="2671"/>
      <c r="H87" s="2671"/>
      <c r="I87" s="2671"/>
      <c r="J87" s="2671"/>
      <c r="K87" s="2671"/>
      <c r="L87" s="2671"/>
      <c r="M87" s="2671"/>
      <c r="N87" s="2671"/>
      <c r="O87" s="2671"/>
      <c r="P87" s="2671"/>
      <c r="Q87" s="2671"/>
      <c r="R87" s="2671"/>
      <c r="S87" s="2671"/>
      <c r="T87" s="2671"/>
      <c r="U87" s="2671"/>
      <c r="V87" s="2671"/>
      <c r="W87" s="2671"/>
      <c r="X87" s="2671"/>
      <c r="Y87" s="2671"/>
      <c r="Z87" s="2671"/>
      <c r="AA87" s="2671"/>
      <c r="AB87" s="2671"/>
      <c r="AC87" s="2671"/>
      <c r="AD87" s="2671"/>
      <c r="AE87" s="2671"/>
      <c r="AF87" s="2671"/>
      <c r="AG87" s="2677"/>
      <c r="AH87" s="2677"/>
      <c r="AI87" s="2677"/>
      <c r="AJ87" s="2677"/>
      <c r="AK87" s="2677"/>
      <c r="AL87" s="2677"/>
      <c r="AM87" s="2677"/>
      <c r="AN87" s="2677"/>
      <c r="AO87" s="2677"/>
      <c r="AP87" s="2669"/>
      <c r="AQ87" s="2669"/>
      <c r="AR87" s="2669"/>
      <c r="AS87" s="2669"/>
      <c r="AT87" s="2669"/>
      <c r="AU87" s="2669"/>
      <c r="AV87" s="2669"/>
      <c r="AW87" s="2669"/>
      <c r="AX87" s="2669"/>
      <c r="AY87" s="2669"/>
      <c r="AZ87" s="2669"/>
      <c r="BA87" s="2669"/>
      <c r="BB87" s="2669"/>
      <c r="BC87" s="2669"/>
      <c r="BD87" s="2669"/>
      <c r="BE87" s="2669"/>
      <c r="BF87" s="2669"/>
      <c r="BG87" s="2669"/>
      <c r="BH87" s="2669"/>
      <c r="BI87" s="2669"/>
      <c r="BJ87" s="2669"/>
      <c r="BK87" s="2669"/>
      <c r="BL87" s="2669"/>
      <c r="BM87" s="2669"/>
      <c r="BN87" s="2669"/>
      <c r="BO87" s="2669"/>
      <c r="BP87" s="2669"/>
      <c r="BQ87" s="2669"/>
      <c r="BR87" s="266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520"/>
      <c r="CR87" s="520"/>
      <c r="CS87" s="520"/>
      <c r="CT87" s="520"/>
      <c r="CU87" s="520"/>
      <c r="CV87" s="520"/>
      <c r="CW87" s="520"/>
      <c r="CX87" s="520"/>
      <c r="CY87" s="520"/>
      <c r="CZ87" s="99"/>
      <c r="DA87" s="99"/>
      <c r="DB87" s="99"/>
      <c r="DC87" s="99"/>
      <c r="DD87" s="99"/>
      <c r="DE87" s="99"/>
      <c r="DF87" s="99"/>
      <c r="DG87" s="99"/>
      <c r="DH87" s="99"/>
      <c r="DI87" s="99"/>
    </row>
    <row r="88" spans="1:113" ht="3" customHeight="1" x14ac:dyDescent="0.25">
      <c r="A88" s="2678"/>
      <c r="B88" s="2668"/>
      <c r="C88" s="525"/>
      <c r="D88" s="2671"/>
      <c r="E88" s="2671"/>
      <c r="F88" s="2671"/>
      <c r="G88" s="2671"/>
      <c r="H88" s="2671"/>
      <c r="I88" s="2671"/>
      <c r="J88" s="2671"/>
      <c r="K88" s="2671"/>
      <c r="L88" s="2671"/>
      <c r="M88" s="2671"/>
      <c r="N88" s="2671"/>
      <c r="O88" s="2671"/>
      <c r="P88" s="2671"/>
      <c r="Q88" s="2671"/>
      <c r="R88" s="2671"/>
      <c r="S88" s="2671"/>
      <c r="T88" s="2671"/>
      <c r="U88" s="2671"/>
      <c r="V88" s="2671"/>
      <c r="W88" s="2671"/>
      <c r="X88" s="2671"/>
      <c r="Y88" s="2671"/>
      <c r="Z88" s="2671"/>
      <c r="AA88" s="2671"/>
      <c r="AB88" s="2671"/>
      <c r="AC88" s="2671"/>
      <c r="AD88" s="2671"/>
      <c r="AE88" s="2671"/>
      <c r="AF88" s="2671"/>
      <c r="AG88" s="2677"/>
      <c r="AH88" s="2677"/>
      <c r="AI88" s="2677"/>
      <c r="AJ88" s="2677"/>
      <c r="AK88" s="2677"/>
      <c r="AL88" s="2677"/>
      <c r="AM88" s="2677"/>
      <c r="AN88" s="2677"/>
      <c r="AO88" s="2677"/>
      <c r="AP88" s="2669"/>
      <c r="AQ88" s="2669"/>
      <c r="AR88" s="2669"/>
      <c r="AS88" s="2669"/>
      <c r="AT88" s="2669"/>
      <c r="AU88" s="2669"/>
      <c r="AV88" s="2669"/>
      <c r="AW88" s="2669"/>
      <c r="AX88" s="2669"/>
      <c r="AY88" s="2669"/>
      <c r="AZ88" s="2669"/>
      <c r="BA88" s="2669"/>
      <c r="BB88" s="2669"/>
      <c r="BC88" s="2669"/>
      <c r="BD88" s="2669"/>
      <c r="BE88" s="2669"/>
      <c r="BF88" s="2669"/>
      <c r="BG88" s="2669"/>
      <c r="BH88" s="2669"/>
      <c r="BI88" s="2669"/>
      <c r="BJ88" s="2669"/>
      <c r="BK88" s="2669"/>
      <c r="BL88" s="2669"/>
      <c r="BM88" s="2669"/>
      <c r="BN88" s="2669"/>
      <c r="BO88" s="2669"/>
      <c r="BP88" s="2669"/>
      <c r="BQ88" s="2669"/>
      <c r="BR88" s="266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520"/>
      <c r="CR88" s="520"/>
      <c r="CS88" s="520"/>
      <c r="CT88" s="520"/>
      <c r="CU88" s="520"/>
      <c r="CV88" s="520"/>
      <c r="CW88" s="520"/>
      <c r="CX88" s="520"/>
      <c r="CY88" s="520"/>
      <c r="CZ88" s="520"/>
      <c r="DA88" s="520"/>
      <c r="DB88" s="520"/>
      <c r="DC88" s="2675"/>
      <c r="DD88" s="2675"/>
      <c r="DE88" s="2675"/>
      <c r="DF88" s="2675"/>
      <c r="DG88" s="2675"/>
      <c r="DH88" s="2675"/>
      <c r="DI88" s="2675"/>
    </row>
    <row r="89" spans="1:113" ht="3" customHeight="1" x14ac:dyDescent="0.25">
      <c r="A89" s="2678"/>
      <c r="B89" s="2668"/>
      <c r="C89" s="525"/>
      <c r="D89" s="2671"/>
      <c r="E89" s="2671"/>
      <c r="F89" s="2671"/>
      <c r="G89" s="2671"/>
      <c r="H89" s="2671"/>
      <c r="I89" s="2671"/>
      <c r="J89" s="2671"/>
      <c r="K89" s="2671"/>
      <c r="L89" s="2671"/>
      <c r="M89" s="2671"/>
      <c r="N89" s="2671"/>
      <c r="O89" s="2671"/>
      <c r="P89" s="2671"/>
      <c r="Q89" s="2671"/>
      <c r="R89" s="2671"/>
      <c r="S89" s="2671"/>
      <c r="T89" s="2671"/>
      <c r="U89" s="2671"/>
      <c r="V89" s="2671"/>
      <c r="W89" s="2671"/>
      <c r="X89" s="2671"/>
      <c r="Y89" s="2671"/>
      <c r="Z89" s="2671"/>
      <c r="AA89" s="2671"/>
      <c r="AB89" s="2671"/>
      <c r="AC89" s="2671"/>
      <c r="AD89" s="2671"/>
      <c r="AE89" s="2671"/>
      <c r="AF89" s="2671"/>
      <c r="AG89" s="2677"/>
      <c r="AH89" s="2677"/>
      <c r="AI89" s="2677"/>
      <c r="AJ89" s="2677"/>
      <c r="AK89" s="2677"/>
      <c r="AL89" s="2677"/>
      <c r="AM89" s="2677"/>
      <c r="AN89" s="2677"/>
      <c r="AO89" s="2677"/>
      <c r="AP89" s="2669"/>
      <c r="AQ89" s="2669"/>
      <c r="AR89" s="2669"/>
      <c r="AS89" s="2669"/>
      <c r="AT89" s="2669"/>
      <c r="AU89" s="2669"/>
      <c r="AV89" s="2669"/>
      <c r="AW89" s="2669"/>
      <c r="AX89" s="2669"/>
      <c r="AY89" s="2669"/>
      <c r="AZ89" s="2669"/>
      <c r="BA89" s="2669"/>
      <c r="BB89" s="2669"/>
      <c r="BC89" s="2669"/>
      <c r="BD89" s="2669"/>
      <c r="BE89" s="2669"/>
      <c r="BF89" s="2669"/>
      <c r="BG89" s="2669"/>
      <c r="BH89" s="2669"/>
      <c r="BI89" s="2669"/>
      <c r="BJ89" s="2669"/>
      <c r="BK89" s="2669"/>
      <c r="BL89" s="2669"/>
      <c r="BM89" s="2669"/>
      <c r="BN89" s="2669"/>
      <c r="BO89" s="2669"/>
      <c r="BP89" s="2669"/>
      <c r="BQ89" s="2669"/>
      <c r="BR89" s="266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520"/>
      <c r="CR89" s="520"/>
      <c r="CS89" s="520"/>
      <c r="CT89" s="520"/>
      <c r="CU89" s="520"/>
      <c r="CV89" s="520"/>
      <c r="CW89" s="520"/>
      <c r="CX89" s="520"/>
      <c r="CY89" s="520"/>
      <c r="CZ89" s="520"/>
      <c r="DA89" s="520"/>
      <c r="DB89" s="520"/>
      <c r="DC89" s="2675"/>
      <c r="DD89" s="2675"/>
      <c r="DE89" s="2675"/>
      <c r="DF89" s="2675"/>
      <c r="DG89" s="2675"/>
      <c r="DH89" s="2675"/>
      <c r="DI89" s="2675"/>
    </row>
    <row r="90" spans="1:113" ht="3" customHeight="1" x14ac:dyDescent="0.25">
      <c r="A90" s="2678"/>
      <c r="B90" s="2668"/>
      <c r="C90" s="525"/>
      <c r="D90" s="2670"/>
      <c r="E90" s="2671"/>
      <c r="F90" s="2671"/>
      <c r="G90" s="2671"/>
      <c r="H90" s="2671"/>
      <c r="I90" s="2671"/>
      <c r="J90" s="2671"/>
      <c r="K90" s="2671"/>
      <c r="L90" s="2671"/>
      <c r="M90" s="2671"/>
      <c r="N90" s="2671"/>
      <c r="O90" s="2671"/>
      <c r="P90" s="2671"/>
      <c r="Q90" s="2671"/>
      <c r="R90" s="2671"/>
      <c r="S90" s="2671"/>
      <c r="T90" s="2671"/>
      <c r="U90" s="2671"/>
      <c r="V90" s="2671"/>
      <c r="W90" s="2671"/>
      <c r="X90" s="2671"/>
      <c r="Y90" s="2671"/>
      <c r="Z90" s="2671"/>
      <c r="AA90" s="2671"/>
      <c r="AB90" s="2671"/>
      <c r="AC90" s="2671"/>
      <c r="AD90" s="2671"/>
      <c r="AE90" s="2671"/>
      <c r="AF90" s="2671"/>
      <c r="AG90" s="2669"/>
      <c r="AH90" s="2669"/>
      <c r="AI90" s="2669"/>
      <c r="AJ90" s="2669"/>
      <c r="AK90" s="2669"/>
      <c r="AL90" s="2669"/>
      <c r="AM90" s="2669"/>
      <c r="AN90" s="2669"/>
      <c r="AO90" s="2669"/>
      <c r="AP90" s="514"/>
      <c r="AQ90" s="514"/>
      <c r="AR90" s="514"/>
      <c r="AS90" s="514"/>
      <c r="AT90" s="514"/>
      <c r="AU90" s="514"/>
      <c r="AV90" s="514"/>
      <c r="AW90" s="514"/>
      <c r="AX90" s="514"/>
      <c r="AY90" s="514"/>
      <c r="AZ90" s="514"/>
      <c r="BA90" s="514"/>
      <c r="BB90" s="514"/>
      <c r="BC90" s="514"/>
      <c r="BD90" s="514"/>
      <c r="BE90" s="514"/>
      <c r="BF90" s="514"/>
      <c r="BG90" s="514"/>
      <c r="BH90" s="514"/>
      <c r="BI90" s="514"/>
      <c r="BJ90" s="2669"/>
      <c r="BK90" s="2669"/>
      <c r="BL90" s="2669"/>
      <c r="BM90" s="2669"/>
      <c r="BN90" s="2669"/>
      <c r="BO90" s="2669"/>
      <c r="BP90" s="2669"/>
      <c r="BQ90" s="2669"/>
      <c r="BR90" s="266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520"/>
      <c r="CR90" s="520"/>
      <c r="CS90" s="520"/>
      <c r="CT90" s="520"/>
      <c r="CU90" s="520"/>
      <c r="CV90" s="520"/>
      <c r="CW90" s="520"/>
      <c r="CX90" s="520"/>
      <c r="CY90" s="520"/>
      <c r="CZ90" s="520"/>
      <c r="DA90" s="520"/>
      <c r="DB90" s="520"/>
      <c r="DC90" s="2675"/>
      <c r="DD90" s="2675"/>
      <c r="DE90" s="2675"/>
      <c r="DF90" s="2675"/>
      <c r="DG90" s="2675"/>
      <c r="DH90" s="2675"/>
      <c r="DI90" s="2675"/>
    </row>
    <row r="91" spans="1:113" ht="3" customHeight="1" x14ac:dyDescent="0.25">
      <c r="A91" s="2678"/>
      <c r="B91" s="2668"/>
      <c r="C91" s="525"/>
      <c r="D91" s="2671"/>
      <c r="E91" s="2671"/>
      <c r="F91" s="2671"/>
      <c r="G91" s="2671"/>
      <c r="H91" s="2671"/>
      <c r="I91" s="2671"/>
      <c r="J91" s="2671"/>
      <c r="K91" s="2671"/>
      <c r="L91" s="2671"/>
      <c r="M91" s="2671"/>
      <c r="N91" s="2671"/>
      <c r="O91" s="2671"/>
      <c r="P91" s="2671"/>
      <c r="Q91" s="2671"/>
      <c r="R91" s="2671"/>
      <c r="S91" s="2671"/>
      <c r="T91" s="2671"/>
      <c r="U91" s="2671"/>
      <c r="V91" s="2671"/>
      <c r="W91" s="2671"/>
      <c r="X91" s="2671"/>
      <c r="Y91" s="2671"/>
      <c r="Z91" s="2671"/>
      <c r="AA91" s="2671"/>
      <c r="AB91" s="2671"/>
      <c r="AC91" s="2671"/>
      <c r="AD91" s="2671"/>
      <c r="AE91" s="2671"/>
      <c r="AF91" s="2671"/>
      <c r="AG91" s="2669"/>
      <c r="AH91" s="2669"/>
      <c r="AI91" s="2669"/>
      <c r="AJ91" s="2669"/>
      <c r="AK91" s="2669"/>
      <c r="AL91" s="2669"/>
      <c r="AM91" s="2669"/>
      <c r="AN91" s="2669"/>
      <c r="AO91" s="2669"/>
      <c r="AP91" s="514"/>
      <c r="AQ91" s="514"/>
      <c r="AR91" s="514"/>
      <c r="AS91" s="514"/>
      <c r="AT91" s="514"/>
      <c r="AU91" s="514"/>
      <c r="AV91" s="514"/>
      <c r="AW91" s="514"/>
      <c r="AX91" s="514"/>
      <c r="AY91" s="514"/>
      <c r="AZ91" s="514"/>
      <c r="BA91" s="514"/>
      <c r="BB91" s="514"/>
      <c r="BC91" s="514"/>
      <c r="BD91" s="514"/>
      <c r="BE91" s="514"/>
      <c r="BF91" s="514"/>
      <c r="BG91" s="514"/>
      <c r="BH91" s="514"/>
      <c r="BI91" s="514"/>
      <c r="BJ91" s="2669"/>
      <c r="BK91" s="2669"/>
      <c r="BL91" s="2669"/>
      <c r="BM91" s="2669"/>
      <c r="BN91" s="2669"/>
      <c r="BO91" s="2669"/>
      <c r="BP91" s="2669"/>
      <c r="BQ91" s="2669"/>
      <c r="BR91" s="266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520"/>
      <c r="CR91" s="520"/>
      <c r="CS91" s="520"/>
      <c r="CT91" s="520"/>
      <c r="CU91" s="520"/>
      <c r="CV91" s="520"/>
      <c r="CW91" s="520"/>
      <c r="CX91" s="520"/>
      <c r="CY91" s="520"/>
      <c r="CZ91" s="520"/>
      <c r="DA91" s="520"/>
      <c r="DB91" s="520"/>
      <c r="DC91" s="2675"/>
      <c r="DD91" s="2675"/>
      <c r="DE91" s="2675"/>
      <c r="DF91" s="2675"/>
      <c r="DG91" s="2675"/>
      <c r="DH91" s="2675"/>
      <c r="DI91" s="2675"/>
    </row>
    <row r="92" spans="1:113" ht="3" customHeight="1" x14ac:dyDescent="0.25">
      <c r="A92" s="2678"/>
      <c r="B92" s="2668"/>
      <c r="C92" s="525"/>
      <c r="D92" s="2671"/>
      <c r="E92" s="2671"/>
      <c r="F92" s="2671"/>
      <c r="G92" s="2671"/>
      <c r="H92" s="2671"/>
      <c r="I92" s="2671"/>
      <c r="J92" s="2671"/>
      <c r="K92" s="2671"/>
      <c r="L92" s="2671"/>
      <c r="M92" s="2671"/>
      <c r="N92" s="2671"/>
      <c r="O92" s="2671"/>
      <c r="P92" s="2671"/>
      <c r="Q92" s="2671"/>
      <c r="R92" s="2671"/>
      <c r="S92" s="2671"/>
      <c r="T92" s="2671"/>
      <c r="U92" s="2671"/>
      <c r="V92" s="2671"/>
      <c r="W92" s="2671"/>
      <c r="X92" s="2671"/>
      <c r="Y92" s="2671"/>
      <c r="Z92" s="2671"/>
      <c r="AA92" s="2671"/>
      <c r="AB92" s="2671"/>
      <c r="AC92" s="2671"/>
      <c r="AD92" s="2671"/>
      <c r="AE92" s="2671"/>
      <c r="AF92" s="2671"/>
      <c r="AG92" s="2669"/>
      <c r="AH92" s="2669"/>
      <c r="AI92" s="2669"/>
      <c r="AJ92" s="2669"/>
      <c r="AK92" s="2669"/>
      <c r="AL92" s="2669"/>
      <c r="AM92" s="2669"/>
      <c r="AN92" s="2669"/>
      <c r="AO92" s="2669"/>
      <c r="AP92" s="514"/>
      <c r="AQ92" s="514"/>
      <c r="AR92" s="514"/>
      <c r="AS92" s="514"/>
      <c r="AT92" s="514"/>
      <c r="AU92" s="514"/>
      <c r="AV92" s="514"/>
      <c r="AW92" s="514"/>
      <c r="AX92" s="514"/>
      <c r="AY92" s="514"/>
      <c r="AZ92" s="514"/>
      <c r="BA92" s="514"/>
      <c r="BB92" s="514"/>
      <c r="BC92" s="514"/>
      <c r="BD92" s="514"/>
      <c r="BE92" s="514"/>
      <c r="BF92" s="514"/>
      <c r="BG92" s="514"/>
      <c r="BH92" s="514"/>
      <c r="BI92" s="514"/>
      <c r="BJ92" s="2669"/>
      <c r="BK92" s="2669"/>
      <c r="BL92" s="2669"/>
      <c r="BM92" s="2669"/>
      <c r="BN92" s="2669"/>
      <c r="BO92" s="2669"/>
      <c r="BP92" s="2669"/>
      <c r="BQ92" s="2669"/>
      <c r="BR92" s="266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520"/>
      <c r="CR92" s="520"/>
      <c r="CS92" s="520"/>
      <c r="CT92" s="520"/>
      <c r="CU92" s="520"/>
      <c r="CV92" s="520"/>
      <c r="CW92" s="520"/>
      <c r="CX92" s="520"/>
      <c r="CY92" s="520"/>
      <c r="CZ92" s="520"/>
      <c r="DA92" s="520"/>
      <c r="DB92" s="520"/>
      <c r="DC92" s="2675"/>
      <c r="DD92" s="2675"/>
      <c r="DE92" s="2675"/>
      <c r="DF92" s="2675"/>
      <c r="DG92" s="2675"/>
      <c r="DH92" s="2675"/>
      <c r="DI92" s="2675"/>
    </row>
    <row r="93" spans="1:113" ht="3" customHeight="1" x14ac:dyDescent="0.25">
      <c r="A93" s="2678"/>
      <c r="B93" s="2668"/>
      <c r="C93" s="525"/>
      <c r="D93" s="2671"/>
      <c r="E93" s="2671"/>
      <c r="F93" s="2671"/>
      <c r="G93" s="2671"/>
      <c r="H93" s="2671"/>
      <c r="I93" s="2671"/>
      <c r="J93" s="2671"/>
      <c r="K93" s="2671"/>
      <c r="L93" s="2671"/>
      <c r="M93" s="2671"/>
      <c r="N93" s="2671"/>
      <c r="O93" s="2671"/>
      <c r="P93" s="2671"/>
      <c r="Q93" s="2671"/>
      <c r="R93" s="2671"/>
      <c r="S93" s="2671"/>
      <c r="T93" s="2671"/>
      <c r="U93" s="2671"/>
      <c r="V93" s="2671"/>
      <c r="W93" s="2671"/>
      <c r="X93" s="2671"/>
      <c r="Y93" s="2671"/>
      <c r="Z93" s="2671"/>
      <c r="AA93" s="2671"/>
      <c r="AB93" s="2671"/>
      <c r="AC93" s="2671"/>
      <c r="AD93" s="2671"/>
      <c r="AE93" s="2671"/>
      <c r="AF93" s="2671"/>
      <c r="AG93" s="2669"/>
      <c r="AH93" s="2669"/>
      <c r="AI93" s="2669"/>
      <c r="AJ93" s="2669"/>
      <c r="AK93" s="2669"/>
      <c r="AL93" s="2669"/>
      <c r="AM93" s="2669"/>
      <c r="AN93" s="2669"/>
      <c r="AO93" s="2669"/>
      <c r="AP93" s="514"/>
      <c r="AQ93" s="514"/>
      <c r="AR93" s="514"/>
      <c r="AS93" s="514"/>
      <c r="AT93" s="514"/>
      <c r="AU93" s="514"/>
      <c r="AV93" s="514"/>
      <c r="AW93" s="514"/>
      <c r="AX93" s="514"/>
      <c r="AY93" s="514"/>
      <c r="AZ93" s="514"/>
      <c r="BA93" s="514"/>
      <c r="BB93" s="514"/>
      <c r="BC93" s="514"/>
      <c r="BD93" s="514"/>
      <c r="BE93" s="514"/>
      <c r="BF93" s="514"/>
      <c r="BG93" s="514"/>
      <c r="BH93" s="514"/>
      <c r="BI93" s="514"/>
      <c r="BJ93" s="2669"/>
      <c r="BK93" s="2669"/>
      <c r="BL93" s="2669"/>
      <c r="BM93" s="2669"/>
      <c r="BN93" s="2669"/>
      <c r="BO93" s="2669"/>
      <c r="BP93" s="2669"/>
      <c r="BQ93" s="2669"/>
      <c r="BR93" s="266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520"/>
      <c r="CR93" s="520"/>
      <c r="CS93" s="520"/>
      <c r="CT93" s="520"/>
      <c r="CU93" s="520"/>
      <c r="CV93" s="520"/>
      <c r="CW93" s="520"/>
      <c r="CX93" s="520"/>
      <c r="CY93" s="520"/>
      <c r="CZ93" s="520"/>
      <c r="DA93" s="520"/>
      <c r="DB93" s="520"/>
      <c r="DC93" s="2675"/>
      <c r="DD93" s="2675"/>
      <c r="DE93" s="2675"/>
      <c r="DF93" s="2675"/>
      <c r="DG93" s="2675"/>
      <c r="DH93" s="2675"/>
      <c r="DI93" s="2675"/>
    </row>
    <row r="94" spans="1:113" ht="3" customHeight="1" x14ac:dyDescent="0.25">
      <c r="A94" s="2678"/>
      <c r="B94" s="2668"/>
      <c r="C94" s="525"/>
      <c r="D94" s="2671"/>
      <c r="E94" s="2671"/>
      <c r="F94" s="2671"/>
      <c r="G94" s="2671"/>
      <c r="H94" s="2671"/>
      <c r="I94" s="2671"/>
      <c r="J94" s="2671"/>
      <c r="K94" s="2671"/>
      <c r="L94" s="2671"/>
      <c r="M94" s="2671"/>
      <c r="N94" s="2671"/>
      <c r="O94" s="2671"/>
      <c r="P94" s="2671"/>
      <c r="Q94" s="2671"/>
      <c r="R94" s="2671"/>
      <c r="S94" s="2671"/>
      <c r="T94" s="2671"/>
      <c r="U94" s="2671"/>
      <c r="V94" s="2671"/>
      <c r="W94" s="2671"/>
      <c r="X94" s="2671"/>
      <c r="Y94" s="2671"/>
      <c r="Z94" s="2671"/>
      <c r="AA94" s="2671"/>
      <c r="AB94" s="2671"/>
      <c r="AC94" s="2671"/>
      <c r="AD94" s="2671"/>
      <c r="AE94" s="2671"/>
      <c r="AF94" s="2671"/>
      <c r="AG94" s="2669"/>
      <c r="AH94" s="2669"/>
      <c r="AI94" s="2669"/>
      <c r="AJ94" s="2669"/>
      <c r="AK94" s="2669"/>
      <c r="AL94" s="2669"/>
      <c r="AM94" s="2669"/>
      <c r="AN94" s="2669"/>
      <c r="AO94" s="2669"/>
      <c r="AP94" s="514"/>
      <c r="AQ94" s="514"/>
      <c r="AR94" s="514"/>
      <c r="AS94" s="514"/>
      <c r="AT94" s="514"/>
      <c r="AU94" s="514"/>
      <c r="AV94" s="514"/>
      <c r="AW94" s="514"/>
      <c r="AX94" s="514"/>
      <c r="AY94" s="514"/>
      <c r="AZ94" s="514"/>
      <c r="BA94" s="514"/>
      <c r="BB94" s="514"/>
      <c r="BC94" s="514"/>
      <c r="BD94" s="514"/>
      <c r="BE94" s="514"/>
      <c r="BF94" s="514"/>
      <c r="BG94" s="514"/>
      <c r="BH94" s="514"/>
      <c r="BI94" s="514"/>
      <c r="BJ94" s="2669"/>
      <c r="BK94" s="2669"/>
      <c r="BL94" s="2669"/>
      <c r="BM94" s="2669"/>
      <c r="BN94" s="2669"/>
      <c r="BO94" s="2669"/>
      <c r="BP94" s="2669"/>
      <c r="BQ94" s="2669"/>
      <c r="BR94" s="266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520"/>
      <c r="CR94" s="520"/>
      <c r="CS94" s="520"/>
      <c r="CT94" s="520"/>
      <c r="CU94" s="520"/>
      <c r="CV94" s="520"/>
      <c r="CW94" s="520"/>
      <c r="CX94" s="520"/>
      <c r="CY94" s="520"/>
      <c r="CZ94" s="520"/>
      <c r="DA94" s="520"/>
      <c r="DB94" s="520"/>
      <c r="DC94" s="2675"/>
      <c r="DD94" s="2675"/>
      <c r="DE94" s="2675"/>
      <c r="DF94" s="2675"/>
      <c r="DG94" s="2675"/>
      <c r="DH94" s="2675"/>
      <c r="DI94" s="2675"/>
    </row>
    <row r="95" spans="1:113" ht="3" customHeight="1" x14ac:dyDescent="0.25">
      <c r="A95" s="2678"/>
      <c r="B95" s="2668"/>
      <c r="C95" s="525"/>
      <c r="D95" s="2670"/>
      <c r="E95" s="2671"/>
      <c r="F95" s="2671"/>
      <c r="G95" s="2671"/>
      <c r="H95" s="2671"/>
      <c r="I95" s="2671"/>
      <c r="J95" s="2671"/>
      <c r="K95" s="2671"/>
      <c r="L95" s="2671"/>
      <c r="M95" s="2671"/>
      <c r="N95" s="2671"/>
      <c r="O95" s="2671"/>
      <c r="P95" s="2671"/>
      <c r="Q95" s="2671"/>
      <c r="R95" s="2671"/>
      <c r="S95" s="2671"/>
      <c r="T95" s="2671"/>
      <c r="U95" s="2671"/>
      <c r="V95" s="2671"/>
      <c r="W95" s="2671"/>
      <c r="X95" s="2671"/>
      <c r="Y95" s="2671"/>
      <c r="Z95" s="2671"/>
      <c r="AA95" s="2671"/>
      <c r="AB95" s="2671"/>
      <c r="AC95" s="2671"/>
      <c r="AD95" s="2671"/>
      <c r="AE95" s="2671"/>
      <c r="AF95" s="2671"/>
      <c r="AG95" s="2669"/>
      <c r="AH95" s="2669"/>
      <c r="AI95" s="2669"/>
      <c r="AJ95" s="2669"/>
      <c r="AK95" s="2669"/>
      <c r="AL95" s="2669"/>
      <c r="AM95" s="2669"/>
      <c r="AN95" s="2669"/>
      <c r="AO95" s="2669"/>
      <c r="AP95" s="514"/>
      <c r="AQ95" s="514"/>
      <c r="AR95" s="514"/>
      <c r="AS95" s="514"/>
      <c r="AT95" s="514"/>
      <c r="AU95" s="514"/>
      <c r="AV95" s="514"/>
      <c r="AW95" s="514"/>
      <c r="AX95" s="514"/>
      <c r="AY95" s="514"/>
      <c r="AZ95" s="514"/>
      <c r="BA95" s="514"/>
      <c r="BB95" s="514"/>
      <c r="BC95" s="514"/>
      <c r="BD95" s="514"/>
      <c r="BE95" s="514"/>
      <c r="BF95" s="514"/>
      <c r="BG95" s="514"/>
      <c r="BH95" s="514"/>
      <c r="BI95" s="514"/>
      <c r="BJ95" s="2669"/>
      <c r="BK95" s="2669"/>
      <c r="BL95" s="2669"/>
      <c r="BM95" s="2669"/>
      <c r="BN95" s="2669"/>
      <c r="BO95" s="2669"/>
      <c r="BP95" s="2669"/>
      <c r="BQ95" s="2669"/>
      <c r="BR95" s="266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520"/>
      <c r="CR95" s="520"/>
      <c r="CS95" s="520"/>
      <c r="CT95" s="520"/>
      <c r="CU95" s="520"/>
      <c r="CV95" s="520"/>
      <c r="CW95" s="520"/>
      <c r="CX95" s="520"/>
      <c r="CY95" s="520"/>
      <c r="CZ95" s="520"/>
      <c r="DA95" s="520"/>
      <c r="DB95" s="520"/>
      <c r="DC95" s="520"/>
      <c r="DD95" s="520"/>
      <c r="DE95" s="520"/>
      <c r="DF95" s="520"/>
      <c r="DG95" s="520"/>
      <c r="DH95" s="520"/>
      <c r="DI95" s="520"/>
    </row>
    <row r="96" spans="1:113" ht="3" customHeight="1" x14ac:dyDescent="0.25">
      <c r="A96" s="2678"/>
      <c r="B96" s="2668"/>
      <c r="C96" s="525"/>
      <c r="D96" s="2671"/>
      <c r="E96" s="2671"/>
      <c r="F96" s="2671"/>
      <c r="G96" s="2671"/>
      <c r="H96" s="2671"/>
      <c r="I96" s="2671"/>
      <c r="J96" s="2671"/>
      <c r="K96" s="2671"/>
      <c r="L96" s="2671"/>
      <c r="M96" s="2671"/>
      <c r="N96" s="2671"/>
      <c r="O96" s="2671"/>
      <c r="P96" s="2671"/>
      <c r="Q96" s="2671"/>
      <c r="R96" s="2671"/>
      <c r="S96" s="2671"/>
      <c r="T96" s="2671"/>
      <c r="U96" s="2671"/>
      <c r="V96" s="2671"/>
      <c r="W96" s="2671"/>
      <c r="X96" s="2671"/>
      <c r="Y96" s="2671"/>
      <c r="Z96" s="2671"/>
      <c r="AA96" s="2671"/>
      <c r="AB96" s="2671"/>
      <c r="AC96" s="2671"/>
      <c r="AD96" s="2671"/>
      <c r="AE96" s="2671"/>
      <c r="AF96" s="2671"/>
      <c r="AG96" s="2669"/>
      <c r="AH96" s="2669"/>
      <c r="AI96" s="2669"/>
      <c r="AJ96" s="2669"/>
      <c r="AK96" s="2669"/>
      <c r="AL96" s="2669"/>
      <c r="AM96" s="2669"/>
      <c r="AN96" s="2669"/>
      <c r="AO96" s="2669"/>
      <c r="AP96" s="514"/>
      <c r="AQ96" s="514"/>
      <c r="AR96" s="514"/>
      <c r="AS96" s="514"/>
      <c r="AT96" s="514"/>
      <c r="AU96" s="514"/>
      <c r="AV96" s="514"/>
      <c r="AW96" s="514"/>
      <c r="AX96" s="514"/>
      <c r="AY96" s="514"/>
      <c r="AZ96" s="514"/>
      <c r="BA96" s="514"/>
      <c r="BB96" s="514"/>
      <c r="BC96" s="514"/>
      <c r="BD96" s="514"/>
      <c r="BE96" s="514"/>
      <c r="BF96" s="514"/>
      <c r="BG96" s="514"/>
      <c r="BH96" s="514"/>
      <c r="BI96" s="514"/>
      <c r="BJ96" s="2669"/>
      <c r="BK96" s="2669"/>
      <c r="BL96" s="2669"/>
      <c r="BM96" s="2669"/>
      <c r="BN96" s="2669"/>
      <c r="BO96" s="2669"/>
      <c r="BP96" s="2669"/>
      <c r="BQ96" s="2669"/>
      <c r="BR96" s="266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520"/>
      <c r="CR96" s="520"/>
      <c r="CS96" s="520"/>
      <c r="CT96" s="520"/>
      <c r="CU96" s="520"/>
      <c r="CV96" s="520"/>
      <c r="CW96" s="520"/>
      <c r="CX96" s="520"/>
      <c r="CY96" s="520"/>
      <c r="CZ96" s="520"/>
      <c r="DA96" s="520"/>
      <c r="DB96" s="520"/>
      <c r="DC96" s="520"/>
      <c r="DD96" s="520"/>
      <c r="DE96" s="520"/>
      <c r="DF96" s="520"/>
      <c r="DG96" s="520"/>
      <c r="DH96" s="520"/>
      <c r="DI96" s="520"/>
    </row>
    <row r="97" spans="1:113" ht="3" customHeight="1" x14ac:dyDescent="0.25">
      <c r="A97" s="2678"/>
      <c r="B97" s="2668"/>
      <c r="C97" s="525"/>
      <c r="D97" s="2671"/>
      <c r="E97" s="2671"/>
      <c r="F97" s="2671"/>
      <c r="G97" s="2671"/>
      <c r="H97" s="2671"/>
      <c r="I97" s="2671"/>
      <c r="J97" s="2671"/>
      <c r="K97" s="2671"/>
      <c r="L97" s="2671"/>
      <c r="M97" s="2671"/>
      <c r="N97" s="2671"/>
      <c r="O97" s="2671"/>
      <c r="P97" s="2671"/>
      <c r="Q97" s="2671"/>
      <c r="R97" s="2671"/>
      <c r="S97" s="2671"/>
      <c r="T97" s="2671"/>
      <c r="U97" s="2671"/>
      <c r="V97" s="2671"/>
      <c r="W97" s="2671"/>
      <c r="X97" s="2671"/>
      <c r="Y97" s="2671"/>
      <c r="Z97" s="2671"/>
      <c r="AA97" s="2671"/>
      <c r="AB97" s="2671"/>
      <c r="AC97" s="2671"/>
      <c r="AD97" s="2671"/>
      <c r="AE97" s="2671"/>
      <c r="AF97" s="2671"/>
      <c r="AG97" s="2669"/>
      <c r="AH97" s="2669"/>
      <c r="AI97" s="2669"/>
      <c r="AJ97" s="2669"/>
      <c r="AK97" s="2669"/>
      <c r="AL97" s="2669"/>
      <c r="AM97" s="2669"/>
      <c r="AN97" s="2669"/>
      <c r="AO97" s="2669"/>
      <c r="AP97" s="514"/>
      <c r="AQ97" s="514"/>
      <c r="AR97" s="514"/>
      <c r="AS97" s="514"/>
      <c r="AT97" s="514"/>
      <c r="AU97" s="514"/>
      <c r="AV97" s="514"/>
      <c r="AW97" s="514"/>
      <c r="AX97" s="514"/>
      <c r="AY97" s="514"/>
      <c r="AZ97" s="514"/>
      <c r="BA97" s="514"/>
      <c r="BB97" s="514"/>
      <c r="BC97" s="514"/>
      <c r="BD97" s="514"/>
      <c r="BE97" s="514"/>
      <c r="BF97" s="514"/>
      <c r="BG97" s="514"/>
      <c r="BH97" s="514"/>
      <c r="BI97" s="514"/>
      <c r="BJ97" s="2669"/>
      <c r="BK97" s="2669"/>
      <c r="BL97" s="2669"/>
      <c r="BM97" s="2669"/>
      <c r="BN97" s="2669"/>
      <c r="BO97" s="2669"/>
      <c r="BP97" s="2669"/>
      <c r="BQ97" s="2669"/>
      <c r="BR97" s="266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520"/>
      <c r="CR97" s="520"/>
      <c r="CS97" s="520"/>
      <c r="CT97" s="520"/>
      <c r="CU97" s="520"/>
      <c r="CV97" s="520"/>
      <c r="CW97" s="520"/>
      <c r="CX97" s="520"/>
      <c r="CY97" s="520"/>
      <c r="CZ97" s="520"/>
      <c r="DA97" s="520"/>
      <c r="DB97" s="520"/>
      <c r="DC97" s="520"/>
      <c r="DD97" s="520"/>
      <c r="DE97" s="520"/>
      <c r="DF97" s="520"/>
      <c r="DG97" s="520"/>
      <c r="DH97" s="520"/>
      <c r="DI97" s="520"/>
    </row>
    <row r="98" spans="1:113" ht="3" customHeight="1" x14ac:dyDescent="0.25">
      <c r="A98" s="2678"/>
      <c r="B98" s="2668"/>
      <c r="C98" s="525"/>
      <c r="D98" s="2671"/>
      <c r="E98" s="2671"/>
      <c r="F98" s="2671"/>
      <c r="G98" s="2671"/>
      <c r="H98" s="2671"/>
      <c r="I98" s="2671"/>
      <c r="J98" s="2671"/>
      <c r="K98" s="2671"/>
      <c r="L98" s="2671"/>
      <c r="M98" s="2671"/>
      <c r="N98" s="2671"/>
      <c r="O98" s="2671"/>
      <c r="P98" s="2671"/>
      <c r="Q98" s="2671"/>
      <c r="R98" s="2671"/>
      <c r="S98" s="2671"/>
      <c r="T98" s="2671"/>
      <c r="U98" s="2671"/>
      <c r="V98" s="2671"/>
      <c r="W98" s="2671"/>
      <c r="X98" s="2671"/>
      <c r="Y98" s="2671"/>
      <c r="Z98" s="2671"/>
      <c r="AA98" s="2671"/>
      <c r="AB98" s="2671"/>
      <c r="AC98" s="2671"/>
      <c r="AD98" s="2671"/>
      <c r="AE98" s="2671"/>
      <c r="AF98" s="2671"/>
      <c r="AG98" s="2669"/>
      <c r="AH98" s="2669"/>
      <c r="AI98" s="2669"/>
      <c r="AJ98" s="2669"/>
      <c r="AK98" s="2669"/>
      <c r="AL98" s="2669"/>
      <c r="AM98" s="2669"/>
      <c r="AN98" s="2669"/>
      <c r="AO98" s="2669"/>
      <c r="AP98" s="514"/>
      <c r="AQ98" s="514"/>
      <c r="AR98" s="514"/>
      <c r="AS98" s="514"/>
      <c r="AT98" s="514"/>
      <c r="AU98" s="514"/>
      <c r="AV98" s="514"/>
      <c r="AW98" s="514"/>
      <c r="AX98" s="514"/>
      <c r="AY98" s="514"/>
      <c r="AZ98" s="514"/>
      <c r="BA98" s="514"/>
      <c r="BB98" s="514"/>
      <c r="BC98" s="514"/>
      <c r="BD98" s="514"/>
      <c r="BE98" s="514"/>
      <c r="BF98" s="514"/>
      <c r="BG98" s="514"/>
      <c r="BH98" s="514"/>
      <c r="BI98" s="514"/>
      <c r="BJ98" s="2669"/>
      <c r="BK98" s="2669"/>
      <c r="BL98" s="2669"/>
      <c r="BM98" s="2669"/>
      <c r="BN98" s="2669"/>
      <c r="BO98" s="2669"/>
      <c r="BP98" s="2669"/>
      <c r="BQ98" s="2669"/>
      <c r="BR98" s="266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520"/>
      <c r="CR98" s="520"/>
      <c r="CS98" s="520"/>
      <c r="CT98" s="520"/>
      <c r="CU98" s="520"/>
      <c r="CV98" s="520"/>
      <c r="CW98" s="520"/>
      <c r="CX98" s="520"/>
      <c r="CY98" s="520"/>
      <c r="CZ98" s="520"/>
      <c r="DA98" s="520"/>
      <c r="DB98" s="520"/>
      <c r="DC98" s="520"/>
      <c r="DD98" s="520"/>
      <c r="DE98" s="520"/>
      <c r="DF98" s="520"/>
      <c r="DG98" s="520"/>
      <c r="DH98" s="520"/>
      <c r="DI98" s="520"/>
    </row>
    <row r="99" spans="1:113" ht="3" customHeight="1" x14ac:dyDescent="0.25">
      <c r="A99" s="2678"/>
      <c r="B99" s="2668"/>
      <c r="C99" s="525"/>
      <c r="D99" s="2671"/>
      <c r="E99" s="2671"/>
      <c r="F99" s="2671"/>
      <c r="G99" s="2671"/>
      <c r="H99" s="2671"/>
      <c r="I99" s="2671"/>
      <c r="J99" s="2671"/>
      <c r="K99" s="2671"/>
      <c r="L99" s="2671"/>
      <c r="M99" s="2671"/>
      <c r="N99" s="2671"/>
      <c r="O99" s="2671"/>
      <c r="P99" s="2671"/>
      <c r="Q99" s="2671"/>
      <c r="R99" s="2671"/>
      <c r="S99" s="2671"/>
      <c r="T99" s="2671"/>
      <c r="U99" s="2671"/>
      <c r="V99" s="2671"/>
      <c r="W99" s="2671"/>
      <c r="X99" s="2671"/>
      <c r="Y99" s="2671"/>
      <c r="Z99" s="2671"/>
      <c r="AA99" s="2671"/>
      <c r="AB99" s="2671"/>
      <c r="AC99" s="2671"/>
      <c r="AD99" s="2671"/>
      <c r="AE99" s="2671"/>
      <c r="AF99" s="2671"/>
      <c r="AG99" s="2669"/>
      <c r="AH99" s="2669"/>
      <c r="AI99" s="2669"/>
      <c r="AJ99" s="2669"/>
      <c r="AK99" s="2669"/>
      <c r="AL99" s="2669"/>
      <c r="AM99" s="2669"/>
      <c r="AN99" s="2669"/>
      <c r="AO99" s="2669"/>
      <c r="AP99" s="514"/>
      <c r="AQ99" s="514"/>
      <c r="AR99" s="514"/>
      <c r="AS99" s="514"/>
      <c r="AT99" s="514"/>
      <c r="AU99" s="514"/>
      <c r="AV99" s="514"/>
      <c r="AW99" s="514"/>
      <c r="AX99" s="514"/>
      <c r="AY99" s="514"/>
      <c r="AZ99" s="514"/>
      <c r="BA99" s="514"/>
      <c r="BB99" s="514"/>
      <c r="BC99" s="514"/>
      <c r="BD99" s="514"/>
      <c r="BE99" s="514"/>
      <c r="BF99" s="514"/>
      <c r="BG99" s="514"/>
      <c r="BH99" s="514"/>
      <c r="BI99" s="514"/>
      <c r="BJ99" s="2669"/>
      <c r="BK99" s="2669"/>
      <c r="BL99" s="2669"/>
      <c r="BM99" s="2669"/>
      <c r="BN99" s="2669"/>
      <c r="BO99" s="2669"/>
      <c r="BP99" s="2669"/>
      <c r="BQ99" s="2669"/>
      <c r="BR99" s="266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520"/>
      <c r="CR99" s="520"/>
      <c r="CS99" s="520"/>
      <c r="CT99" s="520"/>
      <c r="CU99" s="520"/>
      <c r="CV99" s="520"/>
      <c r="CW99" s="520"/>
      <c r="CX99" s="520"/>
      <c r="CY99" s="520"/>
      <c r="CZ99" s="520"/>
      <c r="DA99" s="520"/>
      <c r="DB99" s="520"/>
      <c r="DC99" s="520"/>
      <c r="DD99" s="520"/>
      <c r="DE99" s="520"/>
      <c r="DF99" s="520"/>
      <c r="DG99" s="520"/>
      <c r="DH99" s="520"/>
      <c r="DI99" s="520"/>
    </row>
    <row r="100" spans="1:113" ht="3" customHeight="1" x14ac:dyDescent="0.25">
      <c r="A100" s="2678"/>
      <c r="B100" s="2668"/>
      <c r="C100" s="525"/>
      <c r="D100" s="2670"/>
      <c r="E100" s="2671"/>
      <c r="F100" s="2671"/>
      <c r="G100" s="2671"/>
      <c r="H100" s="2671"/>
      <c r="I100" s="2671"/>
      <c r="J100" s="2671"/>
      <c r="K100" s="2671"/>
      <c r="L100" s="2671"/>
      <c r="M100" s="2671"/>
      <c r="N100" s="2671"/>
      <c r="O100" s="2671"/>
      <c r="P100" s="2671"/>
      <c r="Q100" s="2671"/>
      <c r="R100" s="2671"/>
      <c r="S100" s="2671"/>
      <c r="T100" s="2671"/>
      <c r="U100" s="2671"/>
      <c r="V100" s="2671"/>
      <c r="W100" s="2671"/>
      <c r="X100" s="2671"/>
      <c r="Y100" s="2671"/>
      <c r="Z100" s="2671"/>
      <c r="AA100" s="2671"/>
      <c r="AB100" s="2671"/>
      <c r="AC100" s="2671"/>
      <c r="AD100" s="2671"/>
      <c r="AE100" s="2671"/>
      <c r="AF100" s="2671"/>
      <c r="AG100" s="2669"/>
      <c r="AH100" s="2669"/>
      <c r="AI100" s="2669"/>
      <c r="AJ100" s="2669"/>
      <c r="AK100" s="2669"/>
      <c r="AL100" s="2669"/>
      <c r="AM100" s="2669"/>
      <c r="AN100" s="2669"/>
      <c r="AO100" s="2669"/>
      <c r="AP100" s="514"/>
      <c r="AQ100" s="514"/>
      <c r="AR100" s="514"/>
      <c r="AS100" s="514"/>
      <c r="AT100" s="514"/>
      <c r="AU100" s="514"/>
      <c r="AV100" s="514"/>
      <c r="AW100" s="514"/>
      <c r="AX100" s="514"/>
      <c r="AY100" s="514"/>
      <c r="AZ100" s="514"/>
      <c r="BA100" s="514"/>
      <c r="BB100" s="514"/>
      <c r="BC100" s="514"/>
      <c r="BD100" s="514"/>
      <c r="BE100" s="514"/>
      <c r="BF100" s="514"/>
      <c r="BG100" s="514"/>
      <c r="BH100" s="514"/>
      <c r="BI100" s="514"/>
      <c r="BJ100" s="2669"/>
      <c r="BK100" s="2669"/>
      <c r="BL100" s="2669"/>
      <c r="BM100" s="2669"/>
      <c r="BN100" s="2669"/>
      <c r="BO100" s="2669"/>
      <c r="BP100" s="2669"/>
      <c r="BQ100" s="2669"/>
      <c r="BR100" s="266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520"/>
      <c r="CR100" s="520"/>
      <c r="CS100" s="520"/>
      <c r="CT100" s="520"/>
      <c r="CU100" s="520"/>
      <c r="CV100" s="520"/>
      <c r="CW100" s="520"/>
      <c r="CX100" s="520"/>
      <c r="CY100" s="520"/>
      <c r="CZ100" s="520"/>
      <c r="DA100" s="520"/>
      <c r="DB100" s="520"/>
      <c r="DC100" s="520"/>
      <c r="DD100" s="520"/>
      <c r="DE100" s="520"/>
      <c r="DF100" s="520"/>
      <c r="DG100" s="520"/>
      <c r="DH100" s="520"/>
      <c r="DI100" s="520"/>
    </row>
    <row r="101" spans="1:113" ht="3" customHeight="1" x14ac:dyDescent="0.25">
      <c r="A101" s="2678"/>
      <c r="B101" s="2668"/>
      <c r="C101" s="525"/>
      <c r="D101" s="2671"/>
      <c r="E101" s="2671"/>
      <c r="F101" s="2671"/>
      <c r="G101" s="2671"/>
      <c r="H101" s="2671"/>
      <c r="I101" s="2671"/>
      <c r="J101" s="2671"/>
      <c r="K101" s="2671"/>
      <c r="L101" s="2671"/>
      <c r="M101" s="2671"/>
      <c r="N101" s="2671"/>
      <c r="O101" s="2671"/>
      <c r="P101" s="2671"/>
      <c r="Q101" s="2671"/>
      <c r="R101" s="2671"/>
      <c r="S101" s="2671"/>
      <c r="T101" s="2671"/>
      <c r="U101" s="2671"/>
      <c r="V101" s="2671"/>
      <c r="W101" s="2671"/>
      <c r="X101" s="2671"/>
      <c r="Y101" s="2671"/>
      <c r="Z101" s="2671"/>
      <c r="AA101" s="2671"/>
      <c r="AB101" s="2671"/>
      <c r="AC101" s="2671"/>
      <c r="AD101" s="2671"/>
      <c r="AE101" s="2671"/>
      <c r="AF101" s="2671"/>
      <c r="AG101" s="2669"/>
      <c r="AH101" s="2669"/>
      <c r="AI101" s="2669"/>
      <c r="AJ101" s="2669"/>
      <c r="AK101" s="2669"/>
      <c r="AL101" s="2669"/>
      <c r="AM101" s="2669"/>
      <c r="AN101" s="2669"/>
      <c r="AO101" s="2669"/>
      <c r="AP101" s="514"/>
      <c r="AQ101" s="514"/>
      <c r="AR101" s="514"/>
      <c r="AS101" s="514"/>
      <c r="AT101" s="514"/>
      <c r="AU101" s="514"/>
      <c r="AV101" s="514"/>
      <c r="AW101" s="514"/>
      <c r="AX101" s="514"/>
      <c r="AY101" s="514"/>
      <c r="AZ101" s="514"/>
      <c r="BA101" s="514"/>
      <c r="BB101" s="514"/>
      <c r="BC101" s="514"/>
      <c r="BD101" s="514"/>
      <c r="BE101" s="514"/>
      <c r="BF101" s="514"/>
      <c r="BG101" s="514"/>
      <c r="BH101" s="514"/>
      <c r="BI101" s="514"/>
      <c r="BJ101" s="2669"/>
      <c r="BK101" s="2669"/>
      <c r="BL101" s="2669"/>
      <c r="BM101" s="2669"/>
      <c r="BN101" s="2669"/>
      <c r="BO101" s="2669"/>
      <c r="BP101" s="2669"/>
      <c r="BQ101" s="2669"/>
      <c r="BR101" s="266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520"/>
      <c r="CR101" s="520"/>
      <c r="CS101" s="520"/>
      <c r="CT101" s="520"/>
      <c r="CU101" s="520"/>
      <c r="CV101" s="520"/>
      <c r="CW101" s="520"/>
      <c r="CX101" s="520"/>
      <c r="CY101" s="520"/>
      <c r="CZ101" s="520"/>
      <c r="DA101" s="520"/>
      <c r="DB101" s="520"/>
      <c r="DC101" s="520"/>
      <c r="DD101" s="520"/>
      <c r="DE101" s="520"/>
      <c r="DF101" s="520"/>
      <c r="DG101" s="520"/>
      <c r="DH101" s="520"/>
      <c r="DI101" s="520"/>
    </row>
    <row r="102" spans="1:113" ht="3" customHeight="1" x14ac:dyDescent="0.25">
      <c r="A102" s="2678"/>
      <c r="B102" s="2668"/>
      <c r="C102" s="525"/>
      <c r="D102" s="2671"/>
      <c r="E102" s="2671"/>
      <c r="F102" s="2671"/>
      <c r="G102" s="2671"/>
      <c r="H102" s="2671"/>
      <c r="I102" s="2671"/>
      <c r="J102" s="2671"/>
      <c r="K102" s="2671"/>
      <c r="L102" s="2671"/>
      <c r="M102" s="2671"/>
      <c r="N102" s="2671"/>
      <c r="O102" s="2671"/>
      <c r="P102" s="2671"/>
      <c r="Q102" s="2671"/>
      <c r="R102" s="2671"/>
      <c r="S102" s="2671"/>
      <c r="T102" s="2671"/>
      <c r="U102" s="2671"/>
      <c r="V102" s="2671"/>
      <c r="W102" s="2671"/>
      <c r="X102" s="2671"/>
      <c r="Y102" s="2671"/>
      <c r="Z102" s="2671"/>
      <c r="AA102" s="2671"/>
      <c r="AB102" s="2671"/>
      <c r="AC102" s="2671"/>
      <c r="AD102" s="2671"/>
      <c r="AE102" s="2671"/>
      <c r="AF102" s="2671"/>
      <c r="AG102" s="2669"/>
      <c r="AH102" s="2669"/>
      <c r="AI102" s="2669"/>
      <c r="AJ102" s="2669"/>
      <c r="AK102" s="2669"/>
      <c r="AL102" s="2669"/>
      <c r="AM102" s="2669"/>
      <c r="AN102" s="2669"/>
      <c r="AO102" s="2669"/>
      <c r="AP102" s="514"/>
      <c r="AQ102" s="514"/>
      <c r="AR102" s="514"/>
      <c r="AS102" s="514"/>
      <c r="AT102" s="514"/>
      <c r="AU102" s="514"/>
      <c r="AV102" s="514"/>
      <c r="AW102" s="514"/>
      <c r="AX102" s="514"/>
      <c r="AY102" s="514"/>
      <c r="AZ102" s="514"/>
      <c r="BA102" s="514"/>
      <c r="BB102" s="514"/>
      <c r="BC102" s="514"/>
      <c r="BD102" s="514"/>
      <c r="BE102" s="514"/>
      <c r="BF102" s="514"/>
      <c r="BG102" s="514"/>
      <c r="BH102" s="514"/>
      <c r="BI102" s="514"/>
      <c r="BJ102" s="2669"/>
      <c r="BK102" s="2669"/>
      <c r="BL102" s="2669"/>
      <c r="BM102" s="2669"/>
      <c r="BN102" s="2669"/>
      <c r="BO102" s="2669"/>
      <c r="BP102" s="2669"/>
      <c r="BQ102" s="2669"/>
      <c r="BR102" s="266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520"/>
      <c r="CR102" s="520"/>
      <c r="CS102" s="520"/>
      <c r="CT102" s="520"/>
      <c r="CU102" s="520"/>
      <c r="CV102" s="520"/>
      <c r="CW102" s="520"/>
      <c r="CX102" s="520"/>
      <c r="CY102" s="520"/>
      <c r="CZ102" s="520"/>
      <c r="DA102" s="520"/>
      <c r="DB102" s="520"/>
      <c r="DC102" s="520"/>
      <c r="DD102" s="520"/>
      <c r="DE102" s="520"/>
      <c r="DF102" s="520"/>
      <c r="DG102" s="520"/>
      <c r="DH102" s="520"/>
      <c r="DI102" s="520"/>
    </row>
    <row r="103" spans="1:113" ht="3" customHeight="1" x14ac:dyDescent="0.25">
      <c r="A103" s="2678"/>
      <c r="B103" s="2668"/>
      <c r="C103" s="525"/>
      <c r="D103" s="2671"/>
      <c r="E103" s="2671"/>
      <c r="F103" s="2671"/>
      <c r="G103" s="2671"/>
      <c r="H103" s="2671"/>
      <c r="I103" s="2671"/>
      <c r="J103" s="2671"/>
      <c r="K103" s="2671"/>
      <c r="L103" s="2671"/>
      <c r="M103" s="2671"/>
      <c r="N103" s="2671"/>
      <c r="O103" s="2671"/>
      <c r="P103" s="2671"/>
      <c r="Q103" s="2671"/>
      <c r="R103" s="2671"/>
      <c r="S103" s="2671"/>
      <c r="T103" s="2671"/>
      <c r="U103" s="2671"/>
      <c r="V103" s="2671"/>
      <c r="W103" s="2671"/>
      <c r="X103" s="2671"/>
      <c r="Y103" s="2671"/>
      <c r="Z103" s="2671"/>
      <c r="AA103" s="2671"/>
      <c r="AB103" s="2671"/>
      <c r="AC103" s="2671"/>
      <c r="AD103" s="2671"/>
      <c r="AE103" s="2671"/>
      <c r="AF103" s="2671"/>
      <c r="AG103" s="2669"/>
      <c r="AH103" s="2669"/>
      <c r="AI103" s="2669"/>
      <c r="AJ103" s="2669"/>
      <c r="AK103" s="2669"/>
      <c r="AL103" s="2669"/>
      <c r="AM103" s="2669"/>
      <c r="AN103" s="2669"/>
      <c r="AO103" s="2669"/>
      <c r="AP103" s="514"/>
      <c r="AQ103" s="514"/>
      <c r="AR103" s="514"/>
      <c r="AS103" s="514"/>
      <c r="AT103" s="514"/>
      <c r="AU103" s="514"/>
      <c r="AV103" s="514"/>
      <c r="AW103" s="514"/>
      <c r="AX103" s="514"/>
      <c r="AY103" s="514"/>
      <c r="AZ103" s="514"/>
      <c r="BA103" s="514"/>
      <c r="BB103" s="514"/>
      <c r="BC103" s="514"/>
      <c r="BD103" s="514"/>
      <c r="BE103" s="514"/>
      <c r="BF103" s="514"/>
      <c r="BG103" s="514"/>
      <c r="BH103" s="514"/>
      <c r="BI103" s="514"/>
      <c r="BJ103" s="2669"/>
      <c r="BK103" s="2669"/>
      <c r="BL103" s="2669"/>
      <c r="BM103" s="2669"/>
      <c r="BN103" s="2669"/>
      <c r="BO103" s="2669"/>
      <c r="BP103" s="2669"/>
      <c r="BQ103" s="2669"/>
      <c r="BR103" s="266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520"/>
      <c r="CR103" s="520"/>
      <c r="CS103" s="520"/>
      <c r="CT103" s="520"/>
      <c r="CU103" s="520"/>
      <c r="CV103" s="520"/>
      <c r="CW103" s="520"/>
      <c r="CX103" s="520"/>
      <c r="CY103" s="520"/>
      <c r="CZ103" s="520"/>
      <c r="DA103" s="520"/>
      <c r="DB103" s="520"/>
      <c r="DC103" s="2674"/>
      <c r="DD103" s="2674"/>
      <c r="DE103" s="2674"/>
      <c r="DF103" s="2674"/>
      <c r="DG103" s="2674"/>
      <c r="DH103" s="2674"/>
      <c r="DI103" s="2674"/>
    </row>
    <row r="104" spans="1:113" ht="3" customHeight="1" x14ac:dyDescent="0.25">
      <c r="A104" s="2678"/>
      <c r="B104" s="2668"/>
      <c r="C104" s="525"/>
      <c r="D104" s="2671"/>
      <c r="E104" s="2671"/>
      <c r="F104" s="2671"/>
      <c r="G104" s="2671"/>
      <c r="H104" s="2671"/>
      <c r="I104" s="2671"/>
      <c r="J104" s="2671"/>
      <c r="K104" s="2671"/>
      <c r="L104" s="2671"/>
      <c r="M104" s="2671"/>
      <c r="N104" s="2671"/>
      <c r="O104" s="2671"/>
      <c r="P104" s="2671"/>
      <c r="Q104" s="2671"/>
      <c r="R104" s="2671"/>
      <c r="S104" s="2671"/>
      <c r="T104" s="2671"/>
      <c r="U104" s="2671"/>
      <c r="V104" s="2671"/>
      <c r="W104" s="2671"/>
      <c r="X104" s="2671"/>
      <c r="Y104" s="2671"/>
      <c r="Z104" s="2671"/>
      <c r="AA104" s="2671"/>
      <c r="AB104" s="2671"/>
      <c r="AC104" s="2671"/>
      <c r="AD104" s="2671"/>
      <c r="AE104" s="2671"/>
      <c r="AF104" s="2671"/>
      <c r="AG104" s="2669"/>
      <c r="AH104" s="2669"/>
      <c r="AI104" s="2669"/>
      <c r="AJ104" s="2669"/>
      <c r="AK104" s="2669"/>
      <c r="AL104" s="2669"/>
      <c r="AM104" s="2669"/>
      <c r="AN104" s="2669"/>
      <c r="AO104" s="2669"/>
      <c r="AP104" s="514"/>
      <c r="AQ104" s="514"/>
      <c r="AR104" s="514"/>
      <c r="AS104" s="514"/>
      <c r="AT104" s="514"/>
      <c r="AU104" s="514"/>
      <c r="AV104" s="514"/>
      <c r="AW104" s="514"/>
      <c r="AX104" s="514"/>
      <c r="AY104" s="514"/>
      <c r="AZ104" s="514"/>
      <c r="BA104" s="514"/>
      <c r="BB104" s="514"/>
      <c r="BC104" s="514"/>
      <c r="BD104" s="514"/>
      <c r="BE104" s="514"/>
      <c r="BF104" s="514"/>
      <c r="BG104" s="514"/>
      <c r="BH104" s="514"/>
      <c r="BI104" s="514"/>
      <c r="BJ104" s="2669"/>
      <c r="BK104" s="2669"/>
      <c r="BL104" s="2669"/>
      <c r="BM104" s="2669"/>
      <c r="BN104" s="2669"/>
      <c r="BO104" s="2669"/>
      <c r="BP104" s="2669"/>
      <c r="BQ104" s="2669"/>
      <c r="BR104" s="266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520"/>
      <c r="CR104" s="520"/>
      <c r="CS104" s="520"/>
      <c r="CT104" s="520"/>
      <c r="CU104" s="520"/>
      <c r="CV104" s="520"/>
      <c r="CW104" s="520"/>
      <c r="CX104" s="520"/>
      <c r="CY104" s="520"/>
      <c r="CZ104" s="520"/>
      <c r="DA104" s="520"/>
      <c r="DB104" s="520"/>
      <c r="DC104" s="2674"/>
      <c r="DD104" s="2674"/>
      <c r="DE104" s="2674"/>
      <c r="DF104" s="2674"/>
      <c r="DG104" s="2674"/>
      <c r="DH104" s="2674"/>
      <c r="DI104" s="2674"/>
    </row>
    <row r="105" spans="1:113" ht="3" customHeight="1" x14ac:dyDescent="0.25">
      <c r="A105" s="2678"/>
      <c r="B105" s="2668"/>
      <c r="C105" s="525"/>
      <c r="D105" s="2670"/>
      <c r="E105" s="2671"/>
      <c r="F105" s="2671"/>
      <c r="G105" s="2671"/>
      <c r="H105" s="2671"/>
      <c r="I105" s="2671"/>
      <c r="J105" s="2671"/>
      <c r="K105" s="2671"/>
      <c r="L105" s="2671"/>
      <c r="M105" s="2671"/>
      <c r="N105" s="2671"/>
      <c r="O105" s="2671"/>
      <c r="P105" s="2671"/>
      <c r="Q105" s="2671"/>
      <c r="R105" s="2671"/>
      <c r="S105" s="2671"/>
      <c r="T105" s="2671"/>
      <c r="U105" s="2671"/>
      <c r="V105" s="2671"/>
      <c r="W105" s="2671"/>
      <c r="X105" s="2671"/>
      <c r="Y105" s="2671"/>
      <c r="Z105" s="2671"/>
      <c r="AA105" s="2671"/>
      <c r="AB105" s="2671"/>
      <c r="AC105" s="2671"/>
      <c r="AD105" s="2671"/>
      <c r="AE105" s="2671"/>
      <c r="AF105" s="2671"/>
      <c r="AG105" s="2669"/>
      <c r="AH105" s="2669"/>
      <c r="AI105" s="2669"/>
      <c r="AJ105" s="2669"/>
      <c r="AK105" s="2669"/>
      <c r="AL105" s="2669"/>
      <c r="AM105" s="2669"/>
      <c r="AN105" s="2669"/>
      <c r="AO105" s="2669"/>
      <c r="AP105" s="515"/>
      <c r="AQ105" s="515"/>
      <c r="AR105" s="515"/>
      <c r="AS105" s="515"/>
      <c r="AT105" s="515"/>
      <c r="AU105" s="515"/>
      <c r="AV105" s="515"/>
      <c r="AW105" s="515"/>
      <c r="AX105" s="515"/>
      <c r="AY105" s="515"/>
      <c r="AZ105" s="515"/>
      <c r="BA105" s="515"/>
      <c r="BB105" s="515"/>
      <c r="BC105" s="515"/>
      <c r="BD105" s="515"/>
      <c r="BE105" s="515"/>
      <c r="BF105" s="515"/>
      <c r="BG105" s="515"/>
      <c r="BH105" s="515"/>
      <c r="BI105" s="515"/>
      <c r="BJ105" s="2669"/>
      <c r="BK105" s="2669"/>
      <c r="BL105" s="2669"/>
      <c r="BM105" s="2669"/>
      <c r="BN105" s="2669"/>
      <c r="BO105" s="2669"/>
      <c r="BP105" s="2669"/>
      <c r="BQ105" s="2669"/>
      <c r="BR105" s="2669"/>
      <c r="BS105" s="520"/>
      <c r="BT105" s="520"/>
      <c r="BU105" s="520"/>
      <c r="BV105" s="520"/>
      <c r="BW105" s="520"/>
      <c r="BX105" s="520"/>
      <c r="BY105" s="520"/>
      <c r="BZ105" s="520"/>
      <c r="CA105" s="520"/>
      <c r="CB105" s="520"/>
      <c r="CC105" s="520"/>
      <c r="CD105" s="520"/>
      <c r="CE105" s="520"/>
      <c r="CF105" s="520"/>
      <c r="CG105" s="520"/>
      <c r="CH105" s="520"/>
      <c r="CI105" s="520"/>
      <c r="CJ105" s="520"/>
      <c r="CK105" s="520"/>
      <c r="CL105" s="520"/>
      <c r="CM105" s="520"/>
      <c r="CN105" s="520"/>
      <c r="CO105" s="520"/>
      <c r="CP105" s="520"/>
      <c r="CQ105" s="520"/>
      <c r="CR105" s="520"/>
      <c r="CS105" s="520"/>
      <c r="CT105" s="520"/>
      <c r="CU105" s="520"/>
      <c r="CV105" s="520"/>
      <c r="CW105" s="520"/>
      <c r="CX105" s="520"/>
      <c r="CY105" s="520"/>
      <c r="CZ105" s="520"/>
      <c r="DA105" s="520"/>
      <c r="DB105" s="520"/>
      <c r="DC105" s="2674"/>
      <c r="DD105" s="2674"/>
      <c r="DE105" s="2674"/>
      <c r="DF105" s="2674"/>
      <c r="DG105" s="2674"/>
      <c r="DH105" s="2674"/>
      <c r="DI105" s="2674"/>
    </row>
    <row r="106" spans="1:113" ht="3" customHeight="1" x14ac:dyDescent="0.25">
      <c r="A106" s="2678"/>
      <c r="B106" s="2668"/>
      <c r="C106" s="525"/>
      <c r="D106" s="2671"/>
      <c r="E106" s="2671"/>
      <c r="F106" s="2671"/>
      <c r="G106" s="2671"/>
      <c r="H106" s="2671"/>
      <c r="I106" s="2671"/>
      <c r="J106" s="2671"/>
      <c r="K106" s="2671"/>
      <c r="L106" s="2671"/>
      <c r="M106" s="2671"/>
      <c r="N106" s="2671"/>
      <c r="O106" s="2671"/>
      <c r="P106" s="2671"/>
      <c r="Q106" s="2671"/>
      <c r="R106" s="2671"/>
      <c r="S106" s="2671"/>
      <c r="T106" s="2671"/>
      <c r="U106" s="2671"/>
      <c r="V106" s="2671"/>
      <c r="W106" s="2671"/>
      <c r="X106" s="2671"/>
      <c r="Y106" s="2671"/>
      <c r="Z106" s="2671"/>
      <c r="AA106" s="2671"/>
      <c r="AB106" s="2671"/>
      <c r="AC106" s="2671"/>
      <c r="AD106" s="2671"/>
      <c r="AE106" s="2671"/>
      <c r="AF106" s="2671"/>
      <c r="AG106" s="2669"/>
      <c r="AH106" s="2669"/>
      <c r="AI106" s="2669"/>
      <c r="AJ106" s="2669"/>
      <c r="AK106" s="2669"/>
      <c r="AL106" s="2669"/>
      <c r="AM106" s="2669"/>
      <c r="AN106" s="2669"/>
      <c r="AO106" s="2669"/>
      <c r="AP106" s="515"/>
      <c r="AQ106" s="515"/>
      <c r="AR106" s="515"/>
      <c r="AS106" s="515"/>
      <c r="AT106" s="515"/>
      <c r="AU106" s="515"/>
      <c r="AV106" s="515"/>
      <c r="AW106" s="515"/>
      <c r="AX106" s="515"/>
      <c r="AY106" s="515"/>
      <c r="AZ106" s="515"/>
      <c r="BA106" s="515"/>
      <c r="BB106" s="515"/>
      <c r="BC106" s="515"/>
      <c r="BD106" s="515"/>
      <c r="BE106" s="515"/>
      <c r="BF106" s="515"/>
      <c r="BG106" s="515"/>
      <c r="BH106" s="515"/>
      <c r="BI106" s="515"/>
      <c r="BJ106" s="2669"/>
      <c r="BK106" s="2669"/>
      <c r="BL106" s="2669"/>
      <c r="BM106" s="2669"/>
      <c r="BN106" s="2669"/>
      <c r="BO106" s="2669"/>
      <c r="BP106" s="2669"/>
      <c r="BQ106" s="2669"/>
      <c r="BR106" s="2669"/>
      <c r="BS106" s="520"/>
      <c r="BT106" s="520"/>
      <c r="BU106" s="520"/>
      <c r="BV106" s="520"/>
      <c r="BW106" s="520"/>
      <c r="BX106" s="520"/>
      <c r="BY106" s="520"/>
      <c r="BZ106" s="520"/>
      <c r="CA106" s="520"/>
      <c r="CB106" s="520"/>
      <c r="CC106" s="520"/>
      <c r="CD106" s="520"/>
      <c r="CE106" s="520"/>
      <c r="CF106" s="520"/>
      <c r="CG106" s="520"/>
      <c r="CH106" s="520"/>
      <c r="CI106" s="520"/>
      <c r="CJ106" s="520"/>
      <c r="CK106" s="520"/>
      <c r="CL106" s="520"/>
      <c r="CM106" s="520"/>
      <c r="CN106" s="520"/>
      <c r="CO106" s="520"/>
      <c r="CP106" s="520"/>
      <c r="CQ106" s="520"/>
      <c r="CR106" s="520"/>
      <c r="CS106" s="520"/>
      <c r="CT106" s="520"/>
      <c r="CU106" s="520"/>
      <c r="CV106" s="520"/>
      <c r="CW106" s="520"/>
      <c r="CX106" s="520"/>
      <c r="CY106" s="520"/>
      <c r="CZ106" s="520"/>
      <c r="DA106" s="520"/>
      <c r="DB106" s="520"/>
      <c r="DC106" s="2674"/>
      <c r="DD106" s="2674"/>
      <c r="DE106" s="2674"/>
      <c r="DF106" s="2674"/>
      <c r="DG106" s="2674"/>
      <c r="DH106" s="2674"/>
      <c r="DI106" s="2674"/>
    </row>
    <row r="107" spans="1:113" ht="3" customHeight="1" x14ac:dyDescent="0.25">
      <c r="A107" s="2678"/>
      <c r="B107" s="2668"/>
      <c r="C107" s="525"/>
      <c r="D107" s="2671"/>
      <c r="E107" s="2671"/>
      <c r="F107" s="2671"/>
      <c r="G107" s="2671"/>
      <c r="H107" s="2671"/>
      <c r="I107" s="2671"/>
      <c r="J107" s="2671"/>
      <c r="K107" s="2671"/>
      <c r="L107" s="2671"/>
      <c r="M107" s="2671"/>
      <c r="N107" s="2671"/>
      <c r="O107" s="2671"/>
      <c r="P107" s="2671"/>
      <c r="Q107" s="2671"/>
      <c r="R107" s="2671"/>
      <c r="S107" s="2671"/>
      <c r="T107" s="2671"/>
      <c r="U107" s="2671"/>
      <c r="V107" s="2671"/>
      <c r="W107" s="2671"/>
      <c r="X107" s="2671"/>
      <c r="Y107" s="2671"/>
      <c r="Z107" s="2671"/>
      <c r="AA107" s="2671"/>
      <c r="AB107" s="2671"/>
      <c r="AC107" s="2671"/>
      <c r="AD107" s="2671"/>
      <c r="AE107" s="2671"/>
      <c r="AF107" s="2671"/>
      <c r="AG107" s="2669"/>
      <c r="AH107" s="2669"/>
      <c r="AI107" s="2669"/>
      <c r="AJ107" s="2669"/>
      <c r="AK107" s="2669"/>
      <c r="AL107" s="2669"/>
      <c r="AM107" s="2669"/>
      <c r="AN107" s="2669"/>
      <c r="AO107" s="2669"/>
      <c r="AP107" s="515"/>
      <c r="AQ107" s="515"/>
      <c r="AR107" s="515"/>
      <c r="AS107" s="515"/>
      <c r="AT107" s="515"/>
      <c r="AU107" s="515"/>
      <c r="AV107" s="515"/>
      <c r="AW107" s="515"/>
      <c r="AX107" s="515"/>
      <c r="AY107" s="515"/>
      <c r="AZ107" s="515"/>
      <c r="BA107" s="515"/>
      <c r="BB107" s="515"/>
      <c r="BC107" s="515"/>
      <c r="BD107" s="515"/>
      <c r="BE107" s="515"/>
      <c r="BF107" s="515"/>
      <c r="BG107" s="515"/>
      <c r="BH107" s="515"/>
      <c r="BI107" s="515"/>
      <c r="BJ107" s="2669"/>
      <c r="BK107" s="2669"/>
      <c r="BL107" s="2669"/>
      <c r="BM107" s="2669"/>
      <c r="BN107" s="2669"/>
      <c r="BO107" s="2669"/>
      <c r="BP107" s="2669"/>
      <c r="BQ107" s="2669"/>
      <c r="BR107" s="2669"/>
      <c r="BS107" s="520"/>
      <c r="BT107" s="520"/>
      <c r="BU107" s="520"/>
      <c r="BV107" s="520"/>
      <c r="BW107" s="520"/>
      <c r="BX107" s="520"/>
      <c r="BY107" s="520"/>
      <c r="BZ107" s="520"/>
      <c r="CA107" s="520"/>
      <c r="CB107" s="520"/>
      <c r="CC107" s="520"/>
      <c r="CD107" s="520"/>
      <c r="CE107" s="520"/>
      <c r="CF107" s="520"/>
      <c r="CG107" s="520"/>
      <c r="CH107" s="520"/>
      <c r="CI107" s="520"/>
      <c r="CJ107" s="520"/>
      <c r="CK107" s="520"/>
      <c r="CL107" s="520"/>
      <c r="CM107" s="520"/>
      <c r="CN107" s="520"/>
      <c r="CO107" s="520"/>
      <c r="CP107" s="520"/>
      <c r="CQ107" s="520"/>
      <c r="CR107" s="520"/>
      <c r="CS107" s="520"/>
      <c r="CT107" s="520"/>
      <c r="CU107" s="520"/>
      <c r="CV107" s="520"/>
      <c r="CW107" s="520"/>
      <c r="CX107" s="520"/>
      <c r="CY107" s="520"/>
      <c r="CZ107" s="520"/>
      <c r="DA107" s="520"/>
      <c r="DB107" s="520"/>
      <c r="DC107" s="520"/>
      <c r="DD107" s="520"/>
      <c r="DE107" s="520"/>
      <c r="DF107" s="520"/>
      <c r="DG107" s="520"/>
      <c r="DH107" s="520"/>
      <c r="DI107" s="520"/>
    </row>
    <row r="108" spans="1:113" ht="3" customHeight="1" x14ac:dyDescent="0.25">
      <c r="A108" s="2678"/>
      <c r="B108" s="2668"/>
      <c r="C108" s="525"/>
      <c r="D108" s="2671"/>
      <c r="E108" s="2671"/>
      <c r="F108" s="2671"/>
      <c r="G108" s="2671"/>
      <c r="H108" s="2671"/>
      <c r="I108" s="2671"/>
      <c r="J108" s="2671"/>
      <c r="K108" s="2671"/>
      <c r="L108" s="2671"/>
      <c r="M108" s="2671"/>
      <c r="N108" s="2671"/>
      <c r="O108" s="2671"/>
      <c r="P108" s="2671"/>
      <c r="Q108" s="2671"/>
      <c r="R108" s="2671"/>
      <c r="S108" s="2671"/>
      <c r="T108" s="2671"/>
      <c r="U108" s="2671"/>
      <c r="V108" s="2671"/>
      <c r="W108" s="2671"/>
      <c r="X108" s="2671"/>
      <c r="Y108" s="2671"/>
      <c r="Z108" s="2671"/>
      <c r="AA108" s="2671"/>
      <c r="AB108" s="2671"/>
      <c r="AC108" s="2671"/>
      <c r="AD108" s="2671"/>
      <c r="AE108" s="2671"/>
      <c r="AF108" s="2671"/>
      <c r="AG108" s="2669"/>
      <c r="AH108" s="2669"/>
      <c r="AI108" s="2669"/>
      <c r="AJ108" s="2669"/>
      <c r="AK108" s="2669"/>
      <c r="AL108" s="2669"/>
      <c r="AM108" s="2669"/>
      <c r="AN108" s="2669"/>
      <c r="AO108" s="2669"/>
      <c r="AP108" s="515"/>
      <c r="AQ108" s="515"/>
      <c r="AR108" s="515"/>
      <c r="AS108" s="515"/>
      <c r="AT108" s="515"/>
      <c r="AU108" s="515"/>
      <c r="AV108" s="515"/>
      <c r="AW108" s="515"/>
      <c r="AX108" s="515"/>
      <c r="AY108" s="515"/>
      <c r="AZ108" s="515"/>
      <c r="BA108" s="515"/>
      <c r="BB108" s="515"/>
      <c r="BC108" s="515"/>
      <c r="BD108" s="515"/>
      <c r="BE108" s="515"/>
      <c r="BF108" s="515"/>
      <c r="BG108" s="515"/>
      <c r="BH108" s="515"/>
      <c r="BI108" s="515"/>
      <c r="BJ108" s="2669"/>
      <c r="BK108" s="2669"/>
      <c r="BL108" s="2669"/>
      <c r="BM108" s="2669"/>
      <c r="BN108" s="2669"/>
      <c r="BO108" s="2669"/>
      <c r="BP108" s="2669"/>
      <c r="BQ108" s="2669"/>
      <c r="BR108" s="2669"/>
      <c r="BS108" s="520"/>
      <c r="BT108" s="520"/>
      <c r="BU108" s="520"/>
      <c r="BV108" s="520"/>
      <c r="BW108" s="520"/>
      <c r="BX108" s="520"/>
      <c r="BY108" s="520"/>
      <c r="BZ108" s="520"/>
      <c r="CA108" s="520"/>
      <c r="CB108" s="520"/>
      <c r="CC108" s="520"/>
      <c r="CD108" s="520"/>
      <c r="CE108" s="520"/>
      <c r="CF108" s="520"/>
      <c r="CG108" s="520"/>
      <c r="CH108" s="520"/>
      <c r="CI108" s="520"/>
      <c r="CJ108" s="520"/>
      <c r="CK108" s="520"/>
      <c r="CL108" s="520"/>
      <c r="CM108" s="520"/>
      <c r="CN108" s="520"/>
      <c r="CO108" s="520"/>
      <c r="CP108" s="520"/>
      <c r="CQ108" s="520"/>
      <c r="CR108" s="520"/>
      <c r="CS108" s="520"/>
      <c r="CT108" s="520"/>
      <c r="CU108" s="520"/>
      <c r="CV108" s="520"/>
      <c r="CW108" s="520"/>
      <c r="CX108" s="520"/>
      <c r="CY108" s="520"/>
      <c r="CZ108" s="520"/>
      <c r="DA108" s="520"/>
      <c r="DB108" s="520"/>
      <c r="DC108" s="520"/>
      <c r="DD108" s="520"/>
      <c r="DE108" s="520"/>
      <c r="DF108" s="520"/>
      <c r="DG108" s="520"/>
      <c r="DH108" s="520"/>
      <c r="DI108" s="520"/>
    </row>
    <row r="109" spans="1:113" ht="3" customHeight="1" x14ac:dyDescent="0.25">
      <c r="A109" s="2678"/>
      <c r="B109" s="2668"/>
      <c r="C109" s="525"/>
      <c r="D109" s="2671"/>
      <c r="E109" s="2671"/>
      <c r="F109" s="2671"/>
      <c r="G109" s="2671"/>
      <c r="H109" s="2671"/>
      <c r="I109" s="2671"/>
      <c r="J109" s="2671"/>
      <c r="K109" s="2671"/>
      <c r="L109" s="2671"/>
      <c r="M109" s="2671"/>
      <c r="N109" s="2671"/>
      <c r="O109" s="2671"/>
      <c r="P109" s="2671"/>
      <c r="Q109" s="2671"/>
      <c r="R109" s="2671"/>
      <c r="S109" s="2671"/>
      <c r="T109" s="2671"/>
      <c r="U109" s="2671"/>
      <c r="V109" s="2671"/>
      <c r="W109" s="2671"/>
      <c r="X109" s="2671"/>
      <c r="Y109" s="2671"/>
      <c r="Z109" s="2671"/>
      <c r="AA109" s="2671"/>
      <c r="AB109" s="2671"/>
      <c r="AC109" s="2671"/>
      <c r="AD109" s="2671"/>
      <c r="AE109" s="2671"/>
      <c r="AF109" s="2671"/>
      <c r="AG109" s="2669"/>
      <c r="AH109" s="2669"/>
      <c r="AI109" s="2669"/>
      <c r="AJ109" s="2669"/>
      <c r="AK109" s="2669"/>
      <c r="AL109" s="2669"/>
      <c r="AM109" s="2669"/>
      <c r="AN109" s="2669"/>
      <c r="AO109" s="2669"/>
      <c r="AP109" s="515"/>
      <c r="AQ109" s="515"/>
      <c r="AR109" s="515"/>
      <c r="AS109" s="515"/>
      <c r="AT109" s="515"/>
      <c r="AU109" s="515"/>
      <c r="AV109" s="515"/>
      <c r="AW109" s="515"/>
      <c r="AX109" s="515"/>
      <c r="AY109" s="515"/>
      <c r="AZ109" s="515"/>
      <c r="BA109" s="515"/>
      <c r="BB109" s="515"/>
      <c r="BC109" s="515"/>
      <c r="BD109" s="515"/>
      <c r="BE109" s="515"/>
      <c r="BF109" s="515"/>
      <c r="BG109" s="515"/>
      <c r="BH109" s="515"/>
      <c r="BI109" s="515"/>
      <c r="BJ109" s="2669"/>
      <c r="BK109" s="2669"/>
      <c r="BL109" s="2669"/>
      <c r="BM109" s="2669"/>
      <c r="BN109" s="2669"/>
      <c r="BO109" s="2669"/>
      <c r="BP109" s="2669"/>
      <c r="BQ109" s="2669"/>
      <c r="BR109" s="2669"/>
      <c r="BS109" s="520"/>
      <c r="BT109" s="520"/>
      <c r="BU109" s="520"/>
      <c r="BV109" s="520"/>
      <c r="BW109" s="520"/>
      <c r="BX109" s="520"/>
      <c r="BY109" s="520"/>
      <c r="BZ109" s="520"/>
      <c r="CA109" s="520"/>
      <c r="CB109" s="520"/>
      <c r="CC109" s="520"/>
      <c r="CD109" s="520"/>
      <c r="CE109" s="520"/>
      <c r="CF109" s="520"/>
      <c r="CG109" s="520"/>
      <c r="CH109" s="520"/>
      <c r="CI109" s="520"/>
      <c r="CJ109" s="520"/>
      <c r="CK109" s="520"/>
      <c r="CL109" s="520"/>
      <c r="CM109" s="520"/>
      <c r="CN109" s="520"/>
      <c r="CO109" s="520"/>
      <c r="CP109" s="520"/>
      <c r="CQ109" s="520"/>
      <c r="CR109" s="520"/>
      <c r="CS109" s="520"/>
      <c r="CT109" s="520"/>
      <c r="CU109" s="520"/>
      <c r="CV109" s="520"/>
      <c r="CW109" s="520"/>
      <c r="CX109" s="520"/>
      <c r="CY109" s="520"/>
      <c r="CZ109" s="520"/>
      <c r="DA109" s="520"/>
      <c r="DB109" s="520"/>
      <c r="DC109" s="520"/>
      <c r="DD109" s="520"/>
      <c r="DE109" s="520"/>
      <c r="DF109" s="520"/>
      <c r="DG109" s="520"/>
      <c r="DH109" s="520"/>
      <c r="DI109" s="520"/>
    </row>
    <row r="110" spans="1:113" ht="3" customHeight="1" x14ac:dyDescent="0.25">
      <c r="A110" s="2678"/>
      <c r="B110" s="2668"/>
      <c r="C110" s="525"/>
      <c r="D110" s="525"/>
      <c r="E110" s="525"/>
      <c r="F110" s="525"/>
      <c r="G110" s="525"/>
      <c r="H110" s="525"/>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20"/>
      <c r="AE110" s="520"/>
      <c r="AF110" s="520"/>
      <c r="AG110" s="520"/>
      <c r="AH110" s="520"/>
      <c r="AI110" s="520"/>
      <c r="AJ110" s="520"/>
      <c r="AK110" s="520"/>
      <c r="AL110" s="520"/>
      <c r="AM110" s="520"/>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0"/>
      <c r="BT110" s="520"/>
      <c r="BU110" s="520"/>
      <c r="BV110" s="520"/>
      <c r="BW110" s="520"/>
      <c r="BX110" s="520"/>
      <c r="BY110" s="520"/>
      <c r="BZ110" s="520"/>
      <c r="CA110" s="520"/>
      <c r="CB110" s="520"/>
      <c r="CC110" s="520"/>
      <c r="CD110" s="520"/>
      <c r="CE110" s="520"/>
      <c r="CF110" s="520"/>
      <c r="CG110" s="520"/>
      <c r="CH110" s="520"/>
      <c r="CI110" s="520"/>
      <c r="CJ110" s="520"/>
      <c r="CK110" s="520"/>
      <c r="CL110" s="520"/>
      <c r="CM110" s="520"/>
      <c r="CN110" s="520"/>
      <c r="CO110" s="520"/>
      <c r="CP110" s="520"/>
      <c r="CQ110" s="520"/>
      <c r="CR110" s="520"/>
      <c r="CS110" s="520"/>
      <c r="CT110" s="520"/>
      <c r="CU110" s="520"/>
      <c r="CV110" s="520"/>
      <c r="CW110" s="520"/>
      <c r="CX110" s="520"/>
      <c r="CY110" s="520"/>
      <c r="CZ110" s="520"/>
      <c r="DA110" s="520"/>
      <c r="DB110" s="520"/>
      <c r="DC110" s="520"/>
      <c r="DD110" s="520"/>
      <c r="DE110" s="520"/>
      <c r="DF110" s="520"/>
      <c r="DG110" s="520"/>
      <c r="DH110" s="520"/>
      <c r="DI110" s="520"/>
    </row>
    <row r="111" spans="1:113" ht="3" customHeight="1" x14ac:dyDescent="0.25">
      <c r="A111" s="2678"/>
      <c r="B111" s="2668"/>
      <c r="C111" s="525"/>
      <c r="D111" s="525"/>
      <c r="E111" s="525"/>
      <c r="F111" s="525"/>
      <c r="G111" s="525"/>
      <c r="H111" s="525"/>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c r="BP111" s="520"/>
      <c r="BQ111" s="520"/>
      <c r="BR111" s="520"/>
      <c r="BS111" s="520"/>
      <c r="BT111" s="520"/>
      <c r="BU111" s="520"/>
      <c r="BV111" s="520"/>
      <c r="BW111" s="520"/>
      <c r="BX111" s="520"/>
      <c r="BY111" s="520"/>
      <c r="BZ111" s="520"/>
      <c r="CA111" s="520"/>
      <c r="CB111" s="520"/>
      <c r="CC111" s="520"/>
      <c r="CD111" s="520"/>
      <c r="CE111" s="520"/>
      <c r="CF111" s="520"/>
      <c r="CG111" s="520"/>
      <c r="CH111" s="520"/>
      <c r="CI111" s="520"/>
      <c r="CJ111" s="520"/>
      <c r="CK111" s="520"/>
      <c r="CL111" s="520"/>
      <c r="CM111" s="520"/>
      <c r="CN111" s="520"/>
      <c r="CO111" s="520"/>
      <c r="CP111" s="520"/>
      <c r="CQ111" s="520"/>
      <c r="CR111" s="520"/>
      <c r="CS111" s="520"/>
      <c r="CT111" s="520"/>
      <c r="CU111" s="520"/>
      <c r="CV111" s="520"/>
      <c r="CW111" s="520"/>
      <c r="CX111" s="520"/>
      <c r="CY111" s="520"/>
      <c r="CZ111" s="520"/>
      <c r="DA111" s="520"/>
      <c r="DB111" s="520"/>
      <c r="DC111" s="520"/>
      <c r="DD111" s="520"/>
      <c r="DE111" s="520"/>
      <c r="DF111" s="520"/>
      <c r="DG111" s="520"/>
      <c r="DH111" s="520"/>
      <c r="DI111" s="520"/>
    </row>
    <row r="112" spans="1:113" ht="3" customHeight="1" x14ac:dyDescent="0.25">
      <c r="A112" s="2678"/>
      <c r="B112" s="2668"/>
      <c r="C112" s="525"/>
      <c r="D112" s="525"/>
      <c r="E112" s="525"/>
      <c r="F112" s="525"/>
      <c r="G112" s="525"/>
      <c r="H112" s="525"/>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c r="BP112" s="520"/>
      <c r="BQ112" s="520"/>
      <c r="BR112" s="520"/>
      <c r="BS112" s="520"/>
      <c r="BT112" s="520"/>
      <c r="BU112" s="520"/>
      <c r="BV112" s="520"/>
      <c r="BW112" s="520"/>
      <c r="BX112" s="520"/>
      <c r="BY112" s="520"/>
      <c r="BZ112" s="520"/>
      <c r="CA112" s="520"/>
      <c r="CB112" s="520"/>
      <c r="CC112" s="520"/>
      <c r="CD112" s="520"/>
      <c r="CE112" s="520"/>
      <c r="CF112" s="520"/>
      <c r="CG112" s="520"/>
      <c r="CH112" s="520"/>
      <c r="CI112" s="520"/>
      <c r="CJ112" s="520"/>
      <c r="CK112" s="520"/>
      <c r="CL112" s="520"/>
      <c r="CM112" s="520"/>
      <c r="CN112" s="520"/>
      <c r="CO112" s="520"/>
      <c r="CP112" s="520"/>
      <c r="CQ112" s="520"/>
      <c r="CR112" s="520"/>
      <c r="CS112" s="520"/>
      <c r="CT112" s="520"/>
      <c r="CU112" s="520"/>
      <c r="CV112" s="520"/>
      <c r="CW112" s="520"/>
      <c r="CX112" s="520"/>
      <c r="CY112" s="520"/>
      <c r="CZ112" s="520"/>
      <c r="DA112" s="520"/>
      <c r="DB112" s="520"/>
      <c r="DC112" s="520"/>
      <c r="DD112" s="520"/>
      <c r="DE112" s="520"/>
      <c r="DF112" s="520"/>
      <c r="DG112" s="520"/>
      <c r="DH112" s="520"/>
      <c r="DI112" s="520"/>
    </row>
    <row r="113" spans="1:113" ht="3" customHeight="1" x14ac:dyDescent="0.25">
      <c r="A113" s="2678"/>
      <c r="B113" s="2668"/>
      <c r="C113" s="525"/>
      <c r="D113" s="525"/>
      <c r="E113" s="525"/>
      <c r="F113" s="525"/>
      <c r="G113" s="525"/>
      <c r="H113" s="525"/>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20"/>
      <c r="AE113" s="520"/>
      <c r="AF113" s="520"/>
      <c r="AG113" s="520"/>
      <c r="AH113" s="520"/>
      <c r="AI113" s="520"/>
      <c r="AJ113" s="520"/>
      <c r="AK113" s="520"/>
      <c r="AL113" s="520"/>
      <c r="AM113" s="520"/>
      <c r="AN113" s="520"/>
      <c r="AO113" s="520"/>
      <c r="AP113" s="520"/>
      <c r="AQ113" s="520"/>
      <c r="AR113" s="520"/>
      <c r="AS113" s="520"/>
      <c r="AT113" s="520"/>
      <c r="AU113" s="520"/>
      <c r="AV113" s="520"/>
      <c r="AW113" s="520"/>
      <c r="AX113" s="520"/>
      <c r="AY113" s="520"/>
      <c r="AZ113" s="520"/>
      <c r="BA113" s="520"/>
      <c r="BB113" s="520"/>
      <c r="BC113" s="520"/>
      <c r="BD113" s="520"/>
      <c r="BE113" s="520"/>
      <c r="BF113" s="520"/>
      <c r="BG113" s="520"/>
      <c r="BH113" s="520"/>
      <c r="BI113" s="520"/>
      <c r="BJ113" s="520"/>
      <c r="BK113" s="520"/>
      <c r="BL113" s="520"/>
      <c r="BM113" s="520"/>
      <c r="BN113" s="520"/>
      <c r="BO113" s="520"/>
      <c r="BP113" s="520"/>
      <c r="BQ113" s="520"/>
      <c r="BR113" s="520"/>
      <c r="BS113" s="520"/>
      <c r="BT113" s="520"/>
      <c r="BU113" s="520"/>
      <c r="BV113" s="520"/>
      <c r="BW113" s="520"/>
      <c r="BX113" s="520"/>
      <c r="BY113" s="520"/>
      <c r="BZ113" s="520"/>
      <c r="CA113" s="520"/>
      <c r="CB113" s="520"/>
      <c r="CC113" s="520"/>
      <c r="CD113" s="520"/>
      <c r="CE113" s="520"/>
      <c r="CF113" s="520"/>
      <c r="CG113" s="520"/>
      <c r="CH113" s="520"/>
      <c r="CI113" s="520"/>
      <c r="CJ113" s="520"/>
      <c r="CK113" s="520"/>
      <c r="CL113" s="520"/>
      <c r="CM113" s="520"/>
      <c r="CN113" s="520"/>
      <c r="CO113" s="520"/>
      <c r="CP113" s="520"/>
      <c r="CQ113" s="520"/>
      <c r="CR113" s="520"/>
      <c r="CS113" s="520"/>
      <c r="CT113" s="520"/>
      <c r="CU113" s="520"/>
      <c r="CV113" s="520"/>
      <c r="CW113" s="520"/>
      <c r="CX113" s="520"/>
      <c r="CY113" s="520"/>
      <c r="CZ113" s="520"/>
      <c r="DA113" s="520"/>
      <c r="DB113" s="520"/>
      <c r="DC113" s="520"/>
      <c r="DD113" s="520"/>
      <c r="DE113" s="520"/>
      <c r="DF113" s="520"/>
      <c r="DG113" s="520"/>
      <c r="DH113" s="520"/>
      <c r="DI113" s="520"/>
    </row>
    <row r="114" spans="1:113" ht="3" customHeight="1" x14ac:dyDescent="0.25">
      <c r="A114" s="2678"/>
      <c r="B114" s="2668"/>
      <c r="C114" s="525"/>
      <c r="D114" s="525"/>
      <c r="E114" s="525"/>
      <c r="F114" s="525"/>
      <c r="G114" s="525"/>
      <c r="H114" s="525"/>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20"/>
      <c r="AE114" s="520"/>
      <c r="AF114" s="520"/>
      <c r="AG114" s="520"/>
      <c r="AH114" s="520"/>
      <c r="AI114" s="520"/>
      <c r="AJ114" s="520"/>
      <c r="AK114" s="520"/>
      <c r="AL114" s="520"/>
      <c r="AM114" s="520"/>
      <c r="AN114" s="520"/>
      <c r="AO114" s="520"/>
      <c r="AP114" s="520"/>
      <c r="AQ114" s="520"/>
      <c r="AR114" s="520"/>
      <c r="AS114" s="520"/>
      <c r="AT114" s="520"/>
      <c r="AU114" s="520"/>
      <c r="AV114" s="520"/>
      <c r="AW114" s="520"/>
      <c r="AX114" s="520"/>
      <c r="AY114" s="520"/>
      <c r="AZ114" s="520"/>
      <c r="BA114" s="520"/>
      <c r="BB114" s="520"/>
      <c r="BC114" s="520"/>
      <c r="BD114" s="520"/>
      <c r="BE114" s="520"/>
      <c r="BF114" s="520"/>
      <c r="BG114" s="520"/>
      <c r="BH114" s="520"/>
      <c r="BI114" s="520"/>
      <c r="BJ114" s="520"/>
      <c r="BK114" s="520"/>
      <c r="BL114" s="520"/>
      <c r="BM114" s="520"/>
      <c r="BN114" s="520"/>
      <c r="BO114" s="520"/>
      <c r="BP114" s="520"/>
      <c r="BQ114" s="520"/>
      <c r="BR114" s="520"/>
      <c r="BS114" s="520"/>
      <c r="BT114" s="520"/>
      <c r="BU114" s="520"/>
      <c r="BV114" s="520"/>
      <c r="BW114" s="520"/>
      <c r="BX114" s="520"/>
      <c r="BY114" s="520"/>
      <c r="BZ114" s="520"/>
      <c r="CA114" s="520"/>
      <c r="CB114" s="520"/>
      <c r="CC114" s="520"/>
      <c r="CD114" s="520"/>
      <c r="CE114" s="520"/>
      <c r="CF114" s="520"/>
      <c r="CG114" s="520"/>
      <c r="CH114" s="520"/>
      <c r="CI114" s="520"/>
      <c r="CJ114" s="520"/>
      <c r="CK114" s="520"/>
      <c r="CL114" s="520"/>
      <c r="CM114" s="520"/>
      <c r="CN114" s="520"/>
      <c r="CO114" s="520"/>
      <c r="CP114" s="520"/>
      <c r="CQ114" s="520"/>
      <c r="CR114" s="520"/>
      <c r="CS114" s="520"/>
      <c r="CT114" s="520"/>
      <c r="CU114" s="520"/>
      <c r="CV114" s="520"/>
      <c r="CW114" s="520"/>
      <c r="CX114" s="520"/>
      <c r="CY114" s="520"/>
      <c r="CZ114" s="520"/>
      <c r="DA114" s="520"/>
      <c r="DB114" s="520"/>
      <c r="DC114" s="520"/>
      <c r="DD114" s="520"/>
      <c r="DE114" s="520"/>
      <c r="DF114" s="520"/>
      <c r="DG114" s="520"/>
      <c r="DH114" s="520"/>
      <c r="DI114" s="520"/>
    </row>
    <row r="115" spans="1:113" ht="3" customHeight="1" x14ac:dyDescent="0.25">
      <c r="A115" s="2678"/>
      <c r="B115" s="2668"/>
      <c r="C115" s="525"/>
      <c r="D115" s="525"/>
      <c r="E115" s="525"/>
      <c r="F115" s="525"/>
      <c r="G115" s="525"/>
      <c r="H115" s="525"/>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20"/>
      <c r="AE115" s="520"/>
      <c r="AF115" s="520"/>
      <c r="AG115" s="520"/>
      <c r="AH115" s="520"/>
      <c r="AI115" s="520"/>
      <c r="AJ115" s="520"/>
      <c r="AK115" s="520"/>
      <c r="AL115" s="520"/>
      <c r="AM115" s="520"/>
      <c r="AN115" s="520"/>
      <c r="AO115" s="520"/>
      <c r="AP115" s="520"/>
      <c r="AQ115" s="520"/>
      <c r="AR115" s="520"/>
      <c r="AS115" s="520"/>
      <c r="AT115" s="520"/>
      <c r="AU115" s="520"/>
      <c r="AV115" s="520"/>
      <c r="AW115" s="520"/>
      <c r="AX115" s="520"/>
      <c r="AY115" s="520"/>
      <c r="AZ115" s="520"/>
      <c r="BA115" s="520"/>
      <c r="BB115" s="520"/>
      <c r="BC115" s="520"/>
      <c r="BD115" s="520"/>
      <c r="BE115" s="520"/>
      <c r="BF115" s="520"/>
      <c r="BG115" s="520"/>
      <c r="BH115" s="520"/>
      <c r="BI115" s="520"/>
      <c r="BJ115" s="520"/>
      <c r="BK115" s="520"/>
      <c r="BL115" s="520"/>
      <c r="BM115" s="520"/>
      <c r="BN115" s="520"/>
      <c r="BO115" s="520"/>
      <c r="BP115" s="520"/>
      <c r="BQ115" s="520"/>
      <c r="BR115" s="520"/>
      <c r="BS115" s="520"/>
      <c r="BT115" s="520"/>
      <c r="BU115" s="520"/>
      <c r="BV115" s="520"/>
      <c r="BW115" s="520"/>
      <c r="BX115" s="520"/>
      <c r="BY115" s="520"/>
      <c r="BZ115" s="520"/>
      <c r="CA115" s="520"/>
      <c r="CB115" s="520"/>
      <c r="CC115" s="520"/>
      <c r="CD115" s="520"/>
      <c r="CE115" s="520"/>
      <c r="CF115" s="520"/>
      <c r="CG115" s="520"/>
      <c r="CH115" s="520"/>
      <c r="CI115" s="520"/>
      <c r="CJ115" s="520"/>
      <c r="CK115" s="520"/>
      <c r="CL115" s="520"/>
      <c r="CM115" s="520"/>
      <c r="CN115" s="520"/>
      <c r="CO115" s="520"/>
      <c r="CP115" s="520"/>
      <c r="CQ115" s="520"/>
      <c r="CR115" s="520"/>
      <c r="CS115" s="520"/>
      <c r="CT115" s="520"/>
      <c r="CU115" s="520"/>
      <c r="CV115" s="520"/>
      <c r="CW115" s="520"/>
      <c r="CX115" s="520"/>
      <c r="CY115" s="520"/>
      <c r="CZ115" s="520"/>
      <c r="DA115" s="520"/>
      <c r="DB115" s="520"/>
      <c r="DC115" s="520"/>
      <c r="DD115" s="520"/>
      <c r="DE115" s="520"/>
      <c r="DF115" s="520"/>
      <c r="DG115" s="520"/>
      <c r="DH115" s="520"/>
      <c r="DI115" s="520"/>
    </row>
    <row r="116" spans="1:113" ht="3" customHeight="1" x14ac:dyDescent="0.25">
      <c r="A116" s="2678"/>
      <c r="B116" s="2668"/>
      <c r="C116" s="525"/>
      <c r="D116" s="525"/>
      <c r="E116" s="525"/>
      <c r="F116" s="525"/>
      <c r="G116" s="525"/>
      <c r="H116" s="525"/>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20"/>
      <c r="AE116" s="520"/>
      <c r="AF116" s="520"/>
      <c r="AG116" s="520"/>
      <c r="AH116" s="520"/>
      <c r="AI116" s="520"/>
      <c r="AJ116" s="520"/>
      <c r="AK116" s="520"/>
      <c r="AL116" s="520"/>
      <c r="AM116" s="520"/>
      <c r="AN116" s="520"/>
      <c r="AO116" s="520"/>
      <c r="AP116" s="520"/>
      <c r="AQ116" s="520"/>
      <c r="AR116" s="520"/>
      <c r="AS116" s="520"/>
      <c r="AT116" s="520"/>
      <c r="AU116" s="520"/>
      <c r="AV116" s="520"/>
      <c r="AW116" s="520"/>
      <c r="AX116" s="520"/>
      <c r="AY116" s="520"/>
      <c r="AZ116" s="520"/>
      <c r="BA116" s="520"/>
      <c r="BB116" s="520"/>
      <c r="BC116" s="520"/>
      <c r="BD116" s="520"/>
      <c r="BE116" s="520"/>
      <c r="BF116" s="520"/>
      <c r="BG116" s="520"/>
      <c r="BH116" s="520"/>
      <c r="BI116" s="520"/>
      <c r="BJ116" s="520"/>
      <c r="BK116" s="520"/>
      <c r="BL116" s="520"/>
      <c r="BM116" s="520"/>
      <c r="BN116" s="520"/>
      <c r="BO116" s="520"/>
      <c r="BP116" s="520"/>
      <c r="BQ116" s="520"/>
      <c r="BR116" s="520"/>
      <c r="BS116" s="520"/>
      <c r="BT116" s="520"/>
      <c r="BU116" s="520"/>
      <c r="BV116" s="520"/>
      <c r="BW116" s="520"/>
      <c r="BX116" s="520"/>
      <c r="BY116" s="520"/>
      <c r="BZ116" s="520"/>
      <c r="CA116" s="520"/>
      <c r="CB116" s="520"/>
      <c r="CC116" s="520"/>
      <c r="CD116" s="520"/>
      <c r="CE116" s="520"/>
      <c r="CF116" s="520"/>
      <c r="CG116" s="520"/>
      <c r="CH116" s="520"/>
      <c r="CI116" s="520"/>
      <c r="CJ116" s="520"/>
      <c r="CK116" s="520"/>
      <c r="CL116" s="520"/>
      <c r="CM116" s="520"/>
      <c r="CN116" s="520"/>
      <c r="CO116" s="520"/>
      <c r="CP116" s="520"/>
      <c r="CQ116" s="520"/>
      <c r="CR116" s="520"/>
      <c r="CS116" s="520"/>
      <c r="CT116" s="520"/>
      <c r="CU116" s="520"/>
      <c r="CV116" s="520"/>
      <c r="CW116" s="520"/>
      <c r="CX116" s="520"/>
      <c r="CY116" s="520"/>
      <c r="CZ116" s="520"/>
      <c r="DA116" s="520"/>
      <c r="DB116" s="520"/>
      <c r="DC116" s="520"/>
      <c r="DD116" s="520"/>
      <c r="DE116" s="520"/>
      <c r="DF116" s="520"/>
      <c r="DG116" s="520"/>
      <c r="DH116" s="520"/>
      <c r="DI116" s="520"/>
    </row>
    <row r="117" spans="1:113" ht="3" customHeight="1" x14ac:dyDescent="0.25">
      <c r="A117" s="2678"/>
      <c r="B117" s="2668"/>
      <c r="C117" s="525"/>
      <c r="D117" s="525"/>
      <c r="E117" s="525"/>
      <c r="F117" s="525"/>
      <c r="G117" s="525"/>
      <c r="H117" s="525"/>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20"/>
      <c r="AE117" s="520"/>
      <c r="AF117" s="520"/>
      <c r="AG117" s="520"/>
      <c r="AH117" s="520"/>
      <c r="AI117" s="520"/>
      <c r="AJ117" s="520"/>
      <c r="AK117" s="520"/>
      <c r="AL117" s="520"/>
      <c r="AM117" s="520"/>
      <c r="AN117" s="520"/>
      <c r="AO117" s="520"/>
      <c r="AP117" s="520"/>
      <c r="AQ117" s="520"/>
      <c r="AR117" s="520"/>
      <c r="AS117" s="520"/>
      <c r="AT117" s="520"/>
      <c r="AU117" s="520"/>
      <c r="AV117" s="520"/>
      <c r="AW117" s="520"/>
      <c r="AX117" s="520"/>
      <c r="AY117" s="520"/>
      <c r="AZ117" s="520"/>
      <c r="BA117" s="520"/>
      <c r="BB117" s="520"/>
      <c r="BC117" s="520"/>
      <c r="BD117" s="520"/>
      <c r="BE117" s="520"/>
      <c r="BF117" s="520"/>
      <c r="BG117" s="520"/>
      <c r="BH117" s="520"/>
      <c r="BI117" s="520"/>
      <c r="BJ117" s="520"/>
      <c r="BK117" s="520"/>
      <c r="BL117" s="520"/>
      <c r="BM117" s="520"/>
      <c r="BN117" s="520"/>
      <c r="BO117" s="520"/>
      <c r="BP117" s="520"/>
      <c r="BQ117" s="520"/>
      <c r="BR117" s="520"/>
      <c r="BS117" s="520"/>
      <c r="BT117" s="520"/>
      <c r="BU117" s="520"/>
      <c r="BV117" s="520"/>
      <c r="BW117" s="520"/>
      <c r="BX117" s="520"/>
      <c r="BY117" s="520"/>
      <c r="BZ117" s="520"/>
      <c r="CA117" s="520"/>
      <c r="CB117" s="520"/>
      <c r="CC117" s="520"/>
      <c r="CD117" s="520"/>
      <c r="CE117" s="520"/>
      <c r="CF117" s="520"/>
      <c r="CG117" s="520"/>
      <c r="CH117" s="520"/>
      <c r="CI117" s="520"/>
      <c r="CJ117" s="520"/>
      <c r="CK117" s="520"/>
      <c r="CL117" s="520"/>
      <c r="CM117" s="520"/>
      <c r="CN117" s="520"/>
      <c r="CO117" s="520"/>
      <c r="CP117" s="520"/>
      <c r="CQ117" s="520"/>
      <c r="CR117" s="520"/>
      <c r="CS117" s="520"/>
      <c r="CT117" s="520"/>
      <c r="CU117" s="520"/>
      <c r="CV117" s="520"/>
      <c r="CW117" s="520"/>
      <c r="CX117" s="520"/>
      <c r="CY117" s="520"/>
      <c r="CZ117" s="520"/>
      <c r="DA117" s="520"/>
      <c r="DB117" s="520"/>
      <c r="DC117" s="520"/>
      <c r="DD117" s="520"/>
      <c r="DE117" s="520"/>
      <c r="DF117" s="520"/>
      <c r="DG117" s="520"/>
      <c r="DH117" s="520"/>
      <c r="DI117" s="520"/>
    </row>
    <row r="118" spans="1:113" ht="3" customHeight="1" x14ac:dyDescent="0.25">
      <c r="A118" s="2678"/>
      <c r="B118" s="2668"/>
      <c r="C118" s="525"/>
      <c r="D118" s="525"/>
      <c r="E118" s="525"/>
      <c r="F118" s="525"/>
      <c r="G118" s="525"/>
      <c r="H118" s="525"/>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20"/>
      <c r="AE118" s="520"/>
      <c r="AF118" s="520"/>
      <c r="AG118" s="520"/>
      <c r="AH118" s="520"/>
      <c r="AI118" s="520"/>
      <c r="AJ118" s="520"/>
      <c r="AK118" s="520"/>
      <c r="AL118" s="520"/>
      <c r="AM118" s="520"/>
      <c r="AN118" s="520"/>
      <c r="AO118" s="520"/>
      <c r="AP118" s="520"/>
      <c r="AQ118" s="520"/>
      <c r="AR118" s="520"/>
      <c r="AS118" s="520"/>
      <c r="AT118" s="520"/>
      <c r="AU118" s="520"/>
      <c r="AV118" s="520"/>
      <c r="AW118" s="520"/>
      <c r="AX118" s="520"/>
      <c r="AY118" s="520"/>
      <c r="AZ118" s="520"/>
      <c r="BA118" s="520"/>
      <c r="BB118" s="520"/>
      <c r="BC118" s="520"/>
      <c r="BD118" s="520"/>
      <c r="BE118" s="520"/>
      <c r="BF118" s="520"/>
      <c r="BG118" s="520"/>
      <c r="BH118" s="520"/>
      <c r="BI118" s="520"/>
      <c r="BJ118" s="520"/>
      <c r="BK118" s="520"/>
      <c r="BL118" s="520"/>
      <c r="BM118" s="520"/>
      <c r="BN118" s="520"/>
      <c r="BO118" s="520"/>
      <c r="BP118" s="520"/>
      <c r="BQ118" s="520"/>
      <c r="BR118" s="520"/>
      <c r="BS118" s="520"/>
      <c r="BT118" s="520"/>
      <c r="BU118" s="520"/>
      <c r="BV118" s="520"/>
      <c r="BW118" s="520"/>
      <c r="BX118" s="520"/>
      <c r="BY118" s="520"/>
      <c r="BZ118" s="520"/>
      <c r="CA118" s="520"/>
      <c r="CB118" s="520"/>
      <c r="CC118" s="520"/>
      <c r="CD118" s="520"/>
      <c r="CE118" s="520"/>
      <c r="CF118" s="520"/>
      <c r="CG118" s="520"/>
      <c r="CH118" s="520"/>
      <c r="CI118" s="520"/>
      <c r="CJ118" s="520"/>
      <c r="CK118" s="520"/>
      <c r="CL118" s="520"/>
      <c r="CM118" s="520"/>
      <c r="CN118" s="520"/>
      <c r="CO118" s="520"/>
      <c r="CP118" s="520"/>
      <c r="CQ118" s="520"/>
      <c r="CR118" s="520"/>
      <c r="CS118" s="99"/>
      <c r="CT118" s="99"/>
      <c r="CU118" s="520"/>
      <c r="CV118" s="520"/>
      <c r="CW118" s="520"/>
      <c r="CX118" s="520"/>
      <c r="CY118" s="520"/>
      <c r="CZ118" s="520"/>
      <c r="DA118" s="520"/>
      <c r="DB118" s="520"/>
      <c r="DC118" s="520"/>
      <c r="DD118" s="520"/>
      <c r="DE118" s="520"/>
      <c r="DF118" s="520"/>
      <c r="DG118" s="520"/>
      <c r="DH118" s="520"/>
      <c r="DI118" s="520"/>
    </row>
    <row r="119" spans="1:113" ht="3" customHeight="1" x14ac:dyDescent="0.25">
      <c r="A119" s="2678"/>
      <c r="B119" s="2668"/>
      <c r="C119" s="525"/>
      <c r="D119" s="525"/>
      <c r="E119" s="525"/>
      <c r="F119" s="525"/>
      <c r="G119" s="525"/>
      <c r="H119" s="525"/>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20"/>
      <c r="AE119" s="520"/>
      <c r="AF119" s="520"/>
      <c r="AG119" s="520"/>
      <c r="AH119" s="520"/>
      <c r="AI119" s="520"/>
      <c r="AJ119" s="520"/>
      <c r="AK119" s="520"/>
      <c r="AL119" s="520"/>
      <c r="AM119" s="520"/>
      <c r="AN119" s="520"/>
      <c r="AO119" s="520"/>
      <c r="AP119" s="520"/>
      <c r="AQ119" s="520"/>
      <c r="AR119" s="520"/>
      <c r="AS119" s="520"/>
      <c r="AT119" s="520"/>
      <c r="AU119" s="520"/>
      <c r="AV119" s="520"/>
      <c r="AW119" s="520"/>
      <c r="AX119" s="520"/>
      <c r="AY119" s="520"/>
      <c r="AZ119" s="520"/>
      <c r="BA119" s="520"/>
      <c r="BB119" s="520"/>
      <c r="BC119" s="520"/>
      <c r="BD119" s="520"/>
      <c r="BE119" s="520"/>
      <c r="BF119" s="520"/>
      <c r="BG119" s="520"/>
      <c r="BH119" s="520"/>
      <c r="BI119" s="520"/>
      <c r="BJ119" s="520"/>
      <c r="BK119" s="520"/>
      <c r="BL119" s="520"/>
      <c r="BM119" s="520"/>
      <c r="BN119" s="520"/>
      <c r="BO119" s="520"/>
      <c r="BP119" s="520"/>
      <c r="BQ119" s="520"/>
      <c r="BR119" s="520"/>
      <c r="BS119" s="520"/>
      <c r="BT119" s="520"/>
      <c r="BU119" s="520"/>
      <c r="BV119" s="520"/>
      <c r="BW119" s="520"/>
      <c r="BX119" s="520"/>
      <c r="BY119" s="520"/>
      <c r="BZ119" s="520"/>
      <c r="CA119" s="520"/>
      <c r="CB119" s="520"/>
      <c r="CC119" s="520"/>
      <c r="CD119" s="520"/>
      <c r="CE119" s="520"/>
      <c r="CF119" s="520"/>
      <c r="CG119" s="520"/>
      <c r="CH119" s="520"/>
      <c r="CI119" s="520"/>
      <c r="CJ119" s="520"/>
      <c r="CK119" s="520"/>
      <c r="CL119" s="520"/>
      <c r="CM119" s="520"/>
      <c r="CN119" s="520"/>
      <c r="CO119" s="520"/>
      <c r="CP119" s="520"/>
      <c r="CQ119" s="520"/>
      <c r="CR119" s="520"/>
      <c r="CS119" s="520"/>
      <c r="CT119" s="520"/>
      <c r="CU119" s="520"/>
      <c r="CV119" s="520"/>
      <c r="CW119" s="520"/>
      <c r="CX119" s="520"/>
      <c r="CY119" s="520"/>
      <c r="CZ119" s="520"/>
      <c r="DA119" s="520"/>
      <c r="DB119" s="520"/>
      <c r="DC119" s="520"/>
      <c r="DD119" s="520"/>
      <c r="DE119" s="520"/>
      <c r="DF119" s="520"/>
      <c r="DG119" s="520"/>
      <c r="DH119" s="520"/>
      <c r="DI119" s="520"/>
    </row>
    <row r="120" spans="1:113" x14ac:dyDescent="0.25">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4"/>
      <c r="AN120" s="494"/>
      <c r="AO120" s="494"/>
      <c r="AP120" s="494"/>
      <c r="AQ120" s="494"/>
      <c r="AR120" s="494"/>
      <c r="AS120" s="494"/>
      <c r="AT120" s="494"/>
      <c r="AU120" s="494"/>
      <c r="AV120" s="494"/>
      <c r="AW120" s="494"/>
      <c r="AX120" s="494"/>
      <c r="AY120" s="494"/>
      <c r="AZ120" s="494"/>
      <c r="BA120" s="494"/>
      <c r="BB120" s="494"/>
      <c r="BC120" s="494"/>
      <c r="BD120" s="494"/>
      <c r="BE120" s="494"/>
      <c r="BF120" s="494"/>
      <c r="BG120" s="494"/>
      <c r="BH120" s="494"/>
      <c r="BI120" s="494"/>
      <c r="BJ120" s="494"/>
      <c r="BK120" s="494"/>
      <c r="BL120" s="494"/>
      <c r="BM120" s="494"/>
      <c r="BN120" s="494"/>
      <c r="BO120" s="494"/>
      <c r="BP120" s="494"/>
      <c r="BQ120" s="494"/>
      <c r="BR120" s="494"/>
      <c r="BS120" s="494"/>
      <c r="BT120" s="494"/>
      <c r="BU120" s="494"/>
      <c r="BV120" s="494"/>
      <c r="BW120" s="494"/>
      <c r="BX120" s="494"/>
      <c r="BY120" s="494"/>
      <c r="BZ120" s="494"/>
      <c r="CA120" s="494"/>
      <c r="CB120" s="494"/>
      <c r="CC120" s="494"/>
      <c r="CD120" s="494"/>
      <c r="CE120" s="494"/>
      <c r="CF120" s="494"/>
      <c r="CG120" s="494"/>
      <c r="CH120" s="494"/>
      <c r="CI120" s="494"/>
      <c r="CJ120" s="494"/>
      <c r="CK120" s="494"/>
      <c r="CL120" s="494"/>
      <c r="CM120" s="494"/>
      <c r="CN120" s="494"/>
      <c r="CO120" s="494"/>
      <c r="CP120" s="494"/>
      <c r="CQ120" s="494"/>
      <c r="CR120" s="494"/>
      <c r="CS120" s="494"/>
      <c r="CT120" s="494"/>
      <c r="CU120" s="494"/>
      <c r="CV120" s="494"/>
      <c r="CW120" s="494"/>
      <c r="CX120" s="494"/>
      <c r="CY120" s="494"/>
      <c r="CZ120" s="494"/>
      <c r="DA120" s="494"/>
      <c r="DB120" s="494"/>
      <c r="DC120" s="494"/>
      <c r="DD120" s="494"/>
      <c r="DE120" s="494"/>
      <c r="DF120" s="494"/>
      <c r="DG120" s="494"/>
      <c r="DH120" s="494"/>
      <c r="DI120" s="494"/>
    </row>
    <row r="122" spans="1:113" ht="15" customHeight="1" x14ac:dyDescent="0.25">
      <c r="B122" s="2679" t="s">
        <v>1128</v>
      </c>
      <c r="C122" s="2680"/>
      <c r="D122" s="2680"/>
      <c r="E122" s="2680"/>
      <c r="F122" s="2680"/>
      <c r="G122" s="2680"/>
      <c r="H122" s="2680"/>
      <c r="I122" s="2680"/>
      <c r="J122" s="2680"/>
      <c r="K122" s="2680"/>
      <c r="L122" s="2680"/>
      <c r="M122" s="2680"/>
      <c r="N122" s="2680"/>
      <c r="O122" s="2680"/>
      <c r="P122" s="2680"/>
      <c r="Q122" s="2680"/>
      <c r="R122" s="2680"/>
      <c r="S122" s="2680"/>
      <c r="T122" s="2680"/>
      <c r="U122" s="2680"/>
      <c r="V122" s="2680"/>
      <c r="W122" s="2680"/>
      <c r="X122" s="2680"/>
      <c r="Y122" s="2680"/>
      <c r="Z122" s="2680"/>
      <c r="AA122" s="2680"/>
      <c r="AB122" s="2680"/>
      <c r="AC122" s="2680"/>
      <c r="AD122" s="2680"/>
      <c r="AE122" s="2680"/>
      <c r="AF122" s="2680"/>
      <c r="AG122" s="2680"/>
      <c r="AH122" s="2680"/>
      <c r="AI122" s="2680"/>
      <c r="AJ122" s="2680"/>
      <c r="AK122" s="2680"/>
      <c r="AL122" s="2680"/>
      <c r="AM122" s="2680"/>
      <c r="AN122" s="2680"/>
      <c r="AO122" s="2680"/>
      <c r="AP122" s="2680"/>
      <c r="AQ122" s="2680"/>
      <c r="AR122" s="2680"/>
      <c r="AS122" s="2680"/>
      <c r="AT122" s="2680"/>
      <c r="AU122" s="2680"/>
      <c r="AV122" s="2680"/>
      <c r="AW122" s="2680"/>
      <c r="AX122" s="2680"/>
      <c r="AY122" s="2680"/>
      <c r="AZ122" s="2680"/>
      <c r="BA122" s="2680"/>
      <c r="BB122" s="2680"/>
      <c r="BC122" s="2680"/>
      <c r="BD122" s="2680"/>
      <c r="BE122" s="2680"/>
      <c r="BF122" s="2680"/>
      <c r="BG122" s="2680"/>
      <c r="BH122" s="2680"/>
      <c r="BI122" s="2680"/>
      <c r="BJ122" s="2680"/>
      <c r="BK122" s="2680"/>
      <c r="BL122" s="2680"/>
      <c r="BM122" s="2680"/>
      <c r="BN122" s="2680"/>
      <c r="BO122" s="2680"/>
      <c r="BP122" s="2680"/>
      <c r="BQ122" s="2680"/>
      <c r="BR122" s="2680"/>
      <c r="BS122" s="2680"/>
      <c r="BT122" s="2680"/>
      <c r="BU122" s="2680"/>
      <c r="BV122" s="2680"/>
      <c r="BW122" s="2680"/>
      <c r="BX122" s="2680"/>
      <c r="BY122" s="2680"/>
      <c r="BZ122" s="2680"/>
      <c r="CA122" s="2680"/>
      <c r="CB122" s="2680"/>
      <c r="CC122" s="2680"/>
      <c r="CD122" s="2680"/>
      <c r="CE122" s="2680"/>
      <c r="CF122" s="2680"/>
      <c r="CG122" s="2680"/>
      <c r="CH122" s="2681"/>
      <c r="CI122" s="2682" t="s">
        <v>1107</v>
      </c>
      <c r="CJ122" s="2682"/>
      <c r="CK122" s="2682"/>
      <c r="CL122" s="2682"/>
      <c r="CM122" s="2682"/>
      <c r="CN122" s="2682"/>
      <c r="CO122" s="2682"/>
      <c r="CP122" s="2682"/>
      <c r="CQ122" s="2682"/>
      <c r="CR122" s="2682"/>
      <c r="CS122" s="2682"/>
      <c r="CT122" s="2682"/>
      <c r="CU122" s="2682" t="s">
        <v>1068</v>
      </c>
      <c r="CV122" s="2682"/>
      <c r="CW122" s="2682"/>
      <c r="CX122" s="2682"/>
      <c r="CY122" s="2682"/>
      <c r="CZ122" s="2682"/>
      <c r="DA122" s="2682"/>
      <c r="DB122" s="2682"/>
      <c r="DC122" s="2682"/>
      <c r="DD122" s="2682"/>
      <c r="DE122" s="2682"/>
      <c r="DF122" s="2682"/>
    </row>
    <row r="123" spans="1:113" ht="15" customHeight="1" x14ac:dyDescent="0.25">
      <c r="B123" s="2688" t="s">
        <v>1151</v>
      </c>
      <c r="C123" s="2689"/>
      <c r="D123" s="2689"/>
      <c r="E123" s="2689"/>
      <c r="F123" s="2689"/>
      <c r="G123" s="2689"/>
      <c r="H123" s="2689"/>
      <c r="I123" s="2689"/>
      <c r="J123" s="2689"/>
      <c r="K123" s="2689"/>
      <c r="L123" s="2689"/>
      <c r="M123" s="2689"/>
      <c r="N123" s="2689"/>
      <c r="O123" s="2689"/>
      <c r="P123" s="2689"/>
      <c r="Q123" s="2689"/>
      <c r="R123" s="2689"/>
      <c r="S123" s="2689"/>
      <c r="T123" s="2689"/>
      <c r="U123" s="2689"/>
      <c r="V123" s="2689"/>
      <c r="W123" s="2689"/>
      <c r="X123" s="2689"/>
      <c r="Y123" s="2689"/>
      <c r="Z123" s="2689"/>
      <c r="AA123" s="2689"/>
      <c r="AB123" s="2689"/>
      <c r="AC123" s="2689"/>
      <c r="AD123" s="2689"/>
      <c r="AE123" s="2689"/>
      <c r="AF123" s="2689"/>
      <c r="AG123" s="2689"/>
      <c r="AH123" s="2689"/>
      <c r="AI123" s="2689"/>
      <c r="AJ123" s="2689"/>
      <c r="AK123" s="2689"/>
      <c r="AL123" s="2689"/>
      <c r="AM123" s="2689"/>
      <c r="AN123" s="2689"/>
      <c r="AO123" s="2689"/>
      <c r="AP123" s="2689"/>
      <c r="AQ123" s="2689"/>
      <c r="AR123" s="2689"/>
      <c r="AS123" s="2689"/>
      <c r="AT123" s="2689"/>
      <c r="AU123" s="2689"/>
      <c r="AV123" s="2689"/>
      <c r="AW123" s="2689"/>
      <c r="AX123" s="2689"/>
      <c r="AY123" s="2689"/>
      <c r="AZ123" s="2689"/>
      <c r="BA123" s="2689"/>
      <c r="BB123" s="2689"/>
      <c r="BC123" s="2689"/>
      <c r="BD123" s="2689"/>
      <c r="BE123" s="2689"/>
      <c r="BF123" s="2689"/>
      <c r="BG123" s="2689"/>
      <c r="BH123" s="2689"/>
      <c r="BI123" s="2689"/>
      <c r="BJ123" s="2689"/>
      <c r="BK123" s="2689"/>
      <c r="BL123" s="2689"/>
      <c r="BM123" s="2689"/>
      <c r="BN123" s="2689"/>
      <c r="BO123" s="2689"/>
      <c r="BP123" s="2689"/>
      <c r="BQ123" s="2689"/>
      <c r="BR123" s="2689"/>
      <c r="BS123" s="2689"/>
      <c r="BT123" s="2689"/>
      <c r="BU123" s="2689"/>
      <c r="BV123" s="2689"/>
      <c r="BW123" s="2689"/>
      <c r="BX123" s="2689"/>
      <c r="BY123" s="2689"/>
      <c r="BZ123" s="2689"/>
      <c r="CA123" s="2689"/>
      <c r="CB123" s="2689"/>
      <c r="CC123" s="2689"/>
      <c r="CD123" s="2689"/>
      <c r="CE123" s="2689"/>
      <c r="CF123" s="2689"/>
      <c r="CG123" s="2689"/>
      <c r="CH123" s="2690"/>
      <c r="CI123" s="2691">
        <v>306</v>
      </c>
      <c r="CJ123" s="2692"/>
      <c r="CK123" s="2692"/>
      <c r="CL123" s="2692"/>
      <c r="CM123" s="2692"/>
      <c r="CN123" s="2692"/>
      <c r="CO123" s="2692"/>
      <c r="CP123" s="2692"/>
      <c r="CQ123" s="2692"/>
      <c r="CR123" s="2692"/>
      <c r="CS123" s="2692"/>
      <c r="CT123" s="2693"/>
      <c r="CU123" s="2694">
        <v>1</v>
      </c>
      <c r="CV123" s="2695"/>
      <c r="CW123" s="2695"/>
      <c r="CX123" s="2695"/>
      <c r="CY123" s="2695"/>
      <c r="CZ123" s="2695"/>
      <c r="DA123" s="2695"/>
      <c r="DB123" s="2695"/>
      <c r="DC123" s="2695"/>
      <c r="DD123" s="2695"/>
      <c r="DE123" s="2695"/>
      <c r="DF123" s="2695"/>
    </row>
    <row r="124" spans="1:113" ht="15" customHeight="1" x14ac:dyDescent="0.25">
      <c r="B124" s="2696" t="s">
        <v>1133</v>
      </c>
      <c r="C124" s="2696"/>
      <c r="D124" s="2696"/>
      <c r="E124" s="2696"/>
      <c r="F124" s="2696"/>
      <c r="G124" s="2696"/>
      <c r="H124" s="2696"/>
      <c r="I124" s="2696"/>
      <c r="J124" s="2696"/>
      <c r="K124" s="2696"/>
      <c r="L124" s="2696"/>
      <c r="M124" s="2696"/>
      <c r="N124" s="2696"/>
      <c r="O124" s="2696"/>
      <c r="P124" s="2696"/>
      <c r="Q124" s="2696"/>
      <c r="R124" s="2696"/>
      <c r="S124" s="2696"/>
      <c r="T124" s="2696"/>
      <c r="U124" s="2696"/>
      <c r="V124" s="2696"/>
      <c r="W124" s="2696"/>
      <c r="X124" s="2696"/>
      <c r="Y124" s="2696"/>
      <c r="Z124" s="2696"/>
      <c r="AA124" s="2696"/>
      <c r="AB124" s="2696"/>
      <c r="AC124" s="2696"/>
      <c r="AD124" s="2696"/>
      <c r="AE124" s="2696"/>
      <c r="AF124" s="2696"/>
      <c r="AG124" s="2696"/>
      <c r="AH124" s="2696"/>
      <c r="AI124" s="2696"/>
      <c r="AJ124" s="2696"/>
      <c r="AK124" s="2696"/>
      <c r="AL124" s="2696"/>
      <c r="AM124" s="2696"/>
      <c r="AN124" s="2696"/>
      <c r="AO124" s="2696"/>
      <c r="AP124" s="2696"/>
      <c r="AQ124" s="2696"/>
      <c r="AR124" s="2696"/>
      <c r="AS124" s="2696"/>
      <c r="AT124" s="2696"/>
      <c r="AU124" s="2696"/>
      <c r="AV124" s="2696"/>
      <c r="AW124" s="2696"/>
      <c r="AX124" s="2696"/>
      <c r="AY124" s="2696"/>
      <c r="AZ124" s="2696"/>
      <c r="BA124" s="2696"/>
      <c r="BB124" s="2696"/>
      <c r="BC124" s="2696"/>
      <c r="BD124" s="2696"/>
      <c r="BE124" s="2696"/>
      <c r="BF124" s="2696"/>
      <c r="BG124" s="2696"/>
      <c r="BH124" s="2696"/>
      <c r="BI124" s="2696"/>
      <c r="BJ124" s="2696"/>
      <c r="BK124" s="2696"/>
      <c r="BL124" s="2696"/>
      <c r="BM124" s="2696"/>
      <c r="BN124" s="2696"/>
      <c r="BO124" s="2696"/>
      <c r="BP124" s="2696"/>
      <c r="BQ124" s="2696"/>
      <c r="BR124" s="2696"/>
      <c r="BS124" s="2696"/>
      <c r="BT124" s="2696"/>
      <c r="BU124" s="2696"/>
      <c r="BV124" s="2696"/>
      <c r="BW124" s="2696"/>
      <c r="BX124" s="2696"/>
      <c r="BY124" s="2696"/>
      <c r="BZ124" s="2696"/>
      <c r="CA124" s="2696"/>
      <c r="CB124" s="2696"/>
      <c r="CC124" s="2696"/>
      <c r="CD124" s="2696"/>
      <c r="CE124" s="2696"/>
      <c r="CF124" s="2696"/>
      <c r="CG124" s="2696"/>
      <c r="CH124" s="2696"/>
      <c r="CI124" s="2691">
        <v>96</v>
      </c>
      <c r="CJ124" s="2692"/>
      <c r="CK124" s="2692"/>
      <c r="CL124" s="2692"/>
      <c r="CM124" s="2692"/>
      <c r="CN124" s="2692"/>
      <c r="CO124" s="2692"/>
      <c r="CP124" s="2692"/>
      <c r="CQ124" s="2692"/>
      <c r="CR124" s="2692"/>
      <c r="CS124" s="2692"/>
      <c r="CT124" s="2693"/>
      <c r="CU124" s="2697">
        <f>CI124/$CI$123</f>
        <v>0.31372549019607843</v>
      </c>
      <c r="CV124" s="2697"/>
      <c r="CW124" s="2697"/>
      <c r="CX124" s="2697"/>
      <c r="CY124" s="2697"/>
      <c r="CZ124" s="2697"/>
      <c r="DA124" s="2697"/>
      <c r="DB124" s="2697"/>
      <c r="DC124" s="2697"/>
      <c r="DD124" s="2697"/>
      <c r="DE124" s="2697"/>
      <c r="DF124" s="2697"/>
    </row>
    <row r="125" spans="1:113" ht="15" customHeight="1" x14ac:dyDescent="0.25">
      <c r="B125" s="2683" t="s">
        <v>1178</v>
      </c>
      <c r="C125" s="2683"/>
      <c r="D125" s="2683"/>
      <c r="E125" s="2683"/>
      <c r="F125" s="2683"/>
      <c r="G125" s="2683"/>
      <c r="H125" s="2683"/>
      <c r="I125" s="2683"/>
      <c r="J125" s="2683"/>
      <c r="K125" s="2683"/>
      <c r="L125" s="2683"/>
      <c r="M125" s="2683"/>
      <c r="N125" s="2683"/>
      <c r="O125" s="2683"/>
      <c r="P125" s="2683"/>
      <c r="Q125" s="2683"/>
      <c r="R125" s="2683"/>
      <c r="S125" s="2683"/>
      <c r="T125" s="2683"/>
      <c r="U125" s="2683"/>
      <c r="V125" s="2683"/>
      <c r="W125" s="2683"/>
      <c r="X125" s="2683"/>
      <c r="Y125" s="2683"/>
      <c r="Z125" s="2683"/>
      <c r="AA125" s="2683"/>
      <c r="AB125" s="2683"/>
      <c r="AC125" s="2683"/>
      <c r="AD125" s="2683"/>
      <c r="AE125" s="2683"/>
      <c r="AF125" s="2683"/>
      <c r="AG125" s="2683"/>
      <c r="AH125" s="2683"/>
      <c r="AI125" s="2683"/>
      <c r="AJ125" s="2683"/>
      <c r="AK125" s="2683"/>
      <c r="AL125" s="2683"/>
      <c r="AM125" s="2683"/>
      <c r="AN125" s="2683"/>
      <c r="AO125" s="2683"/>
      <c r="AP125" s="2683"/>
      <c r="AQ125" s="2683"/>
      <c r="AR125" s="2683"/>
      <c r="AS125" s="2683"/>
      <c r="AT125" s="2683"/>
      <c r="AU125" s="2683"/>
      <c r="AV125" s="2683"/>
      <c r="AW125" s="2683"/>
      <c r="AX125" s="2683"/>
      <c r="AY125" s="2683"/>
      <c r="AZ125" s="2683"/>
      <c r="BA125" s="2683"/>
      <c r="BB125" s="2683"/>
      <c r="BC125" s="2683"/>
      <c r="BD125" s="2683"/>
      <c r="BE125" s="2683"/>
      <c r="BF125" s="2683"/>
      <c r="BG125" s="2683"/>
      <c r="BH125" s="2683"/>
      <c r="BI125" s="2683"/>
      <c r="BJ125" s="2683"/>
      <c r="BK125" s="2683"/>
      <c r="BL125" s="2683"/>
      <c r="BM125" s="2683"/>
      <c r="BN125" s="2683"/>
      <c r="BO125" s="2683"/>
      <c r="BP125" s="2683"/>
      <c r="BQ125" s="2683"/>
      <c r="BR125" s="2683"/>
      <c r="BS125" s="2683"/>
      <c r="BT125" s="2683"/>
      <c r="BU125" s="2683"/>
      <c r="BV125" s="2683"/>
      <c r="BW125" s="2683"/>
      <c r="BX125" s="2683"/>
      <c r="BY125" s="2683"/>
      <c r="BZ125" s="2683"/>
      <c r="CA125" s="2683"/>
      <c r="CB125" s="2683"/>
      <c r="CC125" s="2683"/>
      <c r="CD125" s="2683"/>
      <c r="CE125" s="2683"/>
      <c r="CF125" s="2683"/>
      <c r="CG125" s="2683"/>
      <c r="CH125" s="2683"/>
      <c r="CI125" s="2684">
        <v>0</v>
      </c>
      <c r="CJ125" s="2685"/>
      <c r="CK125" s="2685"/>
      <c r="CL125" s="2685"/>
      <c r="CM125" s="2685"/>
      <c r="CN125" s="2685"/>
      <c r="CO125" s="2685"/>
      <c r="CP125" s="2685"/>
      <c r="CQ125" s="2685"/>
      <c r="CR125" s="2685"/>
      <c r="CS125" s="2685"/>
      <c r="CT125" s="2686"/>
      <c r="CU125" s="2698">
        <v>201</v>
      </c>
      <c r="CV125" s="2698"/>
      <c r="CW125" s="2698"/>
      <c r="CX125" s="2698"/>
      <c r="CY125" s="2698"/>
      <c r="CZ125" s="2698"/>
      <c r="DA125" s="2698"/>
      <c r="DB125" s="2698"/>
      <c r="DC125" s="2698"/>
      <c r="DD125" s="2698"/>
      <c r="DE125" s="2698"/>
      <c r="DF125" s="2698"/>
    </row>
    <row r="126" spans="1:113" ht="15" customHeight="1" x14ac:dyDescent="0.25">
      <c r="B126" s="2683" t="s">
        <v>1129</v>
      </c>
      <c r="C126" s="2683"/>
      <c r="D126" s="2683"/>
      <c r="E126" s="2683"/>
      <c r="F126" s="2683"/>
      <c r="G126" s="2683"/>
      <c r="H126" s="2683"/>
      <c r="I126" s="2683"/>
      <c r="J126" s="2683"/>
      <c r="K126" s="2683"/>
      <c r="L126" s="2683"/>
      <c r="M126" s="2683"/>
      <c r="N126" s="2683"/>
      <c r="O126" s="2683"/>
      <c r="P126" s="2683"/>
      <c r="Q126" s="2683"/>
      <c r="R126" s="2683"/>
      <c r="S126" s="2683"/>
      <c r="T126" s="2683"/>
      <c r="U126" s="2683"/>
      <c r="V126" s="2683"/>
      <c r="W126" s="2683"/>
      <c r="X126" s="2683"/>
      <c r="Y126" s="2683"/>
      <c r="Z126" s="2683"/>
      <c r="AA126" s="2683"/>
      <c r="AB126" s="2683"/>
      <c r="AC126" s="2683"/>
      <c r="AD126" s="2683"/>
      <c r="AE126" s="2683"/>
      <c r="AF126" s="2683"/>
      <c r="AG126" s="2683"/>
      <c r="AH126" s="2683"/>
      <c r="AI126" s="2683"/>
      <c r="AJ126" s="2683"/>
      <c r="AK126" s="2683"/>
      <c r="AL126" s="2683"/>
      <c r="AM126" s="2683"/>
      <c r="AN126" s="2683"/>
      <c r="AO126" s="2683"/>
      <c r="AP126" s="2683"/>
      <c r="AQ126" s="2683"/>
      <c r="AR126" s="2683"/>
      <c r="AS126" s="2683"/>
      <c r="AT126" s="2683"/>
      <c r="AU126" s="2683"/>
      <c r="AV126" s="2683"/>
      <c r="AW126" s="2683"/>
      <c r="AX126" s="2683"/>
      <c r="AY126" s="2683"/>
      <c r="AZ126" s="2683"/>
      <c r="BA126" s="2683"/>
      <c r="BB126" s="2683"/>
      <c r="BC126" s="2683"/>
      <c r="BD126" s="2683"/>
      <c r="BE126" s="2683"/>
      <c r="BF126" s="2683"/>
      <c r="BG126" s="2683"/>
      <c r="BH126" s="2683"/>
      <c r="BI126" s="2683"/>
      <c r="BJ126" s="2683"/>
      <c r="BK126" s="2683"/>
      <c r="BL126" s="2683"/>
      <c r="BM126" s="2683"/>
      <c r="BN126" s="2683"/>
      <c r="BO126" s="2683"/>
      <c r="BP126" s="2683"/>
      <c r="BQ126" s="2683"/>
      <c r="BR126" s="2683"/>
      <c r="BS126" s="2683"/>
      <c r="BT126" s="2683"/>
      <c r="BU126" s="2683"/>
      <c r="BV126" s="2683"/>
      <c r="BW126" s="2683"/>
      <c r="BX126" s="2683"/>
      <c r="BY126" s="2683"/>
      <c r="BZ126" s="2683"/>
      <c r="CA126" s="2683"/>
      <c r="CB126" s="2683"/>
      <c r="CC126" s="2683"/>
      <c r="CD126" s="2683"/>
      <c r="CE126" s="2683"/>
      <c r="CF126" s="2683"/>
      <c r="CG126" s="2683"/>
      <c r="CH126" s="2683"/>
      <c r="CI126" s="2684">
        <v>55</v>
      </c>
      <c r="CJ126" s="2685"/>
      <c r="CK126" s="2685"/>
      <c r="CL126" s="2685"/>
      <c r="CM126" s="2685"/>
      <c r="CN126" s="2685"/>
      <c r="CO126" s="2685"/>
      <c r="CP126" s="2685"/>
      <c r="CQ126" s="2685"/>
      <c r="CR126" s="2685"/>
      <c r="CS126" s="2685"/>
      <c r="CT126" s="2686"/>
      <c r="CU126" s="2687">
        <f t="shared" ref="CU126:CU132" si="0">CI126/$CI$123</f>
        <v>0.17973856209150327</v>
      </c>
      <c r="CV126" s="2687"/>
      <c r="CW126" s="2687"/>
      <c r="CX126" s="2687"/>
      <c r="CY126" s="2687"/>
      <c r="CZ126" s="2687"/>
      <c r="DA126" s="2687"/>
      <c r="DB126" s="2687"/>
      <c r="DC126" s="2687"/>
      <c r="DD126" s="2687"/>
      <c r="DE126" s="2687"/>
      <c r="DF126" s="2687"/>
    </row>
    <row r="127" spans="1:113" ht="15" customHeight="1" x14ac:dyDescent="0.25">
      <c r="B127" s="2683" t="s">
        <v>1130</v>
      </c>
      <c r="C127" s="2683"/>
      <c r="D127" s="2683"/>
      <c r="E127" s="2683"/>
      <c r="F127" s="2683"/>
      <c r="G127" s="2683"/>
      <c r="H127" s="2683"/>
      <c r="I127" s="2683"/>
      <c r="J127" s="2683"/>
      <c r="K127" s="2683"/>
      <c r="L127" s="2683"/>
      <c r="M127" s="2683"/>
      <c r="N127" s="2683"/>
      <c r="O127" s="2683"/>
      <c r="P127" s="2683"/>
      <c r="Q127" s="2683"/>
      <c r="R127" s="2683"/>
      <c r="S127" s="2683"/>
      <c r="T127" s="2683"/>
      <c r="U127" s="2683"/>
      <c r="V127" s="2683"/>
      <c r="W127" s="2683"/>
      <c r="X127" s="2683"/>
      <c r="Y127" s="2683"/>
      <c r="Z127" s="2683"/>
      <c r="AA127" s="2683"/>
      <c r="AB127" s="2683"/>
      <c r="AC127" s="2683"/>
      <c r="AD127" s="2683"/>
      <c r="AE127" s="2683"/>
      <c r="AF127" s="2683"/>
      <c r="AG127" s="2683"/>
      <c r="AH127" s="2683"/>
      <c r="AI127" s="2683"/>
      <c r="AJ127" s="2683"/>
      <c r="AK127" s="2683"/>
      <c r="AL127" s="2683"/>
      <c r="AM127" s="2683"/>
      <c r="AN127" s="2683"/>
      <c r="AO127" s="2683"/>
      <c r="AP127" s="2683"/>
      <c r="AQ127" s="2683"/>
      <c r="AR127" s="2683"/>
      <c r="AS127" s="2683"/>
      <c r="AT127" s="2683"/>
      <c r="AU127" s="2683"/>
      <c r="AV127" s="2683"/>
      <c r="AW127" s="2683"/>
      <c r="AX127" s="2683"/>
      <c r="AY127" s="2683"/>
      <c r="AZ127" s="2683"/>
      <c r="BA127" s="2683"/>
      <c r="BB127" s="2683"/>
      <c r="BC127" s="2683"/>
      <c r="BD127" s="2683"/>
      <c r="BE127" s="2683"/>
      <c r="BF127" s="2683"/>
      <c r="BG127" s="2683"/>
      <c r="BH127" s="2683"/>
      <c r="BI127" s="2683"/>
      <c r="BJ127" s="2683"/>
      <c r="BK127" s="2683"/>
      <c r="BL127" s="2683"/>
      <c r="BM127" s="2683"/>
      <c r="BN127" s="2683"/>
      <c r="BO127" s="2683"/>
      <c r="BP127" s="2683"/>
      <c r="BQ127" s="2683"/>
      <c r="BR127" s="2683"/>
      <c r="BS127" s="2683"/>
      <c r="BT127" s="2683"/>
      <c r="BU127" s="2683"/>
      <c r="BV127" s="2683"/>
      <c r="BW127" s="2683"/>
      <c r="BX127" s="2683"/>
      <c r="BY127" s="2683"/>
      <c r="BZ127" s="2683"/>
      <c r="CA127" s="2683"/>
      <c r="CB127" s="2683"/>
      <c r="CC127" s="2683"/>
      <c r="CD127" s="2683"/>
      <c r="CE127" s="2683"/>
      <c r="CF127" s="2683"/>
      <c r="CG127" s="2683"/>
      <c r="CH127" s="2683"/>
      <c r="CI127" s="2684">
        <v>9</v>
      </c>
      <c r="CJ127" s="2685"/>
      <c r="CK127" s="2685"/>
      <c r="CL127" s="2685"/>
      <c r="CM127" s="2685"/>
      <c r="CN127" s="2685"/>
      <c r="CO127" s="2685"/>
      <c r="CP127" s="2685"/>
      <c r="CQ127" s="2685"/>
      <c r="CR127" s="2685"/>
      <c r="CS127" s="2685"/>
      <c r="CT127" s="2686"/>
      <c r="CU127" s="2687">
        <f t="shared" si="0"/>
        <v>2.9411764705882353E-2</v>
      </c>
      <c r="CV127" s="2687"/>
      <c r="CW127" s="2687"/>
      <c r="CX127" s="2687"/>
      <c r="CY127" s="2687"/>
      <c r="CZ127" s="2687"/>
      <c r="DA127" s="2687"/>
      <c r="DB127" s="2687"/>
      <c r="DC127" s="2687"/>
      <c r="DD127" s="2687"/>
      <c r="DE127" s="2687"/>
      <c r="DF127" s="2687"/>
    </row>
    <row r="128" spans="1:113" ht="15" customHeight="1" x14ac:dyDescent="0.25">
      <c r="B128" s="2683" t="s">
        <v>1131</v>
      </c>
      <c r="C128" s="2683"/>
      <c r="D128" s="2683"/>
      <c r="E128" s="2683"/>
      <c r="F128" s="2683"/>
      <c r="G128" s="2683"/>
      <c r="H128" s="2683"/>
      <c r="I128" s="2683"/>
      <c r="J128" s="2683"/>
      <c r="K128" s="2683"/>
      <c r="L128" s="2683"/>
      <c r="M128" s="2683"/>
      <c r="N128" s="2683"/>
      <c r="O128" s="2683"/>
      <c r="P128" s="2683"/>
      <c r="Q128" s="2683"/>
      <c r="R128" s="2683"/>
      <c r="S128" s="2683"/>
      <c r="T128" s="2683"/>
      <c r="U128" s="2683"/>
      <c r="V128" s="2683"/>
      <c r="W128" s="2683"/>
      <c r="X128" s="2683"/>
      <c r="Y128" s="2683"/>
      <c r="Z128" s="2683"/>
      <c r="AA128" s="2683"/>
      <c r="AB128" s="2683"/>
      <c r="AC128" s="2683"/>
      <c r="AD128" s="2683"/>
      <c r="AE128" s="2683"/>
      <c r="AF128" s="2683"/>
      <c r="AG128" s="2683"/>
      <c r="AH128" s="2683"/>
      <c r="AI128" s="2683"/>
      <c r="AJ128" s="2683"/>
      <c r="AK128" s="2683"/>
      <c r="AL128" s="2683"/>
      <c r="AM128" s="2683"/>
      <c r="AN128" s="2683"/>
      <c r="AO128" s="2683"/>
      <c r="AP128" s="2683"/>
      <c r="AQ128" s="2683"/>
      <c r="AR128" s="2683"/>
      <c r="AS128" s="2683"/>
      <c r="AT128" s="2683"/>
      <c r="AU128" s="2683"/>
      <c r="AV128" s="2683"/>
      <c r="AW128" s="2683"/>
      <c r="AX128" s="2683"/>
      <c r="AY128" s="2683"/>
      <c r="AZ128" s="2683"/>
      <c r="BA128" s="2683"/>
      <c r="BB128" s="2683"/>
      <c r="BC128" s="2683"/>
      <c r="BD128" s="2683"/>
      <c r="BE128" s="2683"/>
      <c r="BF128" s="2683"/>
      <c r="BG128" s="2683"/>
      <c r="BH128" s="2683"/>
      <c r="BI128" s="2683"/>
      <c r="BJ128" s="2683"/>
      <c r="BK128" s="2683"/>
      <c r="BL128" s="2683"/>
      <c r="BM128" s="2683"/>
      <c r="BN128" s="2683"/>
      <c r="BO128" s="2683"/>
      <c r="BP128" s="2683"/>
      <c r="BQ128" s="2683"/>
      <c r="BR128" s="2683"/>
      <c r="BS128" s="2683"/>
      <c r="BT128" s="2683"/>
      <c r="BU128" s="2683"/>
      <c r="BV128" s="2683"/>
      <c r="BW128" s="2683"/>
      <c r="BX128" s="2683"/>
      <c r="BY128" s="2683"/>
      <c r="BZ128" s="2683"/>
      <c r="CA128" s="2683"/>
      <c r="CB128" s="2683"/>
      <c r="CC128" s="2683"/>
      <c r="CD128" s="2683"/>
      <c r="CE128" s="2683"/>
      <c r="CF128" s="2683"/>
      <c r="CG128" s="2683"/>
      <c r="CH128" s="2683"/>
      <c r="CI128" s="2684">
        <v>3</v>
      </c>
      <c r="CJ128" s="2685"/>
      <c r="CK128" s="2685"/>
      <c r="CL128" s="2685"/>
      <c r="CM128" s="2685"/>
      <c r="CN128" s="2685"/>
      <c r="CO128" s="2685"/>
      <c r="CP128" s="2685"/>
      <c r="CQ128" s="2685"/>
      <c r="CR128" s="2685"/>
      <c r="CS128" s="2685"/>
      <c r="CT128" s="2686"/>
      <c r="CU128" s="2687">
        <f t="shared" si="0"/>
        <v>9.8039215686274508E-3</v>
      </c>
      <c r="CV128" s="2687"/>
      <c r="CW128" s="2687"/>
      <c r="CX128" s="2687"/>
      <c r="CY128" s="2687"/>
      <c r="CZ128" s="2687"/>
      <c r="DA128" s="2687"/>
      <c r="DB128" s="2687"/>
      <c r="DC128" s="2687"/>
      <c r="DD128" s="2687"/>
      <c r="DE128" s="2687"/>
      <c r="DF128" s="2687"/>
    </row>
    <row r="129" spans="2:110" ht="15" customHeight="1" x14ac:dyDescent="0.25">
      <c r="B129" s="2701" t="s">
        <v>1235</v>
      </c>
      <c r="C129" s="2701"/>
      <c r="D129" s="2701"/>
      <c r="E129" s="2701"/>
      <c r="F129" s="2701"/>
      <c r="G129" s="2701"/>
      <c r="H129" s="2701"/>
      <c r="I129" s="2701"/>
      <c r="J129" s="2701"/>
      <c r="K129" s="2701"/>
      <c r="L129" s="2701"/>
      <c r="M129" s="2701"/>
      <c r="N129" s="2701"/>
      <c r="O129" s="2701"/>
      <c r="P129" s="2701"/>
      <c r="Q129" s="2701"/>
      <c r="R129" s="2701"/>
      <c r="S129" s="2701"/>
      <c r="T129" s="2701"/>
      <c r="U129" s="2701"/>
      <c r="V129" s="2701"/>
      <c r="W129" s="2701"/>
      <c r="X129" s="2701"/>
      <c r="Y129" s="2701"/>
      <c r="Z129" s="2701"/>
      <c r="AA129" s="2701"/>
      <c r="AB129" s="2701"/>
      <c r="AC129" s="2701"/>
      <c r="AD129" s="2701"/>
      <c r="AE129" s="2701"/>
      <c r="AF129" s="2701"/>
      <c r="AG129" s="2701"/>
      <c r="AH129" s="2701"/>
      <c r="AI129" s="2701"/>
      <c r="AJ129" s="2701"/>
      <c r="AK129" s="2701"/>
      <c r="AL129" s="2701"/>
      <c r="AM129" s="2701"/>
      <c r="AN129" s="2701"/>
      <c r="AO129" s="2701"/>
      <c r="AP129" s="2701"/>
      <c r="AQ129" s="2701"/>
      <c r="AR129" s="2701"/>
      <c r="AS129" s="2701"/>
      <c r="AT129" s="2701"/>
      <c r="AU129" s="2701"/>
      <c r="AV129" s="2701"/>
      <c r="AW129" s="2701"/>
      <c r="AX129" s="2701"/>
      <c r="AY129" s="2701"/>
      <c r="AZ129" s="2701"/>
      <c r="BA129" s="2701"/>
      <c r="BB129" s="2701"/>
      <c r="BC129" s="2701"/>
      <c r="BD129" s="2701"/>
      <c r="BE129" s="2701"/>
      <c r="BF129" s="2701"/>
      <c r="BG129" s="2701"/>
      <c r="BH129" s="2701"/>
      <c r="BI129" s="2701"/>
      <c r="BJ129" s="2701"/>
      <c r="BK129" s="2701"/>
      <c r="BL129" s="2701"/>
      <c r="BM129" s="2701"/>
      <c r="BN129" s="2701"/>
      <c r="BO129" s="2701"/>
      <c r="BP129" s="2701"/>
      <c r="BQ129" s="2701"/>
      <c r="BR129" s="2701"/>
      <c r="BS129" s="2701"/>
      <c r="BT129" s="2701"/>
      <c r="BU129" s="2701"/>
      <c r="BV129" s="2701"/>
      <c r="BW129" s="2701"/>
      <c r="BX129" s="2701"/>
      <c r="BY129" s="2701"/>
      <c r="BZ129" s="2701"/>
      <c r="CA129" s="2701"/>
      <c r="CB129" s="2701"/>
      <c r="CC129" s="2701"/>
      <c r="CD129" s="2701"/>
      <c r="CE129" s="2701"/>
      <c r="CF129" s="2701"/>
      <c r="CG129" s="2701"/>
      <c r="CH129" s="2701"/>
      <c r="CI129" s="2684">
        <v>17</v>
      </c>
      <c r="CJ129" s="2685"/>
      <c r="CK129" s="2685"/>
      <c r="CL129" s="2685"/>
      <c r="CM129" s="2685"/>
      <c r="CN129" s="2685"/>
      <c r="CO129" s="2685"/>
      <c r="CP129" s="2685"/>
      <c r="CQ129" s="2685"/>
      <c r="CR129" s="2685"/>
      <c r="CS129" s="2685"/>
      <c r="CT129" s="2686"/>
      <c r="CU129" s="2687">
        <f t="shared" si="0"/>
        <v>5.5555555555555552E-2</v>
      </c>
      <c r="CV129" s="2687"/>
      <c r="CW129" s="2687"/>
      <c r="CX129" s="2687"/>
      <c r="CY129" s="2687"/>
      <c r="CZ129" s="2687"/>
      <c r="DA129" s="2687"/>
      <c r="DB129" s="2687"/>
      <c r="DC129" s="2687"/>
      <c r="DD129" s="2687"/>
      <c r="DE129" s="2687"/>
      <c r="DF129" s="2687"/>
    </row>
    <row r="130" spans="2:110" ht="15" customHeight="1" x14ac:dyDescent="0.25">
      <c r="B130" s="2701" t="s">
        <v>1239</v>
      </c>
      <c r="C130" s="2701"/>
      <c r="D130" s="2701"/>
      <c r="E130" s="2701"/>
      <c r="F130" s="2701"/>
      <c r="G130" s="2701"/>
      <c r="H130" s="2701"/>
      <c r="I130" s="2701"/>
      <c r="J130" s="2701"/>
      <c r="K130" s="2701"/>
      <c r="L130" s="2701"/>
      <c r="M130" s="2701"/>
      <c r="N130" s="2701"/>
      <c r="O130" s="2701"/>
      <c r="P130" s="2701"/>
      <c r="Q130" s="2701"/>
      <c r="R130" s="2701"/>
      <c r="S130" s="2701"/>
      <c r="T130" s="2701"/>
      <c r="U130" s="2701"/>
      <c r="V130" s="2701"/>
      <c r="W130" s="2701"/>
      <c r="X130" s="2701"/>
      <c r="Y130" s="2701"/>
      <c r="Z130" s="2701"/>
      <c r="AA130" s="2701"/>
      <c r="AB130" s="2701"/>
      <c r="AC130" s="2701"/>
      <c r="AD130" s="2701"/>
      <c r="AE130" s="2701"/>
      <c r="AF130" s="2701"/>
      <c r="AG130" s="2701"/>
      <c r="AH130" s="2701"/>
      <c r="AI130" s="2701"/>
      <c r="AJ130" s="2701"/>
      <c r="AK130" s="2701"/>
      <c r="AL130" s="2701"/>
      <c r="AM130" s="2701"/>
      <c r="AN130" s="2701"/>
      <c r="AO130" s="2701"/>
      <c r="AP130" s="2701"/>
      <c r="AQ130" s="2701"/>
      <c r="AR130" s="2701"/>
      <c r="AS130" s="2701"/>
      <c r="AT130" s="2701"/>
      <c r="AU130" s="2701"/>
      <c r="AV130" s="2701"/>
      <c r="AW130" s="2701"/>
      <c r="AX130" s="2701"/>
      <c r="AY130" s="2701"/>
      <c r="AZ130" s="2701"/>
      <c r="BA130" s="2701"/>
      <c r="BB130" s="2701"/>
      <c r="BC130" s="2701"/>
      <c r="BD130" s="2701"/>
      <c r="BE130" s="2701"/>
      <c r="BF130" s="2701"/>
      <c r="BG130" s="2701"/>
      <c r="BH130" s="2701"/>
      <c r="BI130" s="2701"/>
      <c r="BJ130" s="2701"/>
      <c r="BK130" s="2701"/>
      <c r="BL130" s="2701"/>
      <c r="BM130" s="2701"/>
      <c r="BN130" s="2701"/>
      <c r="BO130" s="2701"/>
      <c r="BP130" s="2701"/>
      <c r="BQ130" s="2701"/>
      <c r="BR130" s="2701"/>
      <c r="BS130" s="2701"/>
      <c r="BT130" s="2701"/>
      <c r="BU130" s="2701"/>
      <c r="BV130" s="2701"/>
      <c r="BW130" s="2701"/>
      <c r="BX130" s="2701"/>
      <c r="BY130" s="2701"/>
      <c r="BZ130" s="2701"/>
      <c r="CA130" s="2701"/>
      <c r="CB130" s="2701"/>
      <c r="CC130" s="2701"/>
      <c r="CD130" s="2701"/>
      <c r="CE130" s="2701"/>
      <c r="CF130" s="2701"/>
      <c r="CG130" s="2701"/>
      <c r="CH130" s="2701"/>
      <c r="CI130" s="2684">
        <v>22</v>
      </c>
      <c r="CJ130" s="2685"/>
      <c r="CK130" s="2685"/>
      <c r="CL130" s="2685"/>
      <c r="CM130" s="2685"/>
      <c r="CN130" s="2685"/>
      <c r="CO130" s="2685"/>
      <c r="CP130" s="2685"/>
      <c r="CQ130" s="2685"/>
      <c r="CR130" s="2685"/>
      <c r="CS130" s="2685"/>
      <c r="CT130" s="2686"/>
      <c r="CU130" s="2687">
        <f t="shared" si="0"/>
        <v>7.1895424836601302E-2</v>
      </c>
      <c r="CV130" s="2687"/>
      <c r="CW130" s="2687"/>
      <c r="CX130" s="2687"/>
      <c r="CY130" s="2687"/>
      <c r="CZ130" s="2687"/>
      <c r="DA130" s="2687"/>
      <c r="DB130" s="2687"/>
      <c r="DC130" s="2687"/>
      <c r="DD130" s="2687"/>
      <c r="DE130" s="2687"/>
      <c r="DF130" s="2687"/>
    </row>
    <row r="131" spans="2:110" ht="15" customHeight="1" x14ac:dyDescent="0.25">
      <c r="B131" s="2705" t="s">
        <v>1209</v>
      </c>
      <c r="C131" s="2705"/>
      <c r="D131" s="2705"/>
      <c r="E131" s="2705"/>
      <c r="F131" s="2705"/>
      <c r="G131" s="2705"/>
      <c r="H131" s="2705"/>
      <c r="I131" s="2705"/>
      <c r="J131" s="2705"/>
      <c r="K131" s="2705"/>
      <c r="L131" s="2705"/>
      <c r="M131" s="2705"/>
      <c r="N131" s="2705"/>
      <c r="O131" s="2705"/>
      <c r="P131" s="2705"/>
      <c r="Q131" s="2705"/>
      <c r="R131" s="2705"/>
      <c r="S131" s="2705"/>
      <c r="T131" s="2705"/>
      <c r="U131" s="2705"/>
      <c r="V131" s="2705"/>
      <c r="W131" s="2705"/>
      <c r="X131" s="2705"/>
      <c r="Y131" s="2705"/>
      <c r="Z131" s="2705"/>
      <c r="AA131" s="2705"/>
      <c r="AB131" s="2705"/>
      <c r="AC131" s="2705"/>
      <c r="AD131" s="2705"/>
      <c r="AE131" s="2705"/>
      <c r="AF131" s="2705"/>
      <c r="AG131" s="2705"/>
      <c r="AH131" s="2705"/>
      <c r="AI131" s="2705"/>
      <c r="AJ131" s="2705"/>
      <c r="AK131" s="2705"/>
      <c r="AL131" s="2705"/>
      <c r="AM131" s="2705"/>
      <c r="AN131" s="2705"/>
      <c r="AO131" s="2705"/>
      <c r="AP131" s="2705"/>
      <c r="AQ131" s="2705"/>
      <c r="AR131" s="2705"/>
      <c r="AS131" s="2705"/>
      <c r="AT131" s="2705"/>
      <c r="AU131" s="2705"/>
      <c r="AV131" s="2705"/>
      <c r="AW131" s="2705"/>
      <c r="AX131" s="2705"/>
      <c r="AY131" s="2705"/>
      <c r="AZ131" s="2705"/>
      <c r="BA131" s="2705"/>
      <c r="BB131" s="2705"/>
      <c r="BC131" s="2705"/>
      <c r="BD131" s="2705"/>
      <c r="BE131" s="2705"/>
      <c r="BF131" s="2705"/>
      <c r="BG131" s="2705"/>
      <c r="BH131" s="2705"/>
      <c r="BI131" s="2705"/>
      <c r="BJ131" s="2705"/>
      <c r="BK131" s="2705"/>
      <c r="BL131" s="2705"/>
      <c r="BM131" s="2705"/>
      <c r="BN131" s="2705"/>
      <c r="BO131" s="2705"/>
      <c r="BP131" s="2705"/>
      <c r="BQ131" s="2705"/>
      <c r="BR131" s="2705"/>
      <c r="BS131" s="2705"/>
      <c r="BT131" s="2705"/>
      <c r="BU131" s="2705"/>
      <c r="BV131" s="2705"/>
      <c r="BW131" s="2705"/>
      <c r="BX131" s="2705"/>
      <c r="BY131" s="2705"/>
      <c r="BZ131" s="2705"/>
      <c r="CA131" s="2705"/>
      <c r="CB131" s="2705"/>
      <c r="CC131" s="2705"/>
      <c r="CD131" s="2705"/>
      <c r="CE131" s="2705"/>
      <c r="CF131" s="2705"/>
      <c r="CG131" s="2705"/>
      <c r="CH131" s="2705"/>
      <c r="CI131" s="2684">
        <v>58</v>
      </c>
      <c r="CJ131" s="2685"/>
      <c r="CK131" s="2685"/>
      <c r="CL131" s="2685"/>
      <c r="CM131" s="2685"/>
      <c r="CN131" s="2685"/>
      <c r="CO131" s="2685"/>
      <c r="CP131" s="2685"/>
      <c r="CQ131" s="2685"/>
      <c r="CR131" s="2685"/>
      <c r="CS131" s="2685"/>
      <c r="CT131" s="2686"/>
      <c r="CU131" s="2687">
        <f t="shared" si="0"/>
        <v>0.18954248366013071</v>
      </c>
      <c r="CV131" s="2687"/>
      <c r="CW131" s="2687"/>
      <c r="CX131" s="2687"/>
      <c r="CY131" s="2687"/>
      <c r="CZ131" s="2687"/>
      <c r="DA131" s="2687"/>
      <c r="DB131" s="2687"/>
      <c r="DC131" s="2687"/>
      <c r="DD131" s="2687"/>
      <c r="DE131" s="2687"/>
      <c r="DF131" s="2687"/>
    </row>
    <row r="132" spans="2:110" ht="15" customHeight="1" x14ac:dyDescent="0.25">
      <c r="B132" s="2702" t="s">
        <v>1132</v>
      </c>
      <c r="C132" s="2703"/>
      <c r="D132" s="2703"/>
      <c r="E132" s="2703"/>
      <c r="F132" s="2703"/>
      <c r="G132" s="2703"/>
      <c r="H132" s="2703"/>
      <c r="I132" s="2703"/>
      <c r="J132" s="2703"/>
      <c r="K132" s="2703"/>
      <c r="L132" s="2703"/>
      <c r="M132" s="2703"/>
      <c r="N132" s="2703"/>
      <c r="O132" s="2703"/>
      <c r="P132" s="2703"/>
      <c r="Q132" s="2703"/>
      <c r="R132" s="2703"/>
      <c r="S132" s="2703"/>
      <c r="T132" s="2703"/>
      <c r="U132" s="2703"/>
      <c r="V132" s="2703"/>
      <c r="W132" s="2703"/>
      <c r="X132" s="2703"/>
      <c r="Y132" s="2703"/>
      <c r="Z132" s="2703"/>
      <c r="AA132" s="2703"/>
      <c r="AB132" s="2703"/>
      <c r="AC132" s="2703"/>
      <c r="AD132" s="2703"/>
      <c r="AE132" s="2703"/>
      <c r="AF132" s="2703"/>
      <c r="AG132" s="2703"/>
      <c r="AH132" s="2703"/>
      <c r="AI132" s="2703"/>
      <c r="AJ132" s="2703"/>
      <c r="AK132" s="2703"/>
      <c r="AL132" s="2703"/>
      <c r="AM132" s="2703"/>
      <c r="AN132" s="2703"/>
      <c r="AO132" s="2703"/>
      <c r="AP132" s="2703"/>
      <c r="AQ132" s="2703"/>
      <c r="AR132" s="2703"/>
      <c r="AS132" s="2703"/>
      <c r="AT132" s="2703"/>
      <c r="AU132" s="2703"/>
      <c r="AV132" s="2703"/>
      <c r="AW132" s="2703"/>
      <c r="AX132" s="2703"/>
      <c r="AY132" s="2703"/>
      <c r="AZ132" s="2703"/>
      <c r="BA132" s="2703"/>
      <c r="BB132" s="2703"/>
      <c r="BC132" s="2703"/>
      <c r="BD132" s="2703"/>
      <c r="BE132" s="2703"/>
      <c r="BF132" s="2703"/>
      <c r="BG132" s="2703"/>
      <c r="BH132" s="2703"/>
      <c r="BI132" s="2703"/>
      <c r="BJ132" s="2703"/>
      <c r="BK132" s="2703"/>
      <c r="BL132" s="2703"/>
      <c r="BM132" s="2703"/>
      <c r="BN132" s="2703"/>
      <c r="BO132" s="2703"/>
      <c r="BP132" s="2703"/>
      <c r="BQ132" s="2703"/>
      <c r="BR132" s="2703"/>
      <c r="BS132" s="2703"/>
      <c r="BT132" s="2703"/>
      <c r="BU132" s="2703"/>
      <c r="BV132" s="2703"/>
      <c r="BW132" s="2703"/>
      <c r="BX132" s="2703"/>
      <c r="BY132" s="2703"/>
      <c r="BZ132" s="2703"/>
      <c r="CA132" s="2703"/>
      <c r="CB132" s="2703"/>
      <c r="CC132" s="2703"/>
      <c r="CD132" s="2703"/>
      <c r="CE132" s="2703"/>
      <c r="CF132" s="2703"/>
      <c r="CG132" s="2703"/>
      <c r="CH132" s="2704"/>
      <c r="CI132" s="2691">
        <f>CI123-CI124</f>
        <v>210</v>
      </c>
      <c r="CJ132" s="2692"/>
      <c r="CK132" s="2692"/>
      <c r="CL132" s="2692"/>
      <c r="CM132" s="2692"/>
      <c r="CN132" s="2692"/>
      <c r="CO132" s="2692"/>
      <c r="CP132" s="2692"/>
      <c r="CQ132" s="2692"/>
      <c r="CR132" s="2692"/>
      <c r="CS132" s="2692"/>
      <c r="CT132" s="2693"/>
      <c r="CU132" s="2697">
        <f t="shared" si="0"/>
        <v>0.68627450980392157</v>
      </c>
      <c r="CV132" s="2697"/>
      <c r="CW132" s="2697"/>
      <c r="CX132" s="2697"/>
      <c r="CY132" s="2697"/>
      <c r="CZ132" s="2697"/>
      <c r="DA132" s="2697"/>
      <c r="DB132" s="2697"/>
      <c r="DC132" s="2697"/>
      <c r="DD132" s="2697"/>
      <c r="DE132" s="2697"/>
      <c r="DF132" s="2697"/>
    </row>
    <row r="133" spans="2:110" x14ac:dyDescent="0.25">
      <c r="B133" s="927"/>
      <c r="C133" s="927"/>
      <c r="D133" s="927"/>
      <c r="E133" s="927"/>
      <c r="F133" s="927"/>
      <c r="G133" s="927"/>
      <c r="H133" s="927"/>
      <c r="I133" s="927"/>
      <c r="J133" s="927"/>
      <c r="K133" s="927"/>
      <c r="L133" s="927"/>
      <c r="M133" s="927"/>
      <c r="N133" s="927"/>
      <c r="O133" s="927"/>
      <c r="P133" s="927"/>
      <c r="Q133" s="927"/>
      <c r="R133" s="927"/>
      <c r="S133" s="927"/>
      <c r="T133" s="927"/>
      <c r="U133" s="927"/>
      <c r="V133" s="927"/>
      <c r="W133" s="927"/>
      <c r="X133" s="927"/>
      <c r="Y133" s="927"/>
      <c r="Z133" s="927"/>
      <c r="AA133" s="927"/>
      <c r="AB133" s="927"/>
      <c r="AC133" s="927"/>
      <c r="AD133" s="927"/>
      <c r="AE133" s="927"/>
      <c r="AF133" s="927"/>
      <c r="AG133" s="927"/>
      <c r="AH133" s="927"/>
      <c r="AI133" s="927"/>
      <c r="AJ133" s="927"/>
      <c r="AK133" s="927"/>
      <c r="AL133" s="927"/>
      <c r="AM133" s="927"/>
      <c r="AN133" s="927"/>
      <c r="AO133" s="927"/>
      <c r="AP133" s="927"/>
      <c r="AQ133" s="927"/>
      <c r="AR133" s="927"/>
      <c r="AS133" s="927"/>
      <c r="AT133" s="927"/>
      <c r="AU133" s="927"/>
      <c r="AV133" s="927"/>
      <c r="AW133" s="927"/>
      <c r="AX133" s="927"/>
      <c r="AY133" s="927"/>
      <c r="AZ133" s="927"/>
      <c r="BA133" s="927"/>
      <c r="BB133" s="927"/>
      <c r="BC133" s="927"/>
      <c r="BD133" s="927"/>
      <c r="BE133" s="927"/>
      <c r="BF133" s="927"/>
      <c r="BG133" s="927"/>
      <c r="BH133" s="927"/>
      <c r="BI133" s="927"/>
      <c r="BJ133" s="927"/>
      <c r="BK133" s="927"/>
      <c r="BL133" s="927"/>
      <c r="BM133" s="927"/>
      <c r="BN133" s="927"/>
      <c r="BO133" s="927"/>
      <c r="BP133" s="927"/>
      <c r="BQ133" s="927"/>
      <c r="BR133" s="927"/>
      <c r="BS133" s="927"/>
      <c r="BT133" s="927"/>
      <c r="BU133" s="927"/>
      <c r="BV133" s="927"/>
      <c r="BW133" s="927"/>
      <c r="BX133" s="927"/>
      <c r="BY133" s="927"/>
      <c r="BZ133" s="927"/>
      <c r="CA133" s="927"/>
      <c r="CB133" s="927"/>
      <c r="CC133" s="927"/>
      <c r="CD133" s="927"/>
      <c r="CE133" s="927"/>
      <c r="CF133" s="927"/>
      <c r="CG133" s="927"/>
      <c r="CH133" s="927"/>
      <c r="CI133" s="875"/>
      <c r="CJ133" s="875"/>
      <c r="CK133" s="875"/>
      <c r="CL133" s="875"/>
      <c r="CM133" s="875"/>
      <c r="CN133" s="875"/>
      <c r="CO133" s="875"/>
      <c r="CP133" s="875"/>
      <c r="CQ133" s="875"/>
      <c r="CR133" s="875"/>
      <c r="CS133" s="875"/>
      <c r="CT133" s="875"/>
      <c r="CU133" s="875"/>
      <c r="CV133" s="875"/>
      <c r="CW133" s="875"/>
      <c r="CX133" s="875"/>
      <c r="CY133" s="875"/>
      <c r="CZ133" s="875"/>
      <c r="DA133" s="875"/>
      <c r="DB133" s="875"/>
      <c r="DC133" s="875"/>
      <c r="DD133" s="875"/>
      <c r="DE133" s="875"/>
      <c r="DF133" s="875"/>
    </row>
    <row r="134" spans="2:110" x14ac:dyDescent="0.25">
      <c r="B134" s="875"/>
      <c r="C134" s="875"/>
      <c r="D134" s="875"/>
      <c r="E134" s="875"/>
      <c r="F134" s="875"/>
      <c r="G134" s="875"/>
      <c r="H134" s="875"/>
      <c r="I134" s="875"/>
      <c r="J134" s="875"/>
      <c r="K134" s="875"/>
      <c r="L134" s="875"/>
      <c r="M134" s="875"/>
      <c r="N134" s="875"/>
      <c r="O134" s="875"/>
      <c r="P134" s="875"/>
      <c r="Q134" s="875"/>
      <c r="R134" s="875"/>
      <c r="S134" s="875"/>
      <c r="T134" s="875"/>
      <c r="U134" s="875"/>
      <c r="V134" s="875"/>
      <c r="W134" s="875"/>
      <c r="X134" s="875"/>
      <c r="Y134" s="875"/>
      <c r="Z134" s="875"/>
      <c r="AA134" s="875"/>
      <c r="AB134" s="875"/>
      <c r="AC134" s="875"/>
      <c r="AD134" s="875"/>
      <c r="AE134" s="875"/>
      <c r="AF134" s="875"/>
      <c r="AG134" s="875"/>
      <c r="AH134" s="875"/>
      <c r="AI134" s="875"/>
      <c r="AJ134" s="875"/>
      <c r="AK134" s="875"/>
      <c r="AL134" s="875"/>
      <c r="AM134" s="875"/>
      <c r="AN134" s="875"/>
      <c r="AO134" s="875"/>
      <c r="AP134" s="875"/>
      <c r="AQ134" s="875"/>
      <c r="AR134" s="875"/>
      <c r="AS134" s="875"/>
      <c r="AT134" s="875"/>
      <c r="AU134" s="875"/>
      <c r="AV134" s="875"/>
      <c r="AW134" s="875"/>
      <c r="AX134" s="875"/>
      <c r="AY134" s="875"/>
      <c r="AZ134" s="875"/>
      <c r="BA134" s="875"/>
      <c r="BB134" s="875"/>
      <c r="BC134" s="875"/>
      <c r="BD134" s="875"/>
      <c r="BE134" s="875"/>
      <c r="BF134" s="875"/>
      <c r="BG134" s="875"/>
      <c r="BH134" s="875"/>
      <c r="BI134" s="875"/>
      <c r="BJ134" s="875"/>
      <c r="BK134" s="875"/>
      <c r="BL134" s="875"/>
      <c r="BM134" s="875"/>
      <c r="BN134" s="875"/>
      <c r="BO134" s="875"/>
      <c r="BP134" s="875"/>
      <c r="BQ134" s="875"/>
      <c r="BR134" s="875"/>
      <c r="BS134" s="875"/>
      <c r="BT134" s="875"/>
      <c r="BU134" s="875"/>
      <c r="BV134" s="875"/>
      <c r="BW134" s="875"/>
      <c r="BX134" s="875"/>
      <c r="BY134" s="875"/>
      <c r="BZ134" s="875"/>
      <c r="CA134" s="875"/>
      <c r="CB134" s="875"/>
      <c r="CC134" s="875"/>
      <c r="CD134" s="875"/>
      <c r="CE134" s="875"/>
      <c r="CF134" s="875"/>
      <c r="CG134" s="875"/>
      <c r="CH134" s="875"/>
      <c r="CI134" s="875"/>
      <c r="CJ134" s="875"/>
      <c r="CK134" s="875"/>
      <c r="CL134" s="875"/>
      <c r="CM134" s="875"/>
      <c r="CN134" s="875"/>
      <c r="CO134" s="875"/>
      <c r="CP134" s="875"/>
      <c r="CQ134" s="875"/>
      <c r="CR134" s="875"/>
      <c r="CS134" s="875"/>
      <c r="CT134" s="875"/>
      <c r="CU134" s="875"/>
      <c r="CV134" s="875"/>
      <c r="CW134" s="875"/>
      <c r="CX134" s="875"/>
      <c r="CY134" s="875"/>
      <c r="CZ134" s="875"/>
      <c r="DA134" s="875"/>
      <c r="DB134" s="875"/>
      <c r="DC134" s="875"/>
      <c r="DD134" s="875"/>
      <c r="DE134" s="875"/>
      <c r="DF134" s="875"/>
    </row>
    <row r="135" spans="2:110" ht="20.100000000000001" customHeight="1" x14ac:dyDescent="0.25">
      <c r="B135" s="2706" t="s">
        <v>1134</v>
      </c>
      <c r="C135" s="2707"/>
      <c r="D135" s="2707"/>
      <c r="E135" s="2707"/>
      <c r="F135" s="2707"/>
      <c r="G135" s="2707"/>
      <c r="H135" s="2707"/>
      <c r="I135" s="2707"/>
      <c r="J135" s="2707"/>
      <c r="K135" s="2707"/>
      <c r="L135" s="2707"/>
      <c r="M135" s="2707"/>
      <c r="N135" s="2707"/>
      <c r="O135" s="2707"/>
      <c r="P135" s="2707"/>
      <c r="Q135" s="2707"/>
      <c r="R135" s="2707"/>
      <c r="S135" s="2707"/>
      <c r="T135" s="2707"/>
      <c r="U135" s="2707"/>
      <c r="V135" s="2707"/>
      <c r="W135" s="2707"/>
      <c r="X135" s="2707"/>
      <c r="Y135" s="2707"/>
      <c r="Z135" s="2707"/>
      <c r="AA135" s="2707"/>
      <c r="AB135" s="2707"/>
      <c r="AC135" s="2707"/>
      <c r="AD135" s="2707"/>
      <c r="AE135" s="2707"/>
      <c r="AF135" s="2707"/>
      <c r="AG135" s="2707"/>
      <c r="AH135" s="2707"/>
      <c r="AI135" s="2707"/>
      <c r="AJ135" s="2707"/>
      <c r="AK135" s="2707"/>
      <c r="AL135" s="2707"/>
      <c r="AM135" s="2707"/>
      <c r="AN135" s="2707"/>
      <c r="AO135" s="2707"/>
      <c r="AP135" s="2707"/>
      <c r="AQ135" s="2707"/>
      <c r="AR135" s="2707"/>
      <c r="AS135" s="2707"/>
      <c r="AT135" s="2707"/>
      <c r="AU135" s="2707"/>
      <c r="AV135" s="2707"/>
      <c r="AW135" s="2707"/>
      <c r="AX135" s="2707"/>
      <c r="AY135" s="2707"/>
      <c r="AZ135" s="2707"/>
      <c r="BA135" s="2707"/>
      <c r="BB135" s="2707"/>
      <c r="BC135" s="2707"/>
      <c r="BD135" s="2707"/>
      <c r="BE135" s="2707"/>
      <c r="BF135" s="2707"/>
      <c r="BG135" s="2707"/>
      <c r="BH135" s="2707"/>
      <c r="BI135" s="2707"/>
      <c r="BJ135" s="2707"/>
      <c r="BK135" s="2707"/>
      <c r="BL135" s="2707"/>
      <c r="BM135" s="2707"/>
      <c r="BN135" s="2707"/>
      <c r="BO135" s="2707"/>
      <c r="BP135" s="2707"/>
      <c r="BQ135" s="2707"/>
      <c r="BR135" s="2707"/>
      <c r="BS135" s="2707"/>
      <c r="BT135" s="2707"/>
      <c r="BU135" s="2707"/>
      <c r="BV135" s="2707"/>
      <c r="BW135" s="2707"/>
      <c r="BX135" s="2708"/>
      <c r="BY135" s="875"/>
      <c r="BZ135" s="875"/>
      <c r="CA135" s="875"/>
      <c r="CB135" s="875"/>
      <c r="CC135" s="875"/>
      <c r="CD135" s="875"/>
      <c r="CE135" s="875"/>
      <c r="CF135" s="875"/>
      <c r="CG135" s="875"/>
      <c r="CH135" s="875"/>
      <c r="CI135" s="875"/>
      <c r="CJ135" s="875"/>
      <c r="CK135" s="875"/>
      <c r="CL135" s="875"/>
      <c r="CM135" s="875"/>
      <c r="CN135" s="875"/>
      <c r="CO135" s="875"/>
      <c r="CP135" s="875"/>
      <c r="CQ135" s="875"/>
      <c r="CR135" s="875"/>
      <c r="CS135" s="875"/>
      <c r="CT135" s="875"/>
      <c r="CU135" s="875"/>
      <c r="CV135" s="875"/>
      <c r="CW135" s="875"/>
      <c r="CX135" s="875"/>
      <c r="CY135" s="875"/>
      <c r="CZ135" s="875"/>
      <c r="DA135" s="875"/>
      <c r="DB135" s="875"/>
      <c r="DC135" s="875"/>
      <c r="DD135" s="875"/>
      <c r="DE135" s="875"/>
      <c r="DF135" s="875"/>
    </row>
    <row r="136" spans="2:110" ht="20.100000000000001" customHeight="1" x14ac:dyDescent="0.25">
      <c r="B136" s="2699" t="s">
        <v>1094</v>
      </c>
      <c r="C136" s="2699"/>
      <c r="D136" s="2699"/>
      <c r="E136" s="2699"/>
      <c r="F136" s="2699"/>
      <c r="G136" s="2699"/>
      <c r="H136" s="2699"/>
      <c r="I136" s="2699"/>
      <c r="J136" s="2699"/>
      <c r="K136" s="2699"/>
      <c r="L136" s="2699"/>
      <c r="M136" s="2699"/>
      <c r="N136" s="2699"/>
      <c r="O136" s="2699"/>
      <c r="P136" s="2699"/>
      <c r="Q136" s="2699"/>
      <c r="R136" s="2699"/>
      <c r="S136" s="2699"/>
      <c r="T136" s="2699"/>
      <c r="U136" s="2699"/>
      <c r="V136" s="2699"/>
      <c r="W136" s="2699"/>
      <c r="X136" s="2699"/>
      <c r="Y136" s="2699"/>
      <c r="Z136" s="2699"/>
      <c r="AA136" s="2699"/>
      <c r="AB136" s="2699"/>
      <c r="AC136" s="2699"/>
      <c r="AD136" s="2699"/>
      <c r="AE136" s="2699"/>
      <c r="AF136" s="2699"/>
      <c r="AG136" s="2699"/>
      <c r="AH136" s="2699"/>
      <c r="AI136" s="2699"/>
      <c r="AJ136" s="2699"/>
      <c r="AK136" s="2699"/>
      <c r="AL136" s="2700" t="s">
        <v>1163</v>
      </c>
      <c r="AM136" s="2680"/>
      <c r="AN136" s="2680"/>
      <c r="AO136" s="2680"/>
      <c r="AP136" s="2680"/>
      <c r="AQ136" s="2680"/>
      <c r="AR136" s="2680"/>
      <c r="AS136" s="2680"/>
      <c r="AT136" s="2680"/>
      <c r="AU136" s="2680"/>
      <c r="AV136" s="2680"/>
      <c r="AW136" s="2680"/>
      <c r="AX136" s="2680"/>
      <c r="AY136" s="2680"/>
      <c r="AZ136" s="2680"/>
      <c r="BA136" s="2680"/>
      <c r="BB136" s="2680"/>
      <c r="BC136" s="2680"/>
      <c r="BD136" s="2680"/>
      <c r="BE136" s="2680"/>
      <c r="BF136" s="2680"/>
      <c r="BG136" s="2680"/>
      <c r="BH136" s="2680"/>
      <c r="BI136" s="2680"/>
      <c r="BJ136" s="2680"/>
      <c r="BK136" s="2680"/>
      <c r="BL136" s="2680"/>
      <c r="BM136" s="2680"/>
      <c r="BN136" s="2680"/>
      <c r="BO136" s="2680"/>
      <c r="BP136" s="2680"/>
      <c r="BQ136" s="2680"/>
      <c r="BR136" s="2680"/>
      <c r="BS136" s="2680"/>
      <c r="BT136" s="2680"/>
      <c r="BU136" s="2680"/>
      <c r="BV136" s="2680"/>
      <c r="BW136" s="2680"/>
      <c r="BX136" s="2681"/>
      <c r="BY136" s="875"/>
      <c r="BZ136" s="875"/>
      <c r="CA136" s="875"/>
      <c r="CB136" s="875"/>
      <c r="CC136" s="875"/>
      <c r="CD136" s="875"/>
      <c r="CE136" s="875"/>
      <c r="CF136" s="875"/>
      <c r="CG136" s="875"/>
      <c r="CH136" s="875"/>
      <c r="CI136" s="875"/>
      <c r="CJ136" s="875"/>
      <c r="CK136" s="875"/>
      <c r="CL136" s="875"/>
      <c r="CM136" s="875"/>
      <c r="CN136" s="875"/>
      <c r="CO136" s="875"/>
      <c r="CP136" s="875"/>
      <c r="CQ136" s="875"/>
      <c r="CR136" s="875"/>
      <c r="CS136" s="875"/>
      <c r="CT136" s="875"/>
      <c r="CU136" s="875"/>
      <c r="CV136" s="875"/>
      <c r="CW136" s="875"/>
      <c r="CX136" s="875"/>
      <c r="CY136" s="875"/>
      <c r="CZ136" s="875"/>
      <c r="DA136" s="875"/>
      <c r="DB136" s="875"/>
      <c r="DC136" s="875"/>
      <c r="DD136" s="875"/>
      <c r="DE136" s="875"/>
      <c r="DF136" s="875"/>
    </row>
    <row r="137" spans="2:110" ht="20.100000000000001" customHeight="1" x14ac:dyDescent="0.25">
      <c r="B137" s="2699" t="s">
        <v>1095</v>
      </c>
      <c r="C137" s="2699"/>
      <c r="D137" s="2699"/>
      <c r="E137" s="2699"/>
      <c r="F137" s="2699"/>
      <c r="G137" s="2699"/>
      <c r="H137" s="2699"/>
      <c r="I137" s="2699"/>
      <c r="J137" s="2699"/>
      <c r="K137" s="2699"/>
      <c r="L137" s="2699"/>
      <c r="M137" s="2699"/>
      <c r="N137" s="2699"/>
      <c r="O137" s="2699"/>
      <c r="P137" s="2699"/>
      <c r="Q137" s="2699"/>
      <c r="R137" s="2699"/>
      <c r="S137" s="2699"/>
      <c r="T137" s="2699"/>
      <c r="U137" s="2699"/>
      <c r="V137" s="2699"/>
      <c r="W137" s="2699"/>
      <c r="X137" s="2699"/>
      <c r="Y137" s="2699"/>
      <c r="Z137" s="2699"/>
      <c r="AA137" s="2699"/>
      <c r="AB137" s="2699"/>
      <c r="AC137" s="2699"/>
      <c r="AD137" s="2699"/>
      <c r="AE137" s="2699"/>
      <c r="AF137" s="2699"/>
      <c r="AG137" s="2699"/>
      <c r="AH137" s="2699"/>
      <c r="AI137" s="2699"/>
      <c r="AJ137" s="2699"/>
      <c r="AK137" s="2699"/>
      <c r="AL137" s="2700" t="s">
        <v>1163</v>
      </c>
      <c r="AM137" s="2680"/>
      <c r="AN137" s="2680"/>
      <c r="AO137" s="2680"/>
      <c r="AP137" s="2680"/>
      <c r="AQ137" s="2680"/>
      <c r="AR137" s="2680"/>
      <c r="AS137" s="2680"/>
      <c r="AT137" s="2680"/>
      <c r="AU137" s="2680"/>
      <c r="AV137" s="2680"/>
      <c r="AW137" s="2680"/>
      <c r="AX137" s="2680"/>
      <c r="AY137" s="2680"/>
      <c r="AZ137" s="2680"/>
      <c r="BA137" s="2680"/>
      <c r="BB137" s="2680"/>
      <c r="BC137" s="2680"/>
      <c r="BD137" s="2680"/>
      <c r="BE137" s="2680"/>
      <c r="BF137" s="2680"/>
      <c r="BG137" s="2680"/>
      <c r="BH137" s="2680"/>
      <c r="BI137" s="2680"/>
      <c r="BJ137" s="2680"/>
      <c r="BK137" s="2680"/>
      <c r="BL137" s="2680"/>
      <c r="BM137" s="2680"/>
      <c r="BN137" s="2680"/>
      <c r="BO137" s="2680"/>
      <c r="BP137" s="2680"/>
      <c r="BQ137" s="2680"/>
      <c r="BR137" s="2680"/>
      <c r="BS137" s="2680"/>
      <c r="BT137" s="2680"/>
      <c r="BU137" s="2680"/>
      <c r="BV137" s="2680"/>
      <c r="BW137" s="2680"/>
      <c r="BX137" s="2681"/>
      <c r="BY137" s="875"/>
      <c r="BZ137" s="875"/>
      <c r="CA137" s="875"/>
      <c r="CB137" s="875"/>
      <c r="CC137" s="875"/>
      <c r="CD137" s="875"/>
      <c r="CE137" s="875"/>
      <c r="CF137" s="875"/>
      <c r="CG137" s="875"/>
      <c r="CH137" s="875"/>
      <c r="CI137" s="875"/>
      <c r="CJ137" s="875"/>
      <c r="CK137" s="875"/>
      <c r="CL137" s="875"/>
      <c r="CM137" s="875"/>
      <c r="CN137" s="875"/>
      <c r="CO137" s="875"/>
      <c r="CP137" s="875"/>
      <c r="CQ137" s="875"/>
      <c r="CR137" s="875"/>
      <c r="CS137" s="875"/>
      <c r="CT137" s="875"/>
      <c r="CU137" s="875"/>
      <c r="CV137" s="875"/>
      <c r="CW137" s="875"/>
      <c r="CX137" s="875"/>
      <c r="CY137" s="875"/>
      <c r="CZ137" s="875"/>
      <c r="DA137" s="875"/>
      <c r="DB137" s="875"/>
      <c r="DC137" s="875"/>
      <c r="DD137" s="875"/>
      <c r="DE137" s="875"/>
      <c r="DF137" s="875"/>
    </row>
    <row r="138" spans="2:110" ht="20.100000000000001" customHeight="1" x14ac:dyDescent="0.25">
      <c r="B138" s="2699" t="s">
        <v>1096</v>
      </c>
      <c r="C138" s="2699"/>
      <c r="D138" s="2699"/>
      <c r="E138" s="2699"/>
      <c r="F138" s="2699"/>
      <c r="G138" s="2699"/>
      <c r="H138" s="2699"/>
      <c r="I138" s="2699"/>
      <c r="J138" s="2699"/>
      <c r="K138" s="2699"/>
      <c r="L138" s="2699"/>
      <c r="M138" s="2699"/>
      <c r="N138" s="2699"/>
      <c r="O138" s="2699"/>
      <c r="P138" s="2699"/>
      <c r="Q138" s="2699"/>
      <c r="R138" s="2699"/>
      <c r="S138" s="2699"/>
      <c r="T138" s="2699"/>
      <c r="U138" s="2699"/>
      <c r="V138" s="2699"/>
      <c r="W138" s="2699"/>
      <c r="X138" s="2699"/>
      <c r="Y138" s="2699"/>
      <c r="Z138" s="2699"/>
      <c r="AA138" s="2699"/>
      <c r="AB138" s="2699"/>
      <c r="AC138" s="2699"/>
      <c r="AD138" s="2699"/>
      <c r="AE138" s="2699"/>
      <c r="AF138" s="2699"/>
      <c r="AG138" s="2699"/>
      <c r="AH138" s="2699"/>
      <c r="AI138" s="2699"/>
      <c r="AJ138" s="2699"/>
      <c r="AK138" s="2699"/>
      <c r="AL138" s="2700" t="s">
        <v>1163</v>
      </c>
      <c r="AM138" s="2680"/>
      <c r="AN138" s="2680"/>
      <c r="AO138" s="2680"/>
      <c r="AP138" s="2680"/>
      <c r="AQ138" s="2680"/>
      <c r="AR138" s="2680"/>
      <c r="AS138" s="2680"/>
      <c r="AT138" s="2680"/>
      <c r="AU138" s="2680"/>
      <c r="AV138" s="2680"/>
      <c r="AW138" s="2680"/>
      <c r="AX138" s="2680"/>
      <c r="AY138" s="2680"/>
      <c r="AZ138" s="2680"/>
      <c r="BA138" s="2680"/>
      <c r="BB138" s="2680"/>
      <c r="BC138" s="2680"/>
      <c r="BD138" s="2680"/>
      <c r="BE138" s="2680"/>
      <c r="BF138" s="2680"/>
      <c r="BG138" s="2680"/>
      <c r="BH138" s="2680"/>
      <c r="BI138" s="2680"/>
      <c r="BJ138" s="2680"/>
      <c r="BK138" s="2680"/>
      <c r="BL138" s="2680"/>
      <c r="BM138" s="2680"/>
      <c r="BN138" s="2680"/>
      <c r="BO138" s="2680"/>
      <c r="BP138" s="2680"/>
      <c r="BQ138" s="2680"/>
      <c r="BR138" s="2680"/>
      <c r="BS138" s="2680"/>
      <c r="BT138" s="2680"/>
      <c r="BU138" s="2680"/>
      <c r="BV138" s="2680"/>
      <c r="BW138" s="2680"/>
      <c r="BX138" s="2681"/>
      <c r="BY138" s="875"/>
      <c r="BZ138" s="875"/>
      <c r="CA138" s="875"/>
      <c r="CB138" s="875"/>
      <c r="CC138" s="875"/>
      <c r="CD138" s="875"/>
      <c r="CE138" s="875"/>
      <c r="CF138" s="875"/>
      <c r="CG138" s="875"/>
      <c r="CH138" s="875"/>
      <c r="CI138" s="875"/>
      <c r="CJ138" s="875"/>
      <c r="CK138" s="875"/>
      <c r="CL138" s="875"/>
      <c r="CM138" s="875"/>
      <c r="CN138" s="875"/>
      <c r="CO138" s="875"/>
      <c r="CP138" s="875"/>
      <c r="CQ138" s="875"/>
      <c r="CR138" s="875"/>
      <c r="CS138" s="875"/>
      <c r="CT138" s="875"/>
      <c r="CU138" s="875"/>
      <c r="CV138" s="875"/>
      <c r="CW138" s="875"/>
      <c r="CX138" s="875"/>
      <c r="CY138" s="875"/>
      <c r="CZ138" s="875"/>
      <c r="DA138" s="875"/>
      <c r="DB138" s="875"/>
      <c r="DC138" s="875"/>
      <c r="DD138" s="875"/>
      <c r="DE138" s="875"/>
      <c r="DF138" s="875"/>
    </row>
    <row r="139" spans="2:110" ht="20.100000000000001" customHeight="1" x14ac:dyDescent="0.25">
      <c r="B139" s="2699" t="s">
        <v>1071</v>
      </c>
      <c r="C139" s="2699"/>
      <c r="D139" s="2699"/>
      <c r="E139" s="2699"/>
      <c r="F139" s="2699"/>
      <c r="G139" s="2699"/>
      <c r="H139" s="2699"/>
      <c r="I139" s="2699"/>
      <c r="J139" s="2699"/>
      <c r="K139" s="2699"/>
      <c r="L139" s="2699"/>
      <c r="M139" s="2699"/>
      <c r="N139" s="2699"/>
      <c r="O139" s="2699"/>
      <c r="P139" s="2699"/>
      <c r="Q139" s="2699"/>
      <c r="R139" s="2699"/>
      <c r="S139" s="2699"/>
      <c r="T139" s="2699"/>
      <c r="U139" s="2699"/>
      <c r="V139" s="2699"/>
      <c r="W139" s="2699"/>
      <c r="X139" s="2699"/>
      <c r="Y139" s="2699"/>
      <c r="Z139" s="2699"/>
      <c r="AA139" s="2699"/>
      <c r="AB139" s="2699"/>
      <c r="AC139" s="2699"/>
      <c r="AD139" s="2699"/>
      <c r="AE139" s="2699"/>
      <c r="AF139" s="2699"/>
      <c r="AG139" s="2699"/>
      <c r="AH139" s="2699"/>
      <c r="AI139" s="2699"/>
      <c r="AJ139" s="2699"/>
      <c r="AK139" s="2699"/>
      <c r="AL139" s="2700" t="s">
        <v>1163</v>
      </c>
      <c r="AM139" s="2680"/>
      <c r="AN139" s="2680"/>
      <c r="AO139" s="2680"/>
      <c r="AP139" s="2680"/>
      <c r="AQ139" s="2680"/>
      <c r="AR139" s="2680"/>
      <c r="AS139" s="2680"/>
      <c r="AT139" s="2680"/>
      <c r="AU139" s="2680"/>
      <c r="AV139" s="2680"/>
      <c r="AW139" s="2680"/>
      <c r="AX139" s="2680"/>
      <c r="AY139" s="2680"/>
      <c r="AZ139" s="2680"/>
      <c r="BA139" s="2680"/>
      <c r="BB139" s="2680"/>
      <c r="BC139" s="2680"/>
      <c r="BD139" s="2680"/>
      <c r="BE139" s="2680"/>
      <c r="BF139" s="2680"/>
      <c r="BG139" s="2680"/>
      <c r="BH139" s="2680"/>
      <c r="BI139" s="2680"/>
      <c r="BJ139" s="2680"/>
      <c r="BK139" s="2680"/>
      <c r="BL139" s="2680"/>
      <c r="BM139" s="2680"/>
      <c r="BN139" s="2680"/>
      <c r="BO139" s="2680"/>
      <c r="BP139" s="2680"/>
      <c r="BQ139" s="2680"/>
      <c r="BR139" s="2680"/>
      <c r="BS139" s="2680"/>
      <c r="BT139" s="2680"/>
      <c r="BU139" s="2680"/>
      <c r="BV139" s="2680"/>
      <c r="BW139" s="2680"/>
      <c r="BX139" s="2681"/>
      <c r="BY139" s="875"/>
      <c r="BZ139" s="875"/>
      <c r="CA139" s="875"/>
      <c r="CB139" s="875"/>
      <c r="CC139" s="875"/>
      <c r="CD139" s="875"/>
      <c r="CE139" s="875"/>
      <c r="CF139" s="875"/>
      <c r="CG139" s="875"/>
      <c r="CH139" s="875"/>
      <c r="CI139" s="875"/>
      <c r="CJ139" s="875"/>
      <c r="CK139" s="875"/>
      <c r="CL139" s="875"/>
      <c r="CM139" s="875"/>
      <c r="CN139" s="875"/>
      <c r="CO139" s="875"/>
      <c r="CP139" s="875"/>
      <c r="CQ139" s="875"/>
      <c r="CR139" s="875"/>
      <c r="CS139" s="875"/>
      <c r="CT139" s="875"/>
      <c r="CU139" s="875"/>
      <c r="CV139" s="875"/>
      <c r="CW139" s="875"/>
      <c r="CX139" s="875"/>
      <c r="CY139" s="875"/>
      <c r="CZ139" s="875"/>
      <c r="DA139" s="875"/>
      <c r="DB139" s="875"/>
      <c r="DC139" s="875"/>
      <c r="DD139" s="875"/>
      <c r="DE139" s="875"/>
      <c r="DF139" s="875"/>
    </row>
  </sheetData>
  <sheetProtection password="CA09" sheet="1" objects="1" scenarios="1"/>
  <customSheetViews>
    <customSheetView guid="{6425AD40-BB5F-4DDC-B7E5-93EC90B05160}" showGridLines="0" hiddenRows="1">
      <selection activeCell="BU120" sqref="BU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BU120" sqref="BU120"/>
      <pageMargins left="7.874015748031496E-2" right="7.874015748031496E-2" top="0.15748031496062992" bottom="0.31496062992125984" header="0.31496062992125984" footer="0.15748031496062992"/>
      <pageSetup paperSize="9" orientation="landscape" r:id="rId3"/>
    </customSheetView>
  </customSheetViews>
  <mergeCells count="83">
    <mergeCell ref="CU132:DF132"/>
    <mergeCell ref="B135:BX135"/>
    <mergeCell ref="B127:CH127"/>
    <mergeCell ref="CI127:CT127"/>
    <mergeCell ref="CU127:DF127"/>
    <mergeCell ref="AL138:BX138"/>
    <mergeCell ref="B136:AK136"/>
    <mergeCell ref="AL136:BX136"/>
    <mergeCell ref="B128:CH128"/>
    <mergeCell ref="CI128:CT128"/>
    <mergeCell ref="B131:CH131"/>
    <mergeCell ref="B139:AK139"/>
    <mergeCell ref="AL139:BX139"/>
    <mergeCell ref="CI131:CT131"/>
    <mergeCell ref="CI132:CT132"/>
    <mergeCell ref="CU128:DF128"/>
    <mergeCell ref="B129:CH129"/>
    <mergeCell ref="CI129:CT129"/>
    <mergeCell ref="CU129:DF129"/>
    <mergeCell ref="B130:CH130"/>
    <mergeCell ref="CI130:CT130"/>
    <mergeCell ref="CU130:DF130"/>
    <mergeCell ref="CU131:DF131"/>
    <mergeCell ref="B137:AK137"/>
    <mergeCell ref="AL137:BX137"/>
    <mergeCell ref="B132:CH132"/>
    <mergeCell ref="B138:AK138"/>
    <mergeCell ref="B122:CH122"/>
    <mergeCell ref="CI122:CT122"/>
    <mergeCell ref="CU122:DF122"/>
    <mergeCell ref="B126:CH126"/>
    <mergeCell ref="CI126:CT126"/>
    <mergeCell ref="CU126:DF126"/>
    <mergeCell ref="B125:CH125"/>
    <mergeCell ref="B123:CH123"/>
    <mergeCell ref="CI123:CT123"/>
    <mergeCell ref="CU123:DF123"/>
    <mergeCell ref="B124:CH124"/>
    <mergeCell ref="CI124:CT124"/>
    <mergeCell ref="CU124:DF124"/>
    <mergeCell ref="CI125:CT125"/>
    <mergeCell ref="CU125:DF125"/>
    <mergeCell ref="A20:A119"/>
    <mergeCell ref="B20:B24"/>
    <mergeCell ref="B25:B29"/>
    <mergeCell ref="B30:B34"/>
    <mergeCell ref="B35:B39"/>
    <mergeCell ref="B40:B44"/>
    <mergeCell ref="B45:B49"/>
    <mergeCell ref="B50:B54"/>
    <mergeCell ref="B55:B59"/>
    <mergeCell ref="B100:B104"/>
    <mergeCell ref="B60:B64"/>
    <mergeCell ref="B80:B84"/>
    <mergeCell ref="B105:B109"/>
    <mergeCell ref="B110:B114"/>
    <mergeCell ref="B115:B119"/>
    <mergeCell ref="B85:B89"/>
    <mergeCell ref="B65:B69"/>
    <mergeCell ref="B70:B74"/>
    <mergeCell ref="B75:B79"/>
    <mergeCell ref="AG90:AO94"/>
    <mergeCell ref="D85:AF89"/>
    <mergeCell ref="AG85:AO89"/>
    <mergeCell ref="B90:B94"/>
    <mergeCell ref="CM10:DI10"/>
    <mergeCell ref="DC103:DI106"/>
    <mergeCell ref="D105:AF109"/>
    <mergeCell ref="BJ105:BR109"/>
    <mergeCell ref="AG95:AO99"/>
    <mergeCell ref="BJ90:BR94"/>
    <mergeCell ref="BJ95:BR99"/>
    <mergeCell ref="BJ100:BR104"/>
    <mergeCell ref="DC88:DI94"/>
    <mergeCell ref="BJ85:BR89"/>
    <mergeCell ref="AP85:AY89"/>
    <mergeCell ref="AZ85:BI89"/>
    <mergeCell ref="B95:B99"/>
    <mergeCell ref="AG100:AO104"/>
    <mergeCell ref="AG105:AO109"/>
    <mergeCell ref="D90:AF94"/>
    <mergeCell ref="D95:AF99"/>
    <mergeCell ref="D100:AF104"/>
  </mergeCells>
  <hyperlinks>
    <hyperlink ref="CM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B1:N49"/>
  <sheetViews>
    <sheetView showGridLines="0" zoomScaleNormal="100" zoomScaleSheetLayoutView="100" workbookViewId="0">
      <selection activeCell="B3" sqref="B3"/>
    </sheetView>
  </sheetViews>
  <sheetFormatPr baseColWidth="10" defaultColWidth="9.140625" defaultRowHeight="15" x14ac:dyDescent="0.25"/>
  <cols>
    <col min="1" max="1" width="2.85546875" style="111" customWidth="1"/>
    <col min="2" max="4" width="10.7109375" style="111" customWidth="1"/>
    <col min="5" max="5" width="9.7109375" style="111" customWidth="1"/>
    <col min="6" max="6" width="22.28515625" style="111" customWidth="1"/>
    <col min="7" max="7" width="6.85546875" style="111" customWidth="1"/>
    <col min="8" max="12" width="10.7109375" style="111" customWidth="1"/>
    <col min="13" max="13" width="8" style="111" customWidth="1"/>
    <col min="14" max="14" width="10.140625" style="111" bestFit="1" customWidth="1"/>
    <col min="15" max="17" width="9.140625" style="111"/>
    <col min="18" max="18" width="9.140625" style="111" customWidth="1"/>
    <col min="19" max="16384" width="9.140625" style="111"/>
  </cols>
  <sheetData>
    <row r="1" spans="2:13" ht="14.25" customHeight="1" x14ac:dyDescent="0.25">
      <c r="B1" s="388"/>
    </row>
    <row r="2" spans="2:13" ht="15" customHeight="1" x14ac:dyDescent="0.3">
      <c r="B2" s="5"/>
      <c r="C2" s="579"/>
      <c r="D2" s="579"/>
      <c r="E2" s="579"/>
      <c r="F2" s="579"/>
      <c r="G2" s="579"/>
      <c r="H2" s="546"/>
      <c r="I2" s="546"/>
      <c r="J2" s="546"/>
      <c r="K2" s="546"/>
    </row>
    <row r="3" spans="2:13" ht="15" customHeight="1" x14ac:dyDescent="0.25">
      <c r="B3" s="85" t="s">
        <v>1576</v>
      </c>
      <c r="C3" s="562"/>
      <c r="D3" s="85"/>
      <c r="E3" s="562"/>
      <c r="F3" s="85"/>
      <c r="G3" s="85"/>
      <c r="H3" s="85"/>
      <c r="I3" s="562"/>
      <c r="J3" s="562"/>
      <c r="K3" s="562"/>
    </row>
    <row r="4" spans="2:13" ht="18" x14ac:dyDescent="0.25">
      <c r="B4" s="389" t="s">
        <v>826</v>
      </c>
      <c r="C4" s="562"/>
      <c r="D4" s="85"/>
      <c r="E4" s="85"/>
      <c r="F4" s="562"/>
      <c r="G4" s="562"/>
      <c r="H4" s="562"/>
      <c r="I4" s="562"/>
      <c r="J4" s="562"/>
      <c r="K4" s="207"/>
    </row>
    <row r="5" spans="2:13" ht="15.75" x14ac:dyDescent="0.25">
      <c r="B5" s="540"/>
      <c r="C5" s="562"/>
      <c r="D5" s="540"/>
      <c r="E5" s="540"/>
      <c r="F5" s="562"/>
      <c r="G5" s="562"/>
      <c r="H5" s="562"/>
      <c r="I5" s="562"/>
      <c r="J5" s="562"/>
      <c r="K5" s="207"/>
    </row>
    <row r="6" spans="2:13" ht="15" customHeight="1" x14ac:dyDescent="0.25">
      <c r="B6" s="562"/>
      <c r="C6" s="562"/>
      <c r="D6" s="540"/>
      <c r="E6" s="540"/>
      <c r="F6" s="562"/>
      <c r="G6" s="562"/>
      <c r="H6" s="562"/>
      <c r="I6" s="562"/>
      <c r="J6" s="562"/>
      <c r="K6" s="563"/>
      <c r="L6" s="190"/>
    </row>
    <row r="7" spans="2:13" ht="15.75" x14ac:dyDescent="0.25">
      <c r="B7" s="580" t="s">
        <v>1161</v>
      </c>
      <c r="C7" s="581"/>
      <c r="D7" s="580"/>
      <c r="E7" s="580"/>
      <c r="F7" s="581"/>
      <c r="G7" s="581"/>
      <c r="H7" s="564"/>
      <c r="I7" s="564"/>
      <c r="J7" s="564"/>
      <c r="K7" s="566"/>
      <c r="L7" s="190"/>
    </row>
    <row r="8" spans="2:13" ht="15.75" x14ac:dyDescent="0.25">
      <c r="B8" s="880" t="s">
        <v>1147</v>
      </c>
      <c r="C8" s="915"/>
      <c r="D8" s="916"/>
      <c r="E8" s="916"/>
      <c r="F8" s="915"/>
      <c r="G8" s="582"/>
      <c r="H8" s="562"/>
      <c r="I8" s="540"/>
      <c r="J8" s="540"/>
      <c r="K8" s="566" t="str">
        <f>Inhalt!$C$7</f>
        <v>V. OncoBox: G3.1.1 (170209)</v>
      </c>
      <c r="L8" s="190"/>
    </row>
    <row r="9" spans="2:13" ht="15.75" x14ac:dyDescent="0.25">
      <c r="C9" s="562"/>
      <c r="D9" s="562"/>
      <c r="E9" s="562"/>
      <c r="F9" s="562"/>
      <c r="G9" s="562"/>
      <c r="H9" s="562"/>
      <c r="I9" s="540"/>
      <c r="J9" s="540"/>
      <c r="K9" s="566" t="str">
        <f>Inhalt!$C$8</f>
        <v>V. Spezifikation: G3.1.1 (170209)</v>
      </c>
      <c r="L9" s="190"/>
    </row>
    <row r="10" spans="2:13" x14ac:dyDescent="0.25">
      <c r="C10" s="562"/>
      <c r="D10" s="562"/>
      <c r="E10" s="562"/>
      <c r="F10" s="562"/>
      <c r="G10" s="562"/>
      <c r="H10" s="562"/>
      <c r="I10" s="562"/>
      <c r="J10" s="562"/>
      <c r="K10" s="1561" t="s">
        <v>801</v>
      </c>
      <c r="L10" s="1562"/>
      <c r="M10" s="1562"/>
    </row>
    <row r="11" spans="2:13" x14ac:dyDescent="0.25">
      <c r="I11" s="190"/>
      <c r="J11" s="190"/>
      <c r="L11" s="190"/>
    </row>
    <row r="12" spans="2:13" x14ac:dyDescent="0.25">
      <c r="B12" s="449"/>
      <c r="I12" s="190"/>
      <c r="J12" s="190"/>
      <c r="K12" s="190"/>
      <c r="L12" s="190"/>
    </row>
    <row r="14" spans="2:13" ht="21.6" customHeight="1" x14ac:dyDescent="0.25">
      <c r="B14" s="583" t="s">
        <v>320</v>
      </c>
      <c r="C14" s="584"/>
      <c r="D14" s="585"/>
      <c r="E14" s="586"/>
      <c r="F14" s="586"/>
      <c r="G14" s="586"/>
      <c r="H14" s="587"/>
      <c r="I14" s="587"/>
      <c r="J14" s="587"/>
      <c r="K14" s="587"/>
      <c r="L14" s="587"/>
    </row>
    <row r="15" spans="2:13" ht="14.45" customHeight="1" x14ac:dyDescent="0.25">
      <c r="B15" s="2709" t="s">
        <v>1128</v>
      </c>
      <c r="C15" s="2710"/>
      <c r="D15" s="2710"/>
      <c r="E15" s="2710"/>
      <c r="F15" s="604" t="s">
        <v>1112</v>
      </c>
      <c r="G15" s="605"/>
      <c r="H15" s="2520" t="s">
        <v>1113</v>
      </c>
      <c r="I15" s="2521"/>
      <c r="J15" s="2521"/>
      <c r="K15" s="2521"/>
      <c r="L15" s="2521"/>
      <c r="M15" s="2522"/>
    </row>
    <row r="16" spans="2:13" ht="46.15" customHeight="1" x14ac:dyDescent="0.25">
      <c r="B16" s="2657" t="s">
        <v>1169</v>
      </c>
      <c r="C16" s="2711"/>
      <c r="D16" s="2711"/>
      <c r="E16" s="2712"/>
      <c r="F16" s="589" t="s">
        <v>1162</v>
      </c>
      <c r="G16" s="781">
        <v>306</v>
      </c>
      <c r="H16" s="2457" t="s">
        <v>1177</v>
      </c>
      <c r="I16" s="2458"/>
      <c r="J16" s="2458"/>
      <c r="K16" s="2458"/>
      <c r="L16" s="2458"/>
      <c r="M16" s="2458"/>
    </row>
    <row r="17" spans="2:13" s="664" customFormat="1" ht="24.75" customHeight="1" x14ac:dyDescent="0.25">
      <c r="B17" s="2055" t="s">
        <v>1534</v>
      </c>
      <c r="C17" s="2645"/>
      <c r="D17" s="2645"/>
      <c r="E17" s="2645"/>
      <c r="F17" s="1208" t="s">
        <v>1528</v>
      </c>
      <c r="G17" s="626">
        <v>0</v>
      </c>
      <c r="H17" s="2713"/>
      <c r="I17" s="2714"/>
      <c r="J17" s="2714"/>
      <c r="K17" s="2714"/>
      <c r="L17" s="2714"/>
      <c r="M17" s="2714"/>
    </row>
    <row r="18" spans="2:13" ht="28.5" customHeight="1" x14ac:dyDescent="0.25">
      <c r="B18" s="2715" t="s">
        <v>1124</v>
      </c>
      <c r="C18" s="2716"/>
      <c r="D18" s="2716"/>
      <c r="E18" s="2717"/>
      <c r="F18" s="592"/>
      <c r="G18" s="660">
        <v>306</v>
      </c>
      <c r="H18" s="2464"/>
      <c r="I18" s="2464"/>
      <c r="J18" s="2464"/>
      <c r="K18" s="2464"/>
      <c r="L18" s="2464"/>
      <c r="M18" s="2464"/>
    </row>
    <row r="19" spans="2:13" x14ac:dyDescent="0.25">
      <c r="B19" s="606"/>
      <c r="C19" s="606"/>
      <c r="D19" s="606"/>
      <c r="E19" s="593"/>
      <c r="F19" s="593"/>
      <c r="G19" s="593"/>
      <c r="H19" s="593"/>
      <c r="I19" s="593"/>
      <c r="J19" s="593"/>
      <c r="K19" s="593"/>
      <c r="L19" s="593"/>
      <c r="M19" s="593"/>
    </row>
    <row r="20" spans="2:13" x14ac:dyDescent="0.25">
      <c r="B20" s="594" t="s">
        <v>1139</v>
      </c>
      <c r="C20" s="593"/>
      <c r="D20" s="593"/>
      <c r="E20" s="593"/>
      <c r="F20" s="593"/>
      <c r="G20" s="593"/>
      <c r="H20" s="593"/>
      <c r="I20" s="593"/>
      <c r="J20" s="593"/>
      <c r="K20" s="593"/>
      <c r="L20" s="593"/>
      <c r="M20" s="593"/>
    </row>
    <row r="21" spans="2:13" ht="48" customHeight="1" x14ac:dyDescent="0.25">
      <c r="B21" s="2723" t="s">
        <v>321</v>
      </c>
      <c r="C21" s="2655"/>
      <c r="D21" s="2655"/>
      <c r="E21" s="2656"/>
      <c r="F21" s="2654" t="s">
        <v>1166</v>
      </c>
      <c r="G21" s="2655"/>
      <c r="H21" s="2655"/>
      <c r="I21" s="2655"/>
      <c r="J21" s="2655"/>
      <c r="K21" s="2655"/>
      <c r="L21" s="2655"/>
      <c r="M21" s="2656"/>
    </row>
    <row r="22" spans="2:13" ht="24.6" customHeight="1" x14ac:dyDescent="0.25">
      <c r="B22" s="2724" t="s">
        <v>1167</v>
      </c>
      <c r="C22" s="2720"/>
      <c r="D22" s="2720"/>
      <c r="E22" s="2721"/>
      <c r="F22" s="2724" t="s">
        <v>1165</v>
      </c>
      <c r="G22" s="2720"/>
      <c r="H22" s="2720"/>
      <c r="I22" s="2720"/>
      <c r="J22" s="2720"/>
      <c r="K22" s="2720"/>
      <c r="L22" s="2720"/>
      <c r="M22" s="2721"/>
    </row>
    <row r="23" spans="2:13" ht="22.5" customHeight="1" x14ac:dyDescent="0.25">
      <c r="B23" s="2719" t="s">
        <v>1181</v>
      </c>
      <c r="C23" s="2720"/>
      <c r="D23" s="2720"/>
      <c r="E23" s="2721"/>
      <c r="F23" s="2722" t="s">
        <v>1187</v>
      </c>
      <c r="G23" s="2720"/>
      <c r="H23" s="2720"/>
      <c r="I23" s="2720"/>
      <c r="J23" s="2720"/>
      <c r="K23" s="2720"/>
      <c r="L23" s="2720"/>
      <c r="M23" s="2721"/>
    </row>
    <row r="26" spans="2:13" x14ac:dyDescent="0.25">
      <c r="B26" s="2497" t="s">
        <v>1180</v>
      </c>
      <c r="C26" s="2497"/>
      <c r="D26" s="2497"/>
      <c r="E26" s="2497"/>
      <c r="F26" s="2497"/>
      <c r="G26" s="2497"/>
      <c r="H26" s="2497"/>
      <c r="I26" s="2497"/>
      <c r="J26" s="2497"/>
      <c r="K26" s="2497"/>
      <c r="L26" s="2497"/>
    </row>
    <row r="27" spans="2:13" ht="11.25" customHeight="1" x14ac:dyDescent="0.25">
      <c r="B27" s="563"/>
      <c r="C27" s="600"/>
      <c r="D27" s="600"/>
      <c r="E27" s="600"/>
      <c r="F27" s="600"/>
      <c r="G27" s="600"/>
      <c r="H27" s="600"/>
      <c r="I27" s="600"/>
      <c r="J27" s="600"/>
      <c r="K27" s="600"/>
      <c r="L27" s="600"/>
    </row>
    <row r="28" spans="2:13" ht="93" customHeight="1" x14ac:dyDescent="0.25">
      <c r="B28" s="659" t="s">
        <v>314</v>
      </c>
      <c r="C28" s="658" t="s">
        <v>307</v>
      </c>
      <c r="D28" s="659" t="s">
        <v>308</v>
      </c>
      <c r="E28" s="659" t="s">
        <v>315</v>
      </c>
      <c r="F28" s="659" t="s">
        <v>1109</v>
      </c>
      <c r="G28" s="2718" t="s">
        <v>316</v>
      </c>
      <c r="H28" s="1729"/>
      <c r="I28" s="659" t="s">
        <v>317</v>
      </c>
      <c r="J28" s="659" t="s">
        <v>318</v>
      </c>
      <c r="K28" s="659" t="s">
        <v>1179</v>
      </c>
      <c r="L28" s="607"/>
    </row>
    <row r="29" spans="2:13" x14ac:dyDescent="0.25">
      <c r="B29" s="608">
        <v>328043</v>
      </c>
      <c r="C29" s="609">
        <v>40800</v>
      </c>
      <c r="D29" s="610" t="s">
        <v>54</v>
      </c>
      <c r="E29" s="611">
        <v>1</v>
      </c>
      <c r="F29" s="611">
        <v>7</v>
      </c>
      <c r="G29" s="2725">
        <v>0</v>
      </c>
      <c r="H29" s="1729"/>
      <c r="I29" s="611">
        <v>259</v>
      </c>
      <c r="J29" s="612">
        <v>1</v>
      </c>
      <c r="K29" s="612">
        <v>1</v>
      </c>
      <c r="L29" s="602"/>
      <c r="M29" s="601">
        <f>$L29*12*2</f>
        <v>0</v>
      </c>
    </row>
    <row r="30" spans="2:13" x14ac:dyDescent="0.25">
      <c r="B30" s="608">
        <v>482304</v>
      </c>
      <c r="C30" s="609">
        <v>40870</v>
      </c>
      <c r="D30" s="610" t="s">
        <v>54</v>
      </c>
      <c r="E30" s="611">
        <v>2</v>
      </c>
      <c r="F30" s="611">
        <v>19</v>
      </c>
      <c r="G30" s="2725">
        <v>0</v>
      </c>
      <c r="H30" s="1729"/>
      <c r="I30" s="611">
        <v>258</v>
      </c>
      <c r="J30" s="612">
        <v>1</v>
      </c>
      <c r="K30" s="612">
        <v>1</v>
      </c>
      <c r="L30" s="602"/>
      <c r="M30" s="601"/>
    </row>
    <row r="31" spans="2:13" x14ac:dyDescent="0.25">
      <c r="B31" s="608">
        <v>234820</v>
      </c>
      <c r="C31" s="609">
        <v>40114</v>
      </c>
      <c r="D31" s="613" t="s">
        <v>24</v>
      </c>
      <c r="E31" s="611">
        <v>3</v>
      </c>
      <c r="F31" s="611">
        <v>41</v>
      </c>
      <c r="G31" s="2725">
        <v>1</v>
      </c>
      <c r="H31" s="1729"/>
      <c r="I31" s="611">
        <v>257</v>
      </c>
      <c r="J31" s="612">
        <v>0.99610894941634243</v>
      </c>
      <c r="K31" s="612">
        <v>0.99610894941634243</v>
      </c>
      <c r="L31" s="602"/>
      <c r="M31" s="601"/>
    </row>
    <row r="32" spans="2:13" x14ac:dyDescent="0.25">
      <c r="B32" s="608">
        <v>3284022</v>
      </c>
      <c r="C32" s="609">
        <v>40385</v>
      </c>
      <c r="D32" s="613" t="s">
        <v>24</v>
      </c>
      <c r="E32" s="611">
        <v>4</v>
      </c>
      <c r="F32" s="611">
        <v>44</v>
      </c>
      <c r="G32" s="2725">
        <v>1</v>
      </c>
      <c r="H32" s="1729"/>
      <c r="I32" s="611">
        <v>256</v>
      </c>
      <c r="J32" s="612">
        <v>0.99609375</v>
      </c>
      <c r="K32" s="612">
        <v>0.99221789883268485</v>
      </c>
      <c r="L32" s="614"/>
      <c r="M32" s="601"/>
    </row>
    <row r="33" spans="2:14" x14ac:dyDescent="0.25">
      <c r="B33" s="608">
        <v>48023</v>
      </c>
      <c r="C33" s="609">
        <v>40479</v>
      </c>
      <c r="D33" s="613" t="s">
        <v>24</v>
      </c>
      <c r="E33" s="611">
        <v>5</v>
      </c>
      <c r="F33" s="611">
        <v>48</v>
      </c>
      <c r="G33" s="2725">
        <v>1</v>
      </c>
      <c r="H33" s="1729"/>
      <c r="I33" s="611">
        <v>255</v>
      </c>
      <c r="J33" s="612">
        <v>0.99607843137254903</v>
      </c>
      <c r="K33" s="612">
        <v>0.98832684824902728</v>
      </c>
      <c r="L33" s="614"/>
      <c r="M33" s="601"/>
    </row>
    <row r="34" spans="2:14" ht="15" customHeight="1" x14ac:dyDescent="0.25">
      <c r="B34" s="615" t="s">
        <v>306</v>
      </c>
      <c r="C34" s="615" t="s">
        <v>306</v>
      </c>
      <c r="D34" s="615" t="s">
        <v>306</v>
      </c>
      <c r="E34" s="615" t="s">
        <v>306</v>
      </c>
      <c r="F34" s="615" t="s">
        <v>306</v>
      </c>
      <c r="G34" s="2725" t="s">
        <v>306</v>
      </c>
      <c r="H34" s="1729"/>
      <c r="I34" s="615" t="s">
        <v>306</v>
      </c>
      <c r="J34" s="615" t="s">
        <v>306</v>
      </c>
      <c r="K34" s="615" t="s">
        <v>306</v>
      </c>
      <c r="L34" s="602"/>
      <c r="M34" s="616"/>
      <c r="N34" s="616"/>
    </row>
    <row r="35" spans="2:14" x14ac:dyDescent="0.25">
      <c r="B35" s="615" t="s">
        <v>306</v>
      </c>
      <c r="C35" s="615" t="s">
        <v>306</v>
      </c>
      <c r="D35" s="615" t="s">
        <v>306</v>
      </c>
      <c r="E35" s="615" t="s">
        <v>306</v>
      </c>
      <c r="F35" s="615" t="s">
        <v>306</v>
      </c>
      <c r="G35" s="2725" t="s">
        <v>306</v>
      </c>
      <c r="H35" s="1729"/>
      <c r="I35" s="615" t="s">
        <v>306</v>
      </c>
      <c r="J35" s="615" t="s">
        <v>306</v>
      </c>
      <c r="K35" s="615" t="s">
        <v>306</v>
      </c>
      <c r="L35" s="602"/>
      <c r="M35" s="616"/>
      <c r="N35" s="616"/>
    </row>
    <row r="36" spans="2:14" x14ac:dyDescent="0.25">
      <c r="B36" s="615" t="s">
        <v>306</v>
      </c>
      <c r="C36" s="615" t="s">
        <v>306</v>
      </c>
      <c r="D36" s="615" t="s">
        <v>306</v>
      </c>
      <c r="E36" s="615" t="s">
        <v>306</v>
      </c>
      <c r="F36" s="615" t="s">
        <v>306</v>
      </c>
      <c r="G36" s="2725" t="s">
        <v>306</v>
      </c>
      <c r="H36" s="1729"/>
      <c r="I36" s="615" t="s">
        <v>306</v>
      </c>
      <c r="J36" s="615" t="s">
        <v>306</v>
      </c>
      <c r="K36" s="615" t="s">
        <v>306</v>
      </c>
      <c r="L36" s="602"/>
      <c r="M36" s="616"/>
      <c r="N36" s="616"/>
    </row>
    <row r="37" spans="2:14" x14ac:dyDescent="0.25">
      <c r="B37" s="608">
        <v>372024</v>
      </c>
      <c r="C37" s="609">
        <v>40709</v>
      </c>
      <c r="D37" s="610" t="s">
        <v>54</v>
      </c>
      <c r="E37" s="611">
        <v>56</v>
      </c>
      <c r="F37" s="611">
        <v>308</v>
      </c>
      <c r="G37" s="2725">
        <v>0</v>
      </c>
      <c r="H37" s="1729"/>
      <c r="I37" s="611">
        <v>204</v>
      </c>
      <c r="J37" s="612">
        <v>1</v>
      </c>
      <c r="K37" s="612">
        <v>0.90335614270087039</v>
      </c>
      <c r="L37" s="599"/>
      <c r="M37" s="616"/>
      <c r="N37" s="616"/>
    </row>
    <row r="38" spans="2:14" x14ac:dyDescent="0.25">
      <c r="B38" s="608">
        <v>8432904</v>
      </c>
      <c r="C38" s="609">
        <v>40746</v>
      </c>
      <c r="D38" s="610" t="s">
        <v>54</v>
      </c>
      <c r="E38" s="611">
        <v>57</v>
      </c>
      <c r="F38" s="611">
        <v>313</v>
      </c>
      <c r="G38" s="2725">
        <v>0</v>
      </c>
      <c r="H38" s="1729"/>
      <c r="I38" s="611">
        <v>203</v>
      </c>
      <c r="J38" s="612">
        <v>1</v>
      </c>
      <c r="K38" s="612">
        <v>0.90335614270087039</v>
      </c>
      <c r="L38" s="602"/>
      <c r="M38" s="616"/>
      <c r="N38" s="616"/>
    </row>
    <row r="39" spans="2:14" x14ac:dyDescent="0.25">
      <c r="B39" s="608">
        <v>423844</v>
      </c>
      <c r="C39" s="609">
        <v>40304</v>
      </c>
      <c r="D39" s="610" t="s">
        <v>54</v>
      </c>
      <c r="E39" s="611">
        <v>58</v>
      </c>
      <c r="F39" s="611">
        <v>315</v>
      </c>
      <c r="G39" s="2725">
        <v>0</v>
      </c>
      <c r="H39" s="1729"/>
      <c r="I39" s="611">
        <v>202</v>
      </c>
      <c r="J39" s="612">
        <v>1</v>
      </c>
      <c r="K39" s="612">
        <v>0.90335614270087039</v>
      </c>
      <c r="L39" s="602"/>
      <c r="M39" s="616"/>
      <c r="N39" s="616"/>
    </row>
    <row r="40" spans="2:14" x14ac:dyDescent="0.25">
      <c r="B40" s="608">
        <v>4238483</v>
      </c>
      <c r="C40" s="609">
        <v>40501</v>
      </c>
      <c r="D40" s="613" t="s">
        <v>24</v>
      </c>
      <c r="E40" s="611">
        <v>59</v>
      </c>
      <c r="F40" s="611">
        <v>316</v>
      </c>
      <c r="G40" s="2725">
        <v>1</v>
      </c>
      <c r="H40" s="1729"/>
      <c r="I40" s="611">
        <v>201</v>
      </c>
      <c r="J40" s="612">
        <v>0.99502487562189057</v>
      </c>
      <c r="K40" s="612">
        <v>0.89886183353320437</v>
      </c>
    </row>
    <row r="41" spans="2:14" x14ac:dyDescent="0.25">
      <c r="B41" s="608">
        <v>329832</v>
      </c>
      <c r="C41" s="609">
        <v>40410</v>
      </c>
      <c r="D41" s="613" t="s">
        <v>24</v>
      </c>
      <c r="E41" s="611">
        <v>60</v>
      </c>
      <c r="F41" s="611">
        <v>322</v>
      </c>
      <c r="G41" s="2725">
        <v>1</v>
      </c>
      <c r="H41" s="1729"/>
      <c r="I41" s="611">
        <v>200</v>
      </c>
      <c r="J41" s="612">
        <v>0.995</v>
      </c>
      <c r="K41" s="612">
        <v>0.89436752436553835</v>
      </c>
    </row>
    <row r="42" spans="2:14" x14ac:dyDescent="0.25">
      <c r="B42" s="608">
        <v>13498</v>
      </c>
      <c r="C42" s="609">
        <v>40702</v>
      </c>
      <c r="D42" s="610" t="s">
        <v>54</v>
      </c>
      <c r="E42" s="611">
        <v>61</v>
      </c>
      <c r="F42" s="611">
        <v>329</v>
      </c>
      <c r="G42" s="2725">
        <v>0</v>
      </c>
      <c r="H42" s="1729"/>
      <c r="I42" s="611">
        <v>199</v>
      </c>
      <c r="J42" s="612">
        <v>1</v>
      </c>
      <c r="K42" s="612">
        <v>0.89436752436553835</v>
      </c>
    </row>
    <row r="43" spans="2:14" x14ac:dyDescent="0.25">
      <c r="B43" s="615" t="s">
        <v>306</v>
      </c>
      <c r="C43" s="615" t="s">
        <v>306</v>
      </c>
      <c r="D43" s="615" t="s">
        <v>306</v>
      </c>
      <c r="E43" s="615" t="s">
        <v>306</v>
      </c>
      <c r="F43" s="615" t="s">
        <v>306</v>
      </c>
      <c r="G43" s="2725" t="s">
        <v>306</v>
      </c>
      <c r="H43" s="1729"/>
      <c r="I43" s="615" t="s">
        <v>306</v>
      </c>
      <c r="J43" s="615" t="s">
        <v>306</v>
      </c>
      <c r="K43" s="615" t="s">
        <v>306</v>
      </c>
    </row>
    <row r="44" spans="2:14" x14ac:dyDescent="0.25">
      <c r="B44" s="615" t="s">
        <v>306</v>
      </c>
      <c r="C44" s="615" t="s">
        <v>306</v>
      </c>
      <c r="D44" s="615" t="s">
        <v>306</v>
      </c>
      <c r="E44" s="615" t="s">
        <v>306</v>
      </c>
      <c r="F44" s="615" t="s">
        <v>306</v>
      </c>
      <c r="G44" s="2725" t="s">
        <v>306</v>
      </c>
      <c r="H44" s="1729"/>
      <c r="I44" s="615" t="s">
        <v>306</v>
      </c>
      <c r="J44" s="615" t="s">
        <v>306</v>
      </c>
      <c r="K44" s="615" t="s">
        <v>306</v>
      </c>
    </row>
    <row r="45" spans="2:14" x14ac:dyDescent="0.25">
      <c r="B45" s="615" t="s">
        <v>306</v>
      </c>
      <c r="C45" s="615" t="s">
        <v>306</v>
      </c>
      <c r="D45" s="615" t="s">
        <v>306</v>
      </c>
      <c r="E45" s="615" t="s">
        <v>306</v>
      </c>
      <c r="F45" s="615" t="s">
        <v>306</v>
      </c>
      <c r="G45" s="2725" t="s">
        <v>306</v>
      </c>
      <c r="H45" s="1729"/>
      <c r="I45" s="615" t="s">
        <v>306</v>
      </c>
      <c r="J45" s="615" t="s">
        <v>306</v>
      </c>
      <c r="K45" s="615" t="s">
        <v>306</v>
      </c>
    </row>
    <row r="46" spans="2:14" x14ac:dyDescent="0.25">
      <c r="B46" s="608">
        <v>4832048</v>
      </c>
      <c r="C46" s="609">
        <v>39905</v>
      </c>
      <c r="D46" s="610" t="s">
        <v>54</v>
      </c>
      <c r="E46" s="611">
        <v>256</v>
      </c>
      <c r="F46" s="611">
        <v>1267</v>
      </c>
      <c r="G46" s="2725">
        <v>0</v>
      </c>
      <c r="H46" s="1729"/>
      <c r="I46" s="611">
        <v>4</v>
      </c>
      <c r="J46" s="612">
        <v>1</v>
      </c>
      <c r="K46" s="612">
        <v>0.74853210583626273</v>
      </c>
    </row>
    <row r="47" spans="2:14" x14ac:dyDescent="0.25">
      <c r="B47" s="608">
        <v>234894</v>
      </c>
      <c r="C47" s="609">
        <v>39827</v>
      </c>
      <c r="D47" s="610" t="s">
        <v>54</v>
      </c>
      <c r="E47" s="611">
        <v>257</v>
      </c>
      <c r="F47" s="611">
        <v>1314</v>
      </c>
      <c r="G47" s="2725">
        <v>0</v>
      </c>
      <c r="H47" s="1729"/>
      <c r="I47" s="611">
        <v>3</v>
      </c>
      <c r="J47" s="612">
        <v>1</v>
      </c>
      <c r="K47" s="612">
        <v>0.74853210583626273</v>
      </c>
    </row>
    <row r="48" spans="2:14" x14ac:dyDescent="0.25">
      <c r="B48" s="608">
        <v>32483209</v>
      </c>
      <c r="C48" s="609">
        <v>39883</v>
      </c>
      <c r="D48" s="610" t="s">
        <v>54</v>
      </c>
      <c r="E48" s="611">
        <v>258</v>
      </c>
      <c r="F48" s="611">
        <v>1344</v>
      </c>
      <c r="G48" s="2725">
        <v>0</v>
      </c>
      <c r="H48" s="1729"/>
      <c r="I48" s="611">
        <v>2</v>
      </c>
      <c r="J48" s="612">
        <v>1</v>
      </c>
      <c r="K48" s="612">
        <v>0.74853210583626273</v>
      </c>
    </row>
    <row r="49" spans="2:11" x14ac:dyDescent="0.25">
      <c r="B49" s="608">
        <v>8434230</v>
      </c>
      <c r="C49" s="609">
        <v>39849</v>
      </c>
      <c r="D49" s="610" t="s">
        <v>54</v>
      </c>
      <c r="E49" s="611">
        <v>259</v>
      </c>
      <c r="F49" s="611">
        <v>1376</v>
      </c>
      <c r="G49" s="2725">
        <v>0</v>
      </c>
      <c r="H49" s="1729"/>
      <c r="I49" s="611">
        <v>1</v>
      </c>
      <c r="J49" s="612">
        <v>1</v>
      </c>
      <c r="K49" s="612">
        <v>0.74853210583626273</v>
      </c>
    </row>
  </sheetData>
  <sheetProtection password="CA09" sheet="1" objects="1" scenarios="1"/>
  <customSheetViews>
    <customSheetView guid="{6425AD40-BB5F-4DDC-B7E5-93EC90B05160}" showGridLines="0">
      <selection activeCell="F26" sqref="F26:M26"/>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selection activeCell="F26" sqref="F26:M26"/>
      <pageMargins left="7.874015748031496E-2" right="7.874015748031496E-2" top="0.15748031496062992" bottom="0.31496062992125984" header="0.31496062992125984" footer="0.15748031496062992"/>
      <pageSetup paperSize="9" orientation="landscape" r:id="rId3"/>
    </customSheetView>
  </customSheetViews>
  <mergeCells count="38">
    <mergeCell ref="G48:H48"/>
    <mergeCell ref="G49:H49"/>
    <mergeCell ref="G43:H43"/>
    <mergeCell ref="G44:H44"/>
    <mergeCell ref="G45:H45"/>
    <mergeCell ref="G46:H46"/>
    <mergeCell ref="G47:H47"/>
    <mergeCell ref="G41:H41"/>
    <mergeCell ref="G42:H42"/>
    <mergeCell ref="G33:H33"/>
    <mergeCell ref="G34:H34"/>
    <mergeCell ref="G35:H35"/>
    <mergeCell ref="G36:H36"/>
    <mergeCell ref="G37:H37"/>
    <mergeCell ref="G40:H40"/>
    <mergeCell ref="G32:H32"/>
    <mergeCell ref="B26:L26"/>
    <mergeCell ref="G38:H38"/>
    <mergeCell ref="G39:H39"/>
    <mergeCell ref="G30:H30"/>
    <mergeCell ref="G29:H29"/>
    <mergeCell ref="G31:H31"/>
    <mergeCell ref="B17:E17"/>
    <mergeCell ref="H17:M17"/>
    <mergeCell ref="B18:E18"/>
    <mergeCell ref="H18:M18"/>
    <mergeCell ref="G28:H28"/>
    <mergeCell ref="B23:E23"/>
    <mergeCell ref="F23:M23"/>
    <mergeCell ref="B21:E21"/>
    <mergeCell ref="F21:M21"/>
    <mergeCell ref="B22:E22"/>
    <mergeCell ref="F22:M22"/>
    <mergeCell ref="K10:M10"/>
    <mergeCell ref="B15:E15"/>
    <mergeCell ref="H15:M15"/>
    <mergeCell ref="B16:E16"/>
    <mergeCell ref="H16:M16"/>
  </mergeCells>
  <hyperlinks>
    <hyperlink ref="K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DI135"/>
  <sheetViews>
    <sheetView showGridLines="0" zoomScaleSheetLayoutView="100" workbookViewId="0">
      <selection activeCell="N6" sqref="N6"/>
    </sheetView>
  </sheetViews>
  <sheetFormatPr baseColWidth="10" defaultColWidth="9.140625" defaultRowHeight="15" x14ac:dyDescent="0.25"/>
  <cols>
    <col min="1" max="1" width="9.140625" style="111"/>
    <col min="2" max="2" width="6.140625" style="111" customWidth="1"/>
    <col min="3" max="113" width="1.140625" style="111" customWidth="1"/>
    <col min="114" max="16384" width="9.140625" style="111"/>
  </cols>
  <sheetData>
    <row r="1" spans="1:113" x14ac:dyDescent="0.25">
      <c r="B1" s="388"/>
    </row>
    <row r="2" spans="1:113" ht="18.75" x14ac:dyDescent="0.3">
      <c r="B2" s="5"/>
      <c r="C2" s="579"/>
      <c r="D2" s="579"/>
      <c r="E2" s="579"/>
      <c r="F2" s="579"/>
      <c r="G2" s="579"/>
      <c r="H2" s="546"/>
      <c r="I2" s="546"/>
      <c r="J2" s="546"/>
      <c r="K2" s="546"/>
    </row>
    <row r="3" spans="1:113" ht="18" x14ac:dyDescent="0.25">
      <c r="B3" s="85" t="s">
        <v>1576</v>
      </c>
      <c r="C3" s="562"/>
      <c r="D3" s="85"/>
      <c r="E3" s="562"/>
      <c r="F3" s="85"/>
      <c r="G3" s="85"/>
      <c r="H3" s="85"/>
      <c r="I3" s="562"/>
      <c r="J3" s="562"/>
      <c r="K3" s="562"/>
    </row>
    <row r="4" spans="1:113" ht="18" x14ac:dyDescent="0.25">
      <c r="A4" s="728"/>
      <c r="B4" s="698" t="s">
        <v>826</v>
      </c>
      <c r="C4" s="717"/>
      <c r="D4" s="222"/>
      <c r="E4" s="222"/>
      <c r="F4" s="717"/>
      <c r="G4" s="717"/>
      <c r="H4" s="717"/>
      <c r="I4" s="717"/>
      <c r="J4" s="717"/>
      <c r="K4" s="716"/>
      <c r="L4" s="728"/>
      <c r="M4" s="728"/>
      <c r="N4" s="728"/>
      <c r="O4" s="728"/>
      <c r="P4" s="728"/>
      <c r="Q4" s="728"/>
      <c r="R4" s="728"/>
      <c r="S4" s="728"/>
      <c r="T4" s="728"/>
      <c r="U4" s="728"/>
      <c r="V4" s="728"/>
    </row>
    <row r="5" spans="1:113" ht="15.75" x14ac:dyDescent="0.25">
      <c r="A5" s="728"/>
      <c r="B5" s="718"/>
      <c r="C5" s="717"/>
      <c r="D5" s="718"/>
      <c r="E5" s="718"/>
      <c r="F5" s="717"/>
      <c r="G5" s="717"/>
      <c r="H5" s="717"/>
      <c r="I5" s="717"/>
      <c r="J5" s="717"/>
      <c r="K5" s="716"/>
      <c r="L5" s="728"/>
      <c r="M5" s="728"/>
      <c r="N5" s="728"/>
      <c r="O5" s="728"/>
      <c r="P5" s="728"/>
      <c r="Q5" s="728"/>
      <c r="R5" s="728"/>
      <c r="S5" s="728"/>
      <c r="T5" s="728"/>
      <c r="U5" s="728"/>
      <c r="V5" s="728"/>
    </row>
    <row r="6" spans="1:113" ht="15.75" x14ac:dyDescent="0.25">
      <c r="A6" s="728"/>
      <c r="B6" s="717"/>
      <c r="C6" s="717"/>
      <c r="D6" s="718"/>
      <c r="E6" s="718"/>
      <c r="F6" s="717"/>
      <c r="G6" s="717"/>
      <c r="H6" s="717"/>
      <c r="I6" s="717"/>
      <c r="J6" s="717"/>
      <c r="K6" s="715"/>
      <c r="L6" s="687"/>
      <c r="M6" s="728"/>
      <c r="N6" s="728"/>
      <c r="O6" s="728"/>
      <c r="P6" s="728"/>
      <c r="Q6" s="728"/>
      <c r="R6" s="728"/>
      <c r="S6" s="728"/>
      <c r="T6" s="728"/>
      <c r="U6" s="728"/>
      <c r="V6" s="728"/>
    </row>
    <row r="7" spans="1:113" ht="15.75" x14ac:dyDescent="0.25">
      <c r="A7"/>
      <c r="B7" s="726" t="s">
        <v>1207</v>
      </c>
      <c r="C7" s="727"/>
      <c r="D7" s="726"/>
      <c r="E7" s="726"/>
      <c r="F7" s="727"/>
      <c r="AB7"/>
      <c r="AC7"/>
      <c r="AD7"/>
      <c r="AE7"/>
      <c r="AF7"/>
      <c r="AG7"/>
      <c r="AH7"/>
      <c r="CM7" s="566"/>
      <c r="CN7" s="190"/>
    </row>
    <row r="8" spans="1:113" x14ac:dyDescent="0.25">
      <c r="A8"/>
      <c r="B8" s="906" t="s">
        <v>1147</v>
      </c>
      <c r="C8" s="928"/>
      <c r="D8" s="929"/>
      <c r="E8" s="929"/>
      <c r="F8" s="928"/>
      <c r="G8" s="906"/>
      <c r="H8" s="906"/>
      <c r="I8" s="906"/>
      <c r="J8" s="906"/>
      <c r="K8" s="906"/>
      <c r="L8" s="906"/>
      <c r="M8" s="906"/>
      <c r="N8" s="906"/>
      <c r="O8" s="906"/>
      <c r="P8" s="906"/>
      <c r="Q8" s="906"/>
      <c r="R8" s="906"/>
      <c r="S8" s="906"/>
      <c r="T8" s="906"/>
      <c r="U8" s="906"/>
      <c r="V8" s="906"/>
      <c r="W8" s="906"/>
      <c r="X8" s="906"/>
      <c r="Y8" s="906"/>
      <c r="Z8" s="906"/>
      <c r="AA8" s="906"/>
      <c r="AB8" s="930"/>
      <c r="AC8" s="930"/>
      <c r="AD8" s="930"/>
      <c r="AE8" s="930"/>
      <c r="AF8" s="930"/>
      <c r="AG8" s="930"/>
      <c r="AH8" s="930"/>
      <c r="AI8" s="906"/>
      <c r="AJ8" s="906"/>
      <c r="AK8" s="906"/>
      <c r="AL8" s="906"/>
      <c r="AM8" s="906"/>
      <c r="CM8" s="566" t="str">
        <f>Inhalt!$C$7</f>
        <v>V. OncoBox: G3.1.1 (170209)</v>
      </c>
      <c r="CN8" s="190"/>
    </row>
    <row r="9" spans="1:113" x14ac:dyDescent="0.25">
      <c r="A9"/>
      <c r="B9" s="906"/>
      <c r="C9" s="906"/>
      <c r="D9" s="906"/>
      <c r="E9" s="906"/>
      <c r="F9" s="906"/>
      <c r="G9" s="906"/>
      <c r="H9" s="906"/>
      <c r="I9" s="906"/>
      <c r="J9" s="906"/>
      <c r="K9" s="906"/>
      <c r="L9" s="906"/>
      <c r="M9" s="906"/>
      <c r="N9" s="906"/>
      <c r="O9" s="906"/>
      <c r="P9" s="906"/>
      <c r="Q9" s="906"/>
      <c r="R9" s="906"/>
      <c r="S9" s="906"/>
      <c r="T9" s="906"/>
      <c r="U9" s="906"/>
      <c r="V9" s="906"/>
      <c r="W9" s="906"/>
      <c r="X9" s="906"/>
      <c r="Y9" s="906"/>
      <c r="Z9" s="906"/>
      <c r="AA9" s="906"/>
      <c r="AB9" s="930"/>
      <c r="AC9" s="930"/>
      <c r="AD9" s="930"/>
      <c r="AE9" s="930"/>
      <c r="AF9" s="930"/>
      <c r="AG9" s="930"/>
      <c r="AH9" s="930"/>
      <c r="AI9" s="906"/>
      <c r="AJ9" s="906"/>
      <c r="AK9" s="906"/>
      <c r="AL9" s="906"/>
      <c r="AM9" s="906"/>
      <c r="CM9" s="566" t="str">
        <f>Inhalt!$C$8</f>
        <v>V. Spezifikation: G3.1.1 (170209)</v>
      </c>
      <c r="CN9" s="190"/>
    </row>
    <row r="10" spans="1:113" ht="14.25" customHeight="1" x14ac:dyDescent="0.25">
      <c r="A10"/>
      <c r="B10" s="906"/>
      <c r="C10" s="906"/>
      <c r="D10" s="906"/>
      <c r="E10" s="906"/>
      <c r="F10" s="906"/>
      <c r="G10" s="906"/>
      <c r="H10" s="906"/>
      <c r="I10" s="906"/>
      <c r="J10" s="906"/>
      <c r="K10" s="906"/>
      <c r="L10" s="906"/>
      <c r="M10" s="906"/>
      <c r="N10" s="906"/>
      <c r="O10" s="906"/>
      <c r="P10" s="906"/>
      <c r="Q10" s="906"/>
      <c r="R10" s="906"/>
      <c r="S10" s="906"/>
      <c r="T10" s="906"/>
      <c r="U10" s="906"/>
      <c r="V10" s="906"/>
      <c r="W10" s="906"/>
      <c r="X10" s="906"/>
      <c r="Y10" s="906"/>
      <c r="Z10" s="906"/>
      <c r="AA10" s="906"/>
      <c r="AB10" s="930"/>
      <c r="AC10" s="930"/>
      <c r="AD10" s="930"/>
      <c r="AE10" s="930"/>
      <c r="AF10" s="930"/>
      <c r="AG10" s="930"/>
      <c r="AH10" s="930"/>
      <c r="AI10" s="906"/>
      <c r="AJ10" s="906"/>
      <c r="AK10" s="906"/>
      <c r="AL10" s="906"/>
      <c r="AM10" s="906"/>
      <c r="CM10" s="1561" t="s">
        <v>801</v>
      </c>
      <c r="CN10" s="1562"/>
      <c r="CO10" s="1562"/>
      <c r="CP10" s="1562"/>
      <c r="CQ10" s="1562"/>
      <c r="CR10" s="1562"/>
      <c r="CS10" s="1562"/>
      <c r="CT10" s="1562"/>
      <c r="CU10" s="1562"/>
      <c r="CV10" s="1562"/>
      <c r="CW10" s="1562"/>
      <c r="CX10" s="1562"/>
      <c r="CY10" s="1562"/>
      <c r="CZ10" s="1562"/>
      <c r="DA10" s="1562"/>
      <c r="DB10" s="1562"/>
      <c r="DC10" s="1562"/>
      <c r="DD10" s="1562"/>
      <c r="DE10" s="1562"/>
      <c r="DF10" s="1562"/>
      <c r="DG10" s="1562"/>
      <c r="DH10" s="2735"/>
      <c r="DI10" s="2735"/>
    </row>
    <row r="11" spans="1:113" ht="14.25" customHeight="1" x14ac:dyDescent="0.25">
      <c r="B11" s="906"/>
      <c r="C11" s="906"/>
      <c r="D11" s="906"/>
      <c r="E11" s="906"/>
      <c r="F11" s="906"/>
      <c r="G11" s="906"/>
      <c r="H11" s="906"/>
      <c r="I11" s="906"/>
      <c r="J11" s="906"/>
      <c r="K11" s="906"/>
      <c r="L11" s="906"/>
      <c r="M11" s="906"/>
      <c r="N11" s="906"/>
      <c r="O11" s="906"/>
      <c r="P11" s="906"/>
      <c r="Q11" s="906"/>
      <c r="R11" s="906"/>
      <c r="S11" s="906"/>
      <c r="T11" s="906"/>
      <c r="U11" s="906"/>
      <c r="V11" s="906"/>
      <c r="W11" s="906"/>
      <c r="X11" s="906"/>
      <c r="Y11" s="906"/>
      <c r="Z11" s="906"/>
      <c r="AA11" s="906"/>
      <c r="AB11" s="906"/>
      <c r="AC11" s="906"/>
      <c r="AD11" s="906"/>
      <c r="AE11" s="906"/>
      <c r="AF11" s="906"/>
      <c r="AG11" s="906"/>
      <c r="AH11" s="906"/>
      <c r="AI11" s="906"/>
      <c r="AJ11" s="906"/>
      <c r="AK11" s="906"/>
      <c r="AL11" s="906"/>
      <c r="AM11" s="906"/>
      <c r="CW11" s="518"/>
      <c r="CX11" s="518"/>
      <c r="CY11" s="518"/>
      <c r="CZ11" s="518"/>
      <c r="DA11" s="518"/>
    </row>
    <row r="12" spans="1:113" ht="15" customHeight="1" x14ac:dyDescent="0.25">
      <c r="B12" s="906"/>
      <c r="C12" s="906"/>
      <c r="D12" s="906"/>
      <c r="E12" s="906"/>
      <c r="F12" s="906"/>
      <c r="G12" s="906"/>
      <c r="H12" s="906"/>
      <c r="I12" s="906"/>
      <c r="J12" s="906"/>
      <c r="K12" s="906"/>
      <c r="L12" s="906"/>
      <c r="M12" s="906"/>
      <c r="N12" s="906"/>
      <c r="O12" s="906"/>
      <c r="P12" s="906"/>
      <c r="Q12" s="906"/>
      <c r="R12" s="906"/>
      <c r="S12" s="906"/>
      <c r="T12" s="906"/>
      <c r="U12" s="906"/>
      <c r="V12" s="906"/>
      <c r="W12" s="906"/>
      <c r="X12" s="906"/>
      <c r="Y12" s="906"/>
      <c r="Z12" s="906"/>
      <c r="AA12" s="906"/>
      <c r="AB12" s="931"/>
      <c r="AC12" s="931"/>
      <c r="AD12" s="931"/>
      <c r="AE12" s="932"/>
      <c r="AF12" s="932"/>
      <c r="AG12" s="932"/>
      <c r="AH12" s="932"/>
      <c r="AI12" s="932"/>
      <c r="AJ12" s="932"/>
      <c r="AK12" s="932"/>
      <c r="AL12" s="932"/>
      <c r="AM12" s="906"/>
      <c r="CW12" s="518"/>
      <c r="CX12" s="518"/>
      <c r="CY12" s="518"/>
      <c r="CZ12" s="518"/>
      <c r="DA12" s="518"/>
    </row>
    <row r="13" spans="1:113" x14ac:dyDescent="0.25">
      <c r="B13" s="2729" t="s">
        <v>1074</v>
      </c>
      <c r="C13" s="2729"/>
      <c r="D13" s="2729"/>
      <c r="E13" s="2729"/>
      <c r="F13" s="2729"/>
      <c r="G13" s="2729"/>
      <c r="H13" s="2729"/>
      <c r="I13" s="2729"/>
      <c r="J13" s="2729"/>
      <c r="K13" s="2729"/>
      <c r="L13" s="2729"/>
      <c r="M13" s="2729"/>
      <c r="N13" s="2729"/>
      <c r="O13" s="933"/>
      <c r="P13" s="934"/>
      <c r="Q13" s="934" t="s">
        <v>1099</v>
      </c>
      <c r="R13" s="933"/>
      <c r="S13" s="934"/>
      <c r="T13" s="934"/>
      <c r="U13" s="934"/>
      <c r="V13" s="934"/>
      <c r="W13" s="935"/>
      <c r="X13" s="935"/>
      <c r="Y13" s="931"/>
      <c r="Z13" s="931"/>
      <c r="AA13" s="931"/>
      <c r="AB13" s="936"/>
      <c r="AC13" s="936"/>
      <c r="AD13" s="936"/>
      <c r="AE13" s="932"/>
      <c r="AF13" s="932"/>
      <c r="AG13" s="936"/>
      <c r="AH13" s="932"/>
      <c r="AI13" s="932"/>
      <c r="AJ13" s="932"/>
      <c r="AK13" s="932"/>
      <c r="AL13" s="932"/>
      <c r="AM13" s="906"/>
      <c r="CW13" s="518"/>
      <c r="CX13" s="518"/>
      <c r="CY13" s="518"/>
      <c r="CZ13" s="518"/>
      <c r="DA13" s="518"/>
    </row>
    <row r="14" spans="1:113" x14ac:dyDescent="0.25">
      <c r="B14" s="937" t="s">
        <v>1203</v>
      </c>
      <c r="C14" s="937"/>
      <c r="D14" s="937"/>
      <c r="E14" s="937"/>
      <c r="F14" s="937"/>
      <c r="G14" s="937"/>
      <c r="H14" s="937"/>
      <c r="I14" s="937"/>
      <c r="J14" s="933"/>
      <c r="K14" s="906"/>
      <c r="L14" s="906"/>
      <c r="M14" s="933"/>
      <c r="N14" s="906"/>
      <c r="O14" s="933"/>
      <c r="P14" s="906"/>
      <c r="Q14" s="906" t="s">
        <v>1100</v>
      </c>
      <c r="R14" s="933"/>
      <c r="S14" s="906"/>
      <c r="T14" s="906"/>
      <c r="U14" s="906"/>
      <c r="V14" s="938"/>
      <c r="W14" s="936"/>
      <c r="X14" s="931"/>
      <c r="Y14" s="936"/>
      <c r="Z14" s="936"/>
      <c r="AA14" s="936"/>
      <c r="AB14" s="936"/>
      <c r="AC14" s="936"/>
      <c r="AD14" s="936"/>
      <c r="AE14" s="932"/>
      <c r="AF14" s="932"/>
      <c r="AG14" s="936"/>
      <c r="AH14" s="932"/>
      <c r="AI14" s="932"/>
      <c r="AJ14" s="932"/>
      <c r="AK14" s="932"/>
      <c r="AL14" s="932"/>
      <c r="AM14" s="906"/>
      <c r="CW14" s="518"/>
      <c r="CX14" s="518"/>
      <c r="CY14" s="518"/>
      <c r="CZ14" s="518"/>
      <c r="DA14" s="518"/>
    </row>
    <row r="15" spans="1:113" x14ac:dyDescent="0.25">
      <c r="B15" s="937" t="s">
        <v>1075</v>
      </c>
      <c r="C15" s="937"/>
      <c r="D15" s="937"/>
      <c r="E15" s="937"/>
      <c r="F15" s="937"/>
      <c r="G15" s="937"/>
      <c r="H15" s="937"/>
      <c r="I15" s="937"/>
      <c r="J15" s="933"/>
      <c r="K15" s="906"/>
      <c r="L15" s="906"/>
      <c r="M15" s="933"/>
      <c r="N15" s="906"/>
      <c r="O15" s="933"/>
      <c r="P15" s="906"/>
      <c r="Q15" s="906" t="s">
        <v>1154</v>
      </c>
      <c r="R15" s="933"/>
      <c r="S15" s="906"/>
      <c r="T15" s="906"/>
      <c r="U15" s="906"/>
      <c r="V15" s="938"/>
      <c r="W15" s="936"/>
      <c r="X15" s="931"/>
      <c r="Y15" s="936"/>
      <c r="Z15" s="936"/>
      <c r="AA15" s="936"/>
      <c r="AB15" s="936"/>
      <c r="AC15" s="936"/>
      <c r="AD15" s="936"/>
      <c r="AE15" s="932"/>
      <c r="AF15" s="932"/>
      <c r="AG15" s="936"/>
      <c r="AH15" s="932"/>
      <c r="AI15" s="932"/>
      <c r="AJ15" s="932"/>
      <c r="AK15" s="932"/>
      <c r="AL15" s="932"/>
      <c r="AM15" s="906"/>
      <c r="CW15" s="518"/>
      <c r="CX15" s="518"/>
      <c r="CY15" s="518"/>
      <c r="CZ15" s="518"/>
      <c r="DA15" s="518"/>
      <c r="DC15" s="518"/>
      <c r="DD15" s="518"/>
      <c r="DE15" s="518"/>
      <c r="DF15" s="518"/>
      <c r="DG15" s="518"/>
      <c r="DH15" s="518"/>
      <c r="DI15" s="518"/>
    </row>
    <row r="16" spans="1:113" s="523" customFormat="1" hidden="1" x14ac:dyDescent="0.25">
      <c r="B16" s="943" t="s">
        <v>1077</v>
      </c>
      <c r="C16" s="944"/>
      <c r="D16" s="944"/>
      <c r="E16" s="944"/>
      <c r="F16" s="944"/>
      <c r="G16" s="944"/>
      <c r="H16" s="944"/>
      <c r="I16" s="944"/>
      <c r="J16" s="945"/>
      <c r="K16" s="946"/>
      <c r="L16" s="946"/>
      <c r="M16" s="945"/>
      <c r="N16" s="946"/>
      <c r="O16" s="946"/>
      <c r="P16" s="946"/>
      <c r="Q16" s="946" t="s">
        <v>1152</v>
      </c>
      <c r="R16" s="946"/>
      <c r="S16" s="946"/>
      <c r="T16" s="946"/>
      <c r="U16" s="946"/>
      <c r="V16" s="947"/>
      <c r="W16" s="947"/>
      <c r="X16" s="945"/>
      <c r="Y16" s="947"/>
      <c r="Z16" s="947"/>
      <c r="AA16" s="939"/>
      <c r="AB16" s="940"/>
      <c r="AC16" s="940"/>
      <c r="AD16" s="940"/>
      <c r="AE16" s="940"/>
      <c r="AF16" s="941"/>
      <c r="AG16" s="942"/>
      <c r="AH16" s="942"/>
      <c r="AI16" s="942"/>
      <c r="AJ16" s="942"/>
      <c r="AK16" s="942"/>
      <c r="AL16" s="942"/>
      <c r="AM16" s="942"/>
    </row>
    <row r="17" spans="1:113" s="523" customFormat="1" ht="3" customHeight="1" x14ac:dyDescent="0.25">
      <c r="V17" s="524"/>
      <c r="W17" s="524"/>
      <c r="Y17" s="524"/>
      <c r="Z17" s="524"/>
      <c r="AA17" s="524"/>
      <c r="AB17" s="524"/>
      <c r="AC17" s="524"/>
      <c r="AD17" s="524"/>
      <c r="AE17" s="524"/>
      <c r="AF17" s="524"/>
    </row>
    <row r="18" spans="1:113" s="523" customFormat="1" ht="3" customHeight="1" x14ac:dyDescent="0.25">
      <c r="A18" s="2726"/>
      <c r="B18" s="2727"/>
      <c r="C18" s="617"/>
      <c r="D18" s="617"/>
      <c r="E18" s="617"/>
      <c r="F18" s="617"/>
      <c r="G18" s="617"/>
      <c r="H18" s="617"/>
      <c r="I18" s="618"/>
      <c r="J18" s="618"/>
      <c r="K18" s="618"/>
      <c r="L18" s="618"/>
      <c r="M18" s="618"/>
      <c r="N18" s="618"/>
      <c r="O18" s="618"/>
      <c r="P18" s="618"/>
      <c r="Q18" s="618"/>
      <c r="R18" s="618"/>
      <c r="S18" s="618"/>
      <c r="T18" s="618"/>
      <c r="U18" s="618"/>
      <c r="V18" s="618"/>
      <c r="W18" s="618"/>
      <c r="X18" s="618"/>
      <c r="Y18" s="618"/>
      <c r="Z18" s="618"/>
      <c r="AA18" s="618"/>
      <c r="AB18" s="618"/>
      <c r="AC18" s="618"/>
      <c r="AD18" s="618"/>
      <c r="AE18" s="618"/>
      <c r="AF18" s="618"/>
      <c r="AG18" s="618"/>
      <c r="AH18" s="618"/>
      <c r="AI18" s="618"/>
      <c r="AJ18" s="618"/>
      <c r="AK18" s="618"/>
      <c r="AL18" s="618"/>
      <c r="AM18" s="618"/>
      <c r="AN18" s="618"/>
      <c r="AO18" s="618"/>
      <c r="AP18" s="618"/>
      <c r="AQ18" s="618"/>
      <c r="AR18" s="618"/>
      <c r="AS18" s="618"/>
      <c r="AT18" s="618"/>
      <c r="AU18" s="618"/>
      <c r="AV18" s="618"/>
      <c r="AW18" s="618"/>
      <c r="AX18" s="618"/>
      <c r="AY18" s="618"/>
      <c r="AZ18" s="618"/>
      <c r="BA18" s="618"/>
      <c r="BB18" s="618"/>
      <c r="BC18" s="618"/>
      <c r="BD18" s="618"/>
      <c r="BE18" s="618"/>
      <c r="BF18" s="618"/>
      <c r="BG18" s="618"/>
      <c r="BH18" s="618"/>
      <c r="BI18" s="618"/>
      <c r="BJ18" s="618"/>
      <c r="BK18" s="618"/>
      <c r="BL18" s="618"/>
      <c r="BM18" s="618"/>
      <c r="BN18" s="618"/>
      <c r="BO18" s="618"/>
      <c r="BP18" s="618"/>
      <c r="BQ18" s="618"/>
      <c r="BR18" s="618"/>
      <c r="BS18" s="618"/>
      <c r="BT18" s="618"/>
      <c r="BU18" s="618"/>
      <c r="BV18" s="618"/>
      <c r="BW18" s="618"/>
      <c r="BX18" s="618"/>
      <c r="BY18" s="618"/>
      <c r="BZ18" s="618"/>
      <c r="CA18" s="618"/>
      <c r="CB18" s="618"/>
      <c r="CC18" s="618"/>
      <c r="CD18" s="618"/>
      <c r="CE18" s="618"/>
      <c r="CF18" s="618"/>
      <c r="CG18" s="618"/>
      <c r="CH18" s="618"/>
      <c r="CI18" s="618"/>
      <c r="CJ18" s="618"/>
      <c r="CK18" s="618"/>
      <c r="CL18" s="618"/>
      <c r="CM18" s="618"/>
      <c r="CN18" s="618"/>
      <c r="CO18" s="618"/>
      <c r="CP18" s="618"/>
      <c r="CQ18" s="618"/>
      <c r="CR18" s="618"/>
      <c r="CS18" s="618"/>
      <c r="CT18" s="618"/>
      <c r="CU18" s="618"/>
      <c r="CV18" s="618"/>
      <c r="CW18" s="618"/>
      <c r="CX18" s="618"/>
      <c r="CY18" s="618"/>
      <c r="CZ18" s="618"/>
      <c r="DA18" s="618"/>
      <c r="DB18" s="618"/>
      <c r="DC18" s="618"/>
      <c r="DD18" s="618"/>
      <c r="DE18" s="618"/>
      <c r="DF18" s="618"/>
      <c r="DG18" s="618"/>
      <c r="DH18" s="618"/>
      <c r="DI18" s="618"/>
    </row>
    <row r="19" spans="1:113" s="523" customFormat="1" ht="3" customHeight="1" x14ac:dyDescent="0.25">
      <c r="A19" s="2726"/>
      <c r="B19" s="2727"/>
      <c r="C19" s="617"/>
      <c r="D19" s="617"/>
      <c r="E19" s="617"/>
      <c r="F19" s="617"/>
      <c r="G19" s="617"/>
      <c r="H19" s="617"/>
      <c r="I19" s="618"/>
      <c r="J19" s="618"/>
      <c r="K19" s="618"/>
      <c r="L19" s="618"/>
      <c r="M19" s="618"/>
      <c r="N19" s="618"/>
      <c r="O19" s="618"/>
      <c r="P19" s="618"/>
      <c r="Q19" s="618"/>
      <c r="R19" s="618"/>
      <c r="S19" s="618"/>
      <c r="T19" s="618"/>
      <c r="U19" s="618"/>
      <c r="V19" s="618"/>
      <c r="W19" s="618"/>
      <c r="X19" s="618"/>
      <c r="Y19" s="618"/>
      <c r="Z19" s="618"/>
      <c r="AA19" s="618"/>
      <c r="AB19" s="618"/>
      <c r="AC19" s="618"/>
      <c r="AD19" s="618"/>
      <c r="AE19" s="618"/>
      <c r="AF19" s="618"/>
      <c r="AG19" s="618"/>
      <c r="AH19" s="618"/>
      <c r="AI19" s="618"/>
      <c r="AJ19" s="618"/>
      <c r="AK19" s="618"/>
      <c r="AL19" s="618"/>
      <c r="AM19" s="618"/>
      <c r="AN19" s="618"/>
      <c r="AO19" s="618"/>
      <c r="AP19" s="618"/>
      <c r="AQ19" s="618"/>
      <c r="AR19" s="618"/>
      <c r="AS19" s="618"/>
      <c r="AT19" s="618"/>
      <c r="AU19" s="618"/>
      <c r="AV19" s="618"/>
      <c r="AW19" s="618"/>
      <c r="AX19" s="618"/>
      <c r="AY19" s="618"/>
      <c r="AZ19" s="618"/>
      <c r="BA19" s="618"/>
      <c r="BB19" s="618"/>
      <c r="BC19" s="618"/>
      <c r="BD19" s="618"/>
      <c r="BE19" s="618"/>
      <c r="BF19" s="618"/>
      <c r="BG19" s="618"/>
      <c r="BH19" s="618"/>
      <c r="BI19" s="618"/>
      <c r="BJ19" s="618"/>
      <c r="BK19" s="618"/>
      <c r="BL19" s="618"/>
      <c r="BM19" s="618"/>
      <c r="BN19" s="618"/>
      <c r="BO19" s="618"/>
      <c r="BP19" s="618"/>
      <c r="BQ19" s="618"/>
      <c r="BR19" s="618"/>
      <c r="BS19" s="618"/>
      <c r="BT19" s="618"/>
      <c r="BU19" s="618"/>
      <c r="BV19" s="618"/>
      <c r="BW19" s="618"/>
      <c r="BX19" s="618"/>
      <c r="BY19" s="618"/>
      <c r="BZ19" s="618"/>
      <c r="CA19" s="618"/>
      <c r="CB19" s="618"/>
      <c r="CC19" s="618"/>
      <c r="CD19" s="618"/>
      <c r="CE19" s="618"/>
      <c r="CF19" s="618"/>
      <c r="CG19" s="618"/>
      <c r="CH19" s="618"/>
      <c r="CI19" s="618"/>
      <c r="CJ19" s="618"/>
      <c r="CK19" s="618"/>
      <c r="CL19" s="618"/>
      <c r="CM19" s="618"/>
      <c r="CN19" s="618"/>
      <c r="CO19" s="618"/>
      <c r="CP19" s="618"/>
      <c r="CQ19" s="618"/>
      <c r="CR19" s="618"/>
      <c r="CS19" s="618"/>
      <c r="CT19" s="618"/>
      <c r="CU19" s="618"/>
      <c r="CV19" s="618"/>
      <c r="CW19" s="618"/>
      <c r="CX19" s="618"/>
      <c r="CY19" s="618"/>
      <c r="CZ19" s="618"/>
      <c r="DA19" s="618"/>
      <c r="DB19" s="618"/>
      <c r="DC19" s="618"/>
      <c r="DD19" s="618"/>
      <c r="DE19" s="618"/>
      <c r="DF19" s="618"/>
      <c r="DG19" s="618"/>
      <c r="DH19" s="618"/>
      <c r="DI19" s="618"/>
    </row>
    <row r="20" spans="1:113" s="523" customFormat="1" ht="3" customHeight="1" x14ac:dyDescent="0.25">
      <c r="A20" s="2726"/>
      <c r="B20" s="2727"/>
      <c r="C20" s="617"/>
      <c r="D20" s="617"/>
      <c r="E20" s="617"/>
      <c r="F20" s="617"/>
      <c r="G20" s="617"/>
      <c r="H20" s="617"/>
      <c r="I20" s="618"/>
      <c r="J20" s="618"/>
      <c r="K20" s="618"/>
      <c r="L20" s="618"/>
      <c r="M20" s="618"/>
      <c r="N20" s="618"/>
      <c r="O20" s="618"/>
      <c r="P20" s="618"/>
      <c r="Q20" s="618"/>
      <c r="R20" s="618"/>
      <c r="S20" s="618"/>
      <c r="T20" s="618"/>
      <c r="U20" s="618"/>
      <c r="V20" s="618"/>
      <c r="W20" s="618"/>
      <c r="X20" s="618"/>
      <c r="Y20" s="618"/>
      <c r="Z20" s="618"/>
      <c r="AA20" s="618"/>
      <c r="AB20" s="618"/>
      <c r="AC20" s="618"/>
      <c r="AD20" s="618"/>
      <c r="AE20" s="618"/>
      <c r="AF20" s="618"/>
      <c r="AG20" s="618"/>
      <c r="AH20" s="618"/>
      <c r="AI20" s="618"/>
      <c r="AJ20" s="618"/>
      <c r="AK20" s="618"/>
      <c r="AL20" s="618"/>
      <c r="AM20" s="618"/>
      <c r="AN20" s="618"/>
      <c r="AO20" s="618"/>
      <c r="AP20" s="618"/>
      <c r="AQ20" s="618"/>
      <c r="AR20" s="618"/>
      <c r="AS20" s="618"/>
      <c r="AT20" s="618"/>
      <c r="AU20" s="618"/>
      <c r="AV20" s="618"/>
      <c r="AW20" s="618"/>
      <c r="AX20" s="618"/>
      <c r="AY20" s="618"/>
      <c r="AZ20" s="618"/>
      <c r="BA20" s="618"/>
      <c r="BB20" s="618"/>
      <c r="BC20" s="618"/>
      <c r="BD20" s="618"/>
      <c r="BE20" s="618"/>
      <c r="BF20" s="618"/>
      <c r="BG20" s="618"/>
      <c r="BH20" s="618"/>
      <c r="BI20" s="618"/>
      <c r="BJ20" s="618"/>
      <c r="BK20" s="618"/>
      <c r="BL20" s="618"/>
      <c r="BM20" s="618"/>
      <c r="BN20" s="618"/>
      <c r="BO20" s="618"/>
      <c r="BP20" s="618"/>
      <c r="BQ20" s="618"/>
      <c r="BR20" s="618"/>
      <c r="BS20" s="618"/>
      <c r="BT20" s="618"/>
      <c r="BU20" s="618"/>
      <c r="BV20" s="618"/>
      <c r="BW20" s="618"/>
      <c r="BX20" s="618"/>
      <c r="BY20" s="618"/>
      <c r="BZ20" s="618"/>
      <c r="CA20" s="618"/>
      <c r="CB20" s="618"/>
      <c r="CC20" s="618"/>
      <c r="CD20" s="618"/>
      <c r="CE20" s="618"/>
      <c r="CF20" s="618"/>
      <c r="CG20" s="618"/>
      <c r="CH20" s="618"/>
      <c r="CI20" s="618"/>
      <c r="CJ20" s="618"/>
      <c r="CK20" s="618"/>
      <c r="CL20" s="618"/>
      <c r="CM20" s="618"/>
      <c r="CN20" s="618"/>
      <c r="CO20" s="618"/>
      <c r="CP20" s="618"/>
      <c r="CQ20" s="618"/>
      <c r="CR20" s="618"/>
      <c r="CS20" s="618"/>
      <c r="CT20" s="618"/>
      <c r="CU20" s="618"/>
      <c r="CV20" s="618"/>
      <c r="CW20" s="618"/>
      <c r="CX20" s="618"/>
      <c r="CY20" s="618"/>
      <c r="CZ20" s="618"/>
      <c r="DA20" s="618"/>
      <c r="DB20" s="618"/>
      <c r="DC20" s="618"/>
      <c r="DD20" s="618"/>
      <c r="DE20" s="618"/>
      <c r="DF20" s="618"/>
      <c r="DG20" s="618"/>
      <c r="DH20" s="618"/>
      <c r="DI20" s="618"/>
    </row>
    <row r="21" spans="1:113" s="523" customFormat="1" ht="3" customHeight="1" x14ac:dyDescent="0.25">
      <c r="A21" s="2726"/>
      <c r="B21" s="2727"/>
      <c r="C21" s="617"/>
      <c r="D21" s="617"/>
      <c r="E21" s="617"/>
      <c r="F21" s="617"/>
      <c r="G21" s="617"/>
      <c r="H21" s="617"/>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618"/>
      <c r="AM21" s="618"/>
      <c r="AN21" s="618"/>
      <c r="AO21" s="618"/>
      <c r="AP21" s="618"/>
      <c r="AQ21" s="618"/>
      <c r="AR21" s="618"/>
      <c r="AS21" s="618"/>
      <c r="AT21" s="618"/>
      <c r="AU21" s="618"/>
      <c r="AV21" s="618"/>
      <c r="AW21" s="618"/>
      <c r="AX21" s="618"/>
      <c r="AY21" s="618"/>
      <c r="AZ21" s="618"/>
      <c r="BA21" s="618"/>
      <c r="BB21" s="618"/>
      <c r="BC21" s="618"/>
      <c r="BD21" s="618"/>
      <c r="BE21" s="618"/>
      <c r="BF21" s="618"/>
      <c r="BG21" s="618"/>
      <c r="BH21" s="618"/>
      <c r="BI21" s="618"/>
      <c r="BJ21" s="618"/>
      <c r="BK21" s="618"/>
      <c r="BL21" s="618"/>
      <c r="BM21" s="618"/>
      <c r="BN21" s="618"/>
      <c r="BO21" s="618"/>
      <c r="BP21" s="618"/>
      <c r="BQ21" s="618"/>
      <c r="BR21" s="618"/>
      <c r="BS21" s="618"/>
      <c r="BT21" s="618"/>
      <c r="BU21" s="618"/>
      <c r="BV21" s="618"/>
      <c r="BW21" s="618"/>
      <c r="BX21" s="618"/>
      <c r="BY21" s="618"/>
      <c r="BZ21" s="618"/>
      <c r="CA21" s="618"/>
      <c r="CB21" s="618"/>
      <c r="CC21" s="618"/>
      <c r="CD21" s="618"/>
      <c r="CE21" s="618"/>
      <c r="CF21" s="618"/>
      <c r="CG21" s="618"/>
      <c r="CH21" s="618"/>
      <c r="CI21" s="618"/>
      <c r="CJ21" s="618"/>
      <c r="CK21" s="618"/>
      <c r="CL21" s="618"/>
      <c r="CM21" s="618"/>
      <c r="CN21" s="618"/>
      <c r="CO21" s="618"/>
      <c r="CP21" s="618"/>
      <c r="CQ21" s="618"/>
      <c r="CR21" s="618"/>
      <c r="CS21" s="618"/>
      <c r="CT21" s="618"/>
      <c r="CU21" s="618"/>
      <c r="CV21" s="618"/>
      <c r="CW21" s="618"/>
      <c r="CX21" s="618"/>
      <c r="CY21" s="618"/>
      <c r="CZ21" s="618"/>
      <c r="DA21" s="618"/>
      <c r="DB21" s="618"/>
      <c r="DC21" s="618"/>
      <c r="DD21" s="618"/>
      <c r="DE21" s="618"/>
      <c r="DF21" s="618"/>
      <c r="DG21" s="618"/>
      <c r="DH21" s="618"/>
      <c r="DI21" s="618"/>
    </row>
    <row r="22" spans="1:113" s="523" customFormat="1" ht="3" customHeight="1" x14ac:dyDescent="0.25">
      <c r="A22" s="2726"/>
      <c r="B22" s="2727"/>
      <c r="C22" s="617"/>
      <c r="D22" s="617"/>
      <c r="E22" s="617"/>
      <c r="F22" s="617"/>
      <c r="G22" s="617"/>
      <c r="H22" s="617"/>
      <c r="I22" s="618"/>
      <c r="J22" s="618"/>
      <c r="K22" s="618"/>
      <c r="L22" s="618"/>
      <c r="M22" s="618"/>
      <c r="N22" s="618"/>
      <c r="O22" s="618"/>
      <c r="P22" s="618"/>
      <c r="Q22" s="618"/>
      <c r="R22" s="618"/>
      <c r="S22" s="618"/>
      <c r="T22" s="618"/>
      <c r="U22" s="618"/>
      <c r="V22" s="618"/>
      <c r="W22" s="618"/>
      <c r="X22" s="618"/>
      <c r="Y22" s="618"/>
      <c r="Z22" s="618"/>
      <c r="AA22" s="618"/>
      <c r="AB22" s="618"/>
      <c r="AC22" s="618"/>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c r="BA22" s="618"/>
      <c r="BB22" s="618"/>
      <c r="BC22" s="618"/>
      <c r="BD22" s="618"/>
      <c r="BE22" s="618"/>
      <c r="BF22" s="618"/>
      <c r="BG22" s="618"/>
      <c r="BH22" s="618"/>
      <c r="BI22" s="618"/>
      <c r="BJ22" s="618"/>
      <c r="BK22" s="618"/>
      <c r="BL22" s="618"/>
      <c r="BM22" s="618"/>
      <c r="BN22" s="618"/>
      <c r="BO22" s="618"/>
      <c r="BP22" s="618"/>
      <c r="BQ22" s="618"/>
      <c r="BR22" s="618"/>
      <c r="BS22" s="618"/>
      <c r="BT22" s="618"/>
      <c r="BU22" s="618"/>
      <c r="BV22" s="618"/>
      <c r="BW22" s="618"/>
      <c r="BX22" s="618"/>
      <c r="BY22" s="618"/>
      <c r="BZ22" s="618"/>
      <c r="CA22" s="618"/>
      <c r="CB22" s="618"/>
      <c r="CC22" s="618"/>
      <c r="CD22" s="618"/>
      <c r="CE22" s="618"/>
      <c r="CF22" s="618"/>
      <c r="CG22" s="618"/>
      <c r="CH22" s="618"/>
      <c r="CI22" s="618"/>
      <c r="CJ22" s="618"/>
      <c r="CK22" s="618"/>
      <c r="CL22" s="618"/>
      <c r="CM22" s="618"/>
      <c r="CN22" s="618"/>
      <c r="CO22" s="618"/>
      <c r="CP22" s="618"/>
      <c r="CQ22" s="618"/>
      <c r="CR22" s="618"/>
      <c r="CS22" s="618"/>
      <c r="CT22" s="618"/>
      <c r="CU22" s="618"/>
      <c r="CV22" s="618"/>
      <c r="CW22" s="618"/>
      <c r="CX22" s="618"/>
      <c r="CY22" s="618"/>
      <c r="CZ22" s="618"/>
      <c r="DA22" s="618"/>
      <c r="DB22" s="618"/>
      <c r="DC22" s="618"/>
      <c r="DD22" s="618"/>
      <c r="DE22" s="618"/>
      <c r="DF22" s="618"/>
      <c r="DG22" s="618"/>
      <c r="DH22" s="618"/>
      <c r="DI22" s="618"/>
    </row>
    <row r="23" spans="1:113" s="523" customFormat="1" ht="3" customHeight="1" x14ac:dyDescent="0.25">
      <c r="A23" s="2726"/>
      <c r="B23" s="2727"/>
      <c r="C23" s="617"/>
      <c r="D23" s="617"/>
      <c r="E23" s="617"/>
      <c r="F23" s="617"/>
      <c r="G23" s="617"/>
      <c r="H23" s="617"/>
      <c r="I23" s="618"/>
      <c r="J23" s="618"/>
      <c r="K23" s="618"/>
      <c r="L23" s="618"/>
      <c r="M23" s="618"/>
      <c r="N23" s="618"/>
      <c r="O23" s="618"/>
      <c r="P23" s="618"/>
      <c r="Q23" s="618"/>
      <c r="R23" s="618"/>
      <c r="S23" s="618"/>
      <c r="T23" s="618"/>
      <c r="U23" s="618"/>
      <c r="V23" s="618"/>
      <c r="W23" s="618"/>
      <c r="X23" s="618"/>
      <c r="Y23" s="618"/>
      <c r="Z23" s="618"/>
      <c r="AA23" s="618"/>
      <c r="AB23" s="618"/>
      <c r="AC23" s="618"/>
      <c r="AD23" s="618"/>
      <c r="AE23" s="618"/>
      <c r="AF23" s="618"/>
      <c r="AG23" s="618"/>
      <c r="AH23" s="618"/>
      <c r="AI23" s="618"/>
      <c r="AJ23" s="618"/>
      <c r="AK23" s="618"/>
      <c r="AL23" s="618"/>
      <c r="AM23" s="618"/>
      <c r="AN23" s="618"/>
      <c r="AO23" s="618"/>
      <c r="AP23" s="618"/>
      <c r="AQ23" s="618"/>
      <c r="AR23" s="618"/>
      <c r="AS23" s="618"/>
      <c r="AT23" s="618"/>
      <c r="AU23" s="618"/>
      <c r="AV23" s="618"/>
      <c r="AW23" s="618"/>
      <c r="AX23" s="618"/>
      <c r="AY23" s="618"/>
      <c r="AZ23" s="618"/>
      <c r="BA23" s="618"/>
      <c r="BB23" s="618"/>
      <c r="BC23" s="618"/>
      <c r="BD23" s="618"/>
      <c r="BE23" s="618"/>
      <c r="BF23" s="618"/>
      <c r="BG23" s="618"/>
      <c r="BH23" s="618"/>
      <c r="BI23" s="618"/>
      <c r="BJ23" s="618"/>
      <c r="BK23" s="618"/>
      <c r="BL23" s="618"/>
      <c r="BM23" s="618"/>
      <c r="BN23" s="618"/>
      <c r="BO23" s="618"/>
      <c r="BP23" s="618"/>
      <c r="BQ23" s="618"/>
      <c r="BR23" s="618"/>
      <c r="BS23" s="618"/>
      <c r="BT23" s="618"/>
      <c r="BU23" s="618"/>
      <c r="BV23" s="618"/>
      <c r="BW23" s="618"/>
      <c r="BX23" s="618"/>
      <c r="BY23" s="618"/>
      <c r="BZ23" s="618"/>
      <c r="CA23" s="618"/>
      <c r="CB23" s="618"/>
      <c r="CC23" s="618"/>
      <c r="CD23" s="618"/>
      <c r="CE23" s="618"/>
      <c r="CF23" s="618"/>
      <c r="CG23" s="618"/>
      <c r="CH23" s="618"/>
      <c r="CI23" s="618"/>
      <c r="CJ23" s="618"/>
      <c r="CK23" s="618"/>
      <c r="CL23" s="618"/>
      <c r="CM23" s="618"/>
      <c r="CN23" s="618"/>
      <c r="CO23" s="618"/>
      <c r="CP23" s="618"/>
      <c r="CQ23" s="618"/>
      <c r="CR23" s="618"/>
      <c r="CS23" s="618"/>
      <c r="CT23" s="618"/>
      <c r="CU23" s="618"/>
      <c r="CV23" s="618"/>
      <c r="CW23" s="618"/>
      <c r="CX23" s="618"/>
      <c r="CY23" s="618"/>
      <c r="CZ23" s="618"/>
      <c r="DA23" s="618"/>
      <c r="DB23" s="618"/>
      <c r="DC23" s="618"/>
      <c r="DD23" s="618"/>
      <c r="DE23" s="618"/>
      <c r="DF23" s="618"/>
      <c r="DG23" s="618"/>
      <c r="DH23" s="618"/>
      <c r="DI23" s="618"/>
    </row>
    <row r="24" spans="1:113" s="523" customFormat="1" ht="3" customHeight="1" x14ac:dyDescent="0.25">
      <c r="A24" s="2726"/>
      <c r="B24" s="2727"/>
      <c r="C24" s="617"/>
      <c r="D24" s="617"/>
      <c r="E24" s="617"/>
      <c r="F24" s="617"/>
      <c r="G24" s="617"/>
      <c r="H24" s="617"/>
      <c r="I24" s="618"/>
      <c r="J24" s="618"/>
      <c r="K24" s="618"/>
      <c r="L24" s="618"/>
      <c r="M24" s="618"/>
      <c r="N24" s="618"/>
      <c r="O24" s="618"/>
      <c r="P24" s="618"/>
      <c r="Q24" s="618"/>
      <c r="R24" s="618"/>
      <c r="S24" s="618"/>
      <c r="T24" s="618"/>
      <c r="U24" s="618"/>
      <c r="V24" s="618"/>
      <c r="W24" s="618"/>
      <c r="X24" s="618"/>
      <c r="Y24" s="618"/>
      <c r="Z24" s="618"/>
      <c r="AA24" s="618"/>
      <c r="AB24" s="618"/>
      <c r="AC24" s="618"/>
      <c r="AD24" s="618"/>
      <c r="AE24" s="618"/>
      <c r="AF24" s="618"/>
      <c r="AG24" s="618"/>
      <c r="AH24" s="618"/>
      <c r="AI24" s="618"/>
      <c r="AJ24" s="618"/>
      <c r="AK24" s="618"/>
      <c r="AL24" s="618"/>
      <c r="AM24" s="618"/>
      <c r="AN24" s="618"/>
      <c r="AO24" s="618"/>
      <c r="AP24" s="618"/>
      <c r="AQ24" s="618"/>
      <c r="AR24" s="618"/>
      <c r="AS24" s="618"/>
      <c r="AT24" s="618"/>
      <c r="AU24" s="618"/>
      <c r="AV24" s="618"/>
      <c r="AW24" s="618"/>
      <c r="AX24" s="618"/>
      <c r="AY24" s="618"/>
      <c r="AZ24" s="618"/>
      <c r="BA24" s="618"/>
      <c r="BB24" s="618"/>
      <c r="BC24" s="618"/>
      <c r="BD24" s="618"/>
      <c r="BE24" s="618"/>
      <c r="BF24" s="618"/>
      <c r="BG24" s="618"/>
      <c r="BH24" s="618"/>
      <c r="BI24" s="618"/>
      <c r="BJ24" s="618"/>
      <c r="BK24" s="618"/>
      <c r="BL24" s="618"/>
      <c r="BM24" s="618"/>
      <c r="BN24" s="618"/>
      <c r="BO24" s="618"/>
      <c r="BP24" s="618"/>
      <c r="BQ24" s="618"/>
      <c r="BR24" s="618"/>
      <c r="BS24" s="618"/>
      <c r="BT24" s="618"/>
      <c r="BU24" s="618"/>
      <c r="BV24" s="618"/>
      <c r="BW24" s="618"/>
      <c r="BX24" s="618"/>
      <c r="BY24" s="618"/>
      <c r="BZ24" s="618"/>
      <c r="CA24" s="618"/>
      <c r="CB24" s="618"/>
      <c r="CC24" s="618"/>
      <c r="CD24" s="618"/>
      <c r="CE24" s="618"/>
      <c r="CF24" s="618"/>
      <c r="CG24" s="618"/>
      <c r="CH24" s="618"/>
      <c r="CI24" s="618"/>
      <c r="CJ24" s="618"/>
      <c r="CK24" s="618"/>
      <c r="CL24" s="618"/>
      <c r="CM24" s="618"/>
      <c r="CN24" s="618"/>
      <c r="CO24" s="618"/>
      <c r="CP24" s="618"/>
      <c r="CQ24" s="618"/>
      <c r="CR24" s="618"/>
      <c r="CS24" s="618"/>
      <c r="CT24" s="618"/>
      <c r="CU24" s="618"/>
      <c r="CV24" s="618"/>
      <c r="CW24" s="618"/>
      <c r="CX24" s="618"/>
      <c r="CY24" s="618"/>
      <c r="CZ24" s="618"/>
      <c r="DA24" s="618"/>
      <c r="DB24" s="618"/>
      <c r="DC24" s="618"/>
      <c r="DD24" s="618"/>
      <c r="DE24" s="618"/>
      <c r="DF24" s="618"/>
      <c r="DG24" s="618"/>
      <c r="DH24" s="618"/>
      <c r="DI24" s="618"/>
    </row>
    <row r="25" spans="1:113" s="523" customFormat="1" ht="3" customHeight="1" x14ac:dyDescent="0.25">
      <c r="A25" s="2726"/>
      <c r="B25" s="2727"/>
      <c r="C25" s="617"/>
      <c r="D25" s="617"/>
      <c r="E25" s="617"/>
      <c r="F25" s="617"/>
      <c r="G25" s="617"/>
      <c r="H25" s="617"/>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c r="AM25" s="618"/>
      <c r="AN25" s="618"/>
      <c r="AO25" s="618"/>
      <c r="AP25" s="618"/>
      <c r="AQ25" s="618"/>
      <c r="AR25" s="618"/>
      <c r="AS25" s="618"/>
      <c r="AT25" s="618"/>
      <c r="AU25" s="618"/>
      <c r="AV25" s="618"/>
      <c r="AW25" s="618"/>
      <c r="AX25" s="618"/>
      <c r="AY25" s="618"/>
      <c r="AZ25" s="618"/>
      <c r="BA25" s="618"/>
      <c r="BB25" s="618"/>
      <c r="BC25" s="618"/>
      <c r="BD25" s="618"/>
      <c r="BE25" s="618"/>
      <c r="BF25" s="618"/>
      <c r="BG25" s="618"/>
      <c r="BH25" s="618"/>
      <c r="BI25" s="618"/>
      <c r="BJ25" s="618"/>
      <c r="BK25" s="618"/>
      <c r="BL25" s="618"/>
      <c r="BM25" s="618"/>
      <c r="BN25" s="618"/>
      <c r="BO25" s="618"/>
      <c r="BP25" s="618"/>
      <c r="BQ25" s="618"/>
      <c r="BR25" s="618"/>
      <c r="BS25" s="618"/>
      <c r="BT25" s="618"/>
      <c r="BU25" s="618"/>
      <c r="BV25" s="618"/>
      <c r="BW25" s="618"/>
      <c r="BX25" s="618"/>
      <c r="BY25" s="618"/>
      <c r="BZ25" s="618"/>
      <c r="CA25" s="618"/>
      <c r="CB25" s="618"/>
      <c r="CC25" s="618"/>
      <c r="CD25" s="618"/>
      <c r="CE25" s="618"/>
      <c r="CF25" s="618"/>
      <c r="CG25" s="618"/>
      <c r="CH25" s="618"/>
      <c r="CI25" s="618"/>
      <c r="CJ25" s="618"/>
      <c r="CK25" s="618"/>
      <c r="CL25" s="618"/>
      <c r="CM25" s="618"/>
      <c r="CN25" s="618"/>
      <c r="CO25" s="618"/>
      <c r="CP25" s="618"/>
      <c r="CQ25" s="618"/>
      <c r="CR25" s="618"/>
      <c r="CS25" s="618"/>
      <c r="CT25" s="618"/>
      <c r="CU25" s="618"/>
      <c r="CV25" s="618"/>
      <c r="CW25" s="618"/>
      <c r="CX25" s="618"/>
      <c r="CY25" s="618"/>
      <c r="CZ25" s="618"/>
      <c r="DA25" s="618"/>
      <c r="DB25" s="618"/>
      <c r="DC25" s="618"/>
      <c r="DD25" s="618"/>
      <c r="DE25" s="618"/>
      <c r="DF25" s="618"/>
      <c r="DG25" s="618"/>
      <c r="DH25" s="618"/>
      <c r="DI25" s="618"/>
    </row>
    <row r="26" spans="1:113" s="523" customFormat="1" ht="3" customHeight="1" x14ac:dyDescent="0.25">
      <c r="A26" s="2726"/>
      <c r="B26" s="2727"/>
      <c r="C26" s="617"/>
      <c r="D26" s="617"/>
      <c r="E26" s="617"/>
      <c r="F26" s="617"/>
      <c r="G26" s="617"/>
      <c r="H26" s="617"/>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18"/>
      <c r="AM26" s="618"/>
      <c r="AN26" s="618"/>
      <c r="AO26" s="618"/>
      <c r="AP26" s="618"/>
      <c r="AQ26" s="618"/>
      <c r="AR26" s="618"/>
      <c r="AS26" s="618"/>
      <c r="AT26" s="618"/>
      <c r="AU26" s="618"/>
      <c r="AV26" s="618"/>
      <c r="AW26" s="618"/>
      <c r="AX26" s="618"/>
      <c r="AY26" s="618"/>
      <c r="AZ26" s="618"/>
      <c r="BA26" s="618"/>
      <c r="BB26" s="618"/>
      <c r="BC26" s="618"/>
      <c r="BD26" s="618"/>
      <c r="BE26" s="618"/>
      <c r="BF26" s="618"/>
      <c r="BG26" s="618"/>
      <c r="BH26" s="618"/>
      <c r="BI26" s="618"/>
      <c r="BJ26" s="618"/>
      <c r="BK26" s="618"/>
      <c r="BL26" s="618"/>
      <c r="BM26" s="618"/>
      <c r="BN26" s="618"/>
      <c r="BO26" s="618"/>
      <c r="BP26" s="618"/>
      <c r="BQ26" s="618"/>
      <c r="BR26" s="618"/>
      <c r="BS26" s="618"/>
      <c r="BT26" s="618"/>
      <c r="BU26" s="618"/>
      <c r="BV26" s="618"/>
      <c r="BW26" s="618"/>
      <c r="BX26" s="618"/>
      <c r="BY26" s="618"/>
      <c r="BZ26" s="618"/>
      <c r="CA26" s="618"/>
      <c r="CB26" s="618"/>
      <c r="CC26" s="618"/>
      <c r="CD26" s="618"/>
      <c r="CE26" s="618"/>
      <c r="CF26" s="618"/>
      <c r="CG26" s="618"/>
      <c r="CH26" s="618"/>
      <c r="CI26" s="618"/>
      <c r="CJ26" s="618"/>
      <c r="CK26" s="618"/>
      <c r="CL26" s="618"/>
      <c r="CM26" s="618"/>
      <c r="CN26" s="618"/>
      <c r="CO26" s="618"/>
      <c r="CP26" s="618"/>
      <c r="CQ26" s="618"/>
      <c r="CR26" s="618"/>
      <c r="CS26" s="618"/>
      <c r="CT26" s="618"/>
      <c r="CU26" s="618"/>
      <c r="CV26" s="618"/>
      <c r="CW26" s="618"/>
      <c r="CX26" s="618"/>
      <c r="CY26" s="618"/>
      <c r="CZ26" s="618"/>
      <c r="DA26" s="618"/>
      <c r="DB26" s="618"/>
      <c r="DC26" s="618"/>
      <c r="DD26" s="618"/>
      <c r="DE26" s="618"/>
      <c r="DF26" s="618"/>
      <c r="DG26" s="618"/>
      <c r="DH26" s="618"/>
      <c r="DI26" s="618"/>
    </row>
    <row r="27" spans="1:113" s="523" customFormat="1" ht="3" customHeight="1" x14ac:dyDescent="0.25">
      <c r="A27" s="2726"/>
      <c r="B27" s="2727"/>
      <c r="C27" s="617"/>
      <c r="D27" s="617"/>
      <c r="E27" s="617"/>
      <c r="F27" s="617"/>
      <c r="G27" s="617"/>
      <c r="H27" s="617"/>
      <c r="I27" s="618"/>
      <c r="J27" s="618"/>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18"/>
      <c r="AI27" s="618"/>
      <c r="AJ27" s="618"/>
      <c r="AK27" s="618"/>
      <c r="AL27" s="618"/>
      <c r="AM27" s="618"/>
      <c r="AN27" s="618"/>
      <c r="AO27" s="618"/>
      <c r="AP27" s="618"/>
      <c r="AQ27" s="618"/>
      <c r="AR27" s="618"/>
      <c r="AS27" s="618"/>
      <c r="AT27" s="618"/>
      <c r="AU27" s="618"/>
      <c r="AV27" s="618"/>
      <c r="AW27" s="618"/>
      <c r="AX27" s="618"/>
      <c r="AY27" s="618"/>
      <c r="AZ27" s="618"/>
      <c r="BA27" s="618"/>
      <c r="BB27" s="618"/>
      <c r="BC27" s="618"/>
      <c r="BD27" s="618"/>
      <c r="BE27" s="618"/>
      <c r="BF27" s="618"/>
      <c r="BG27" s="618"/>
      <c r="BH27" s="618"/>
      <c r="BI27" s="618"/>
      <c r="BJ27" s="618"/>
      <c r="BK27" s="618"/>
      <c r="BL27" s="618"/>
      <c r="BM27" s="618"/>
      <c r="BN27" s="618"/>
      <c r="BO27" s="618"/>
      <c r="BP27" s="618"/>
      <c r="BQ27" s="618"/>
      <c r="BR27" s="618"/>
      <c r="BS27" s="618"/>
      <c r="BT27" s="618"/>
      <c r="BU27" s="618"/>
      <c r="BV27" s="618"/>
      <c r="BW27" s="618"/>
      <c r="BX27" s="618"/>
      <c r="BY27" s="618"/>
      <c r="BZ27" s="618"/>
      <c r="CA27" s="618"/>
      <c r="CB27" s="618"/>
      <c r="CC27" s="618"/>
      <c r="CD27" s="618"/>
      <c r="CE27" s="618"/>
      <c r="CF27" s="618"/>
      <c r="CG27" s="618"/>
      <c r="CH27" s="618"/>
      <c r="CI27" s="618"/>
      <c r="CJ27" s="618"/>
      <c r="CK27" s="618"/>
      <c r="CL27" s="618"/>
      <c r="CM27" s="618"/>
      <c r="CN27" s="618"/>
      <c r="CO27" s="618"/>
      <c r="CP27" s="618"/>
      <c r="CQ27" s="618"/>
      <c r="CR27" s="618"/>
      <c r="CS27" s="618"/>
      <c r="CT27" s="618"/>
      <c r="CU27" s="618"/>
      <c r="CV27" s="618"/>
      <c r="CW27" s="618"/>
      <c r="CX27" s="618"/>
      <c r="CY27" s="618"/>
      <c r="CZ27" s="618"/>
      <c r="DA27" s="618"/>
      <c r="DB27" s="618"/>
      <c r="DC27" s="618"/>
      <c r="DD27" s="618"/>
      <c r="DE27" s="618"/>
      <c r="DF27" s="618"/>
      <c r="DG27" s="618"/>
      <c r="DH27" s="618"/>
      <c r="DI27" s="618"/>
    </row>
    <row r="28" spans="1:113" s="523" customFormat="1" ht="3" customHeight="1" x14ac:dyDescent="0.25">
      <c r="A28" s="2726"/>
      <c r="B28" s="2727"/>
      <c r="C28" s="617"/>
      <c r="D28" s="617"/>
      <c r="E28" s="617"/>
      <c r="F28" s="617"/>
      <c r="G28" s="617"/>
      <c r="H28" s="617"/>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618"/>
      <c r="AN28" s="618"/>
      <c r="AO28" s="618"/>
      <c r="AP28" s="618"/>
      <c r="AQ28" s="618"/>
      <c r="AR28" s="618"/>
      <c r="AS28" s="618"/>
      <c r="AT28" s="618"/>
      <c r="AU28" s="618"/>
      <c r="AV28" s="618"/>
      <c r="AW28" s="618"/>
      <c r="AX28" s="618"/>
      <c r="AY28" s="618"/>
      <c r="AZ28" s="618"/>
      <c r="BA28" s="618"/>
      <c r="BB28" s="618"/>
      <c r="BC28" s="618"/>
      <c r="BD28" s="618"/>
      <c r="BE28" s="618"/>
      <c r="BF28" s="618"/>
      <c r="BG28" s="618"/>
      <c r="BH28" s="618"/>
      <c r="BI28" s="618"/>
      <c r="BJ28" s="618"/>
      <c r="BK28" s="618"/>
      <c r="BL28" s="618"/>
      <c r="BM28" s="618"/>
      <c r="BN28" s="618"/>
      <c r="BO28" s="618"/>
      <c r="BP28" s="618"/>
      <c r="BQ28" s="618"/>
      <c r="BR28" s="618"/>
      <c r="BS28" s="618"/>
      <c r="BT28" s="618"/>
      <c r="BU28" s="618"/>
      <c r="BV28" s="618"/>
      <c r="BW28" s="618"/>
      <c r="BX28" s="618"/>
      <c r="BY28" s="618"/>
      <c r="BZ28" s="618"/>
      <c r="CA28" s="618"/>
      <c r="CB28" s="618"/>
      <c r="CC28" s="618"/>
      <c r="CD28" s="618"/>
      <c r="CE28" s="618"/>
      <c r="CF28" s="618"/>
      <c r="CG28" s="618"/>
      <c r="CH28" s="618"/>
      <c r="CI28" s="618"/>
      <c r="CJ28" s="618"/>
      <c r="CK28" s="618"/>
      <c r="CL28" s="618"/>
      <c r="CM28" s="618"/>
      <c r="CN28" s="618"/>
      <c r="CO28" s="618"/>
      <c r="CP28" s="618"/>
      <c r="CQ28" s="618"/>
      <c r="CR28" s="618"/>
      <c r="CS28" s="618"/>
      <c r="CT28" s="618"/>
      <c r="CU28" s="618"/>
      <c r="CV28" s="618"/>
      <c r="CW28" s="618"/>
      <c r="CX28" s="618"/>
      <c r="CY28" s="618"/>
      <c r="CZ28" s="618"/>
      <c r="DA28" s="618"/>
      <c r="DB28" s="618"/>
      <c r="DC28" s="618"/>
      <c r="DD28" s="618"/>
      <c r="DE28" s="618"/>
      <c r="DF28" s="618"/>
      <c r="DG28" s="618"/>
      <c r="DH28" s="618"/>
      <c r="DI28" s="618"/>
    </row>
    <row r="29" spans="1:113" s="523" customFormat="1" ht="3" customHeight="1" x14ac:dyDescent="0.25">
      <c r="A29" s="2726"/>
      <c r="B29" s="2727"/>
      <c r="C29" s="617"/>
      <c r="D29" s="617"/>
      <c r="E29" s="617"/>
      <c r="F29" s="617"/>
      <c r="G29" s="617"/>
      <c r="H29" s="617"/>
      <c r="I29" s="618"/>
      <c r="J29" s="618"/>
      <c r="K29" s="618"/>
      <c r="L29" s="618"/>
      <c r="M29" s="618"/>
      <c r="N29" s="618"/>
      <c r="O29" s="618"/>
      <c r="P29" s="618"/>
      <c r="Q29" s="618"/>
      <c r="R29" s="618"/>
      <c r="S29" s="618"/>
      <c r="T29" s="618"/>
      <c r="U29" s="618"/>
      <c r="V29" s="618"/>
      <c r="W29" s="618"/>
      <c r="X29" s="618"/>
      <c r="Y29" s="618"/>
      <c r="Z29" s="618"/>
      <c r="AA29" s="618"/>
      <c r="AB29" s="618"/>
      <c r="AC29" s="618"/>
      <c r="AD29" s="618"/>
      <c r="AE29" s="618"/>
      <c r="AF29" s="618"/>
      <c r="AG29" s="618"/>
      <c r="AH29" s="618"/>
      <c r="AI29" s="618"/>
      <c r="AJ29" s="618"/>
      <c r="AK29" s="618"/>
      <c r="AL29" s="618"/>
      <c r="AM29" s="618"/>
      <c r="AN29" s="618"/>
      <c r="AO29" s="618"/>
      <c r="AP29" s="618"/>
      <c r="AQ29" s="618"/>
      <c r="AR29" s="618"/>
      <c r="AS29" s="618"/>
      <c r="AT29" s="618"/>
      <c r="AU29" s="618"/>
      <c r="AV29" s="618"/>
      <c r="AW29" s="618"/>
      <c r="AX29" s="618"/>
      <c r="AY29" s="618"/>
      <c r="AZ29" s="618"/>
      <c r="BA29" s="618"/>
      <c r="BB29" s="618"/>
      <c r="BC29" s="618"/>
      <c r="BD29" s="618"/>
      <c r="BE29" s="618"/>
      <c r="BF29" s="618"/>
      <c r="BG29" s="618"/>
      <c r="BH29" s="618"/>
      <c r="BI29" s="618"/>
      <c r="BJ29" s="618"/>
      <c r="BK29" s="618"/>
      <c r="BL29" s="618"/>
      <c r="BM29" s="618"/>
      <c r="BN29" s="618"/>
      <c r="BO29" s="618"/>
      <c r="BP29" s="618"/>
      <c r="BQ29" s="618"/>
      <c r="BR29" s="618"/>
      <c r="BS29" s="618"/>
      <c r="BT29" s="618"/>
      <c r="BU29" s="618"/>
      <c r="BV29" s="618"/>
      <c r="BW29" s="618"/>
      <c r="BX29" s="618"/>
      <c r="BY29" s="618"/>
      <c r="BZ29" s="618"/>
      <c r="CA29" s="618"/>
      <c r="CB29" s="618"/>
      <c r="CC29" s="618"/>
      <c r="CD29" s="618"/>
      <c r="CE29" s="618"/>
      <c r="CF29" s="618"/>
      <c r="CG29" s="618"/>
      <c r="CH29" s="618"/>
      <c r="CI29" s="618"/>
      <c r="CJ29" s="618"/>
      <c r="CK29" s="618"/>
      <c r="CL29" s="618"/>
      <c r="CM29" s="618"/>
      <c r="CN29" s="618"/>
      <c r="CO29" s="618"/>
      <c r="CP29" s="618"/>
      <c r="CQ29" s="618"/>
      <c r="CR29" s="618"/>
      <c r="CS29" s="618"/>
      <c r="CT29" s="618"/>
      <c r="CU29" s="618"/>
      <c r="CV29" s="618"/>
      <c r="CW29" s="618"/>
      <c r="CX29" s="618"/>
      <c r="CY29" s="618"/>
      <c r="CZ29" s="618"/>
      <c r="DA29" s="618"/>
      <c r="DB29" s="618"/>
      <c r="DC29" s="618"/>
      <c r="DD29" s="618"/>
      <c r="DE29" s="618"/>
      <c r="DF29" s="618"/>
      <c r="DG29" s="618"/>
      <c r="DH29" s="618"/>
      <c r="DI29" s="618"/>
    </row>
    <row r="30" spans="1:113" s="523" customFormat="1" ht="3" customHeight="1" x14ac:dyDescent="0.25">
      <c r="A30" s="2726"/>
      <c r="B30" s="2727"/>
      <c r="C30" s="617"/>
      <c r="D30" s="617"/>
      <c r="E30" s="617"/>
      <c r="F30" s="617"/>
      <c r="G30" s="617"/>
      <c r="H30" s="617"/>
      <c r="I30" s="618"/>
      <c r="J30" s="618"/>
      <c r="K30" s="618"/>
      <c r="L30" s="618"/>
      <c r="M30" s="618"/>
      <c r="N30" s="618"/>
      <c r="O30" s="618"/>
      <c r="P30" s="618"/>
      <c r="Q30" s="618"/>
      <c r="R30" s="618"/>
      <c r="S30" s="618"/>
      <c r="T30" s="618"/>
      <c r="U30" s="618"/>
      <c r="V30" s="618"/>
      <c r="W30" s="618"/>
      <c r="X30" s="618"/>
      <c r="Y30" s="618"/>
      <c r="Z30" s="618"/>
      <c r="AA30" s="618"/>
      <c r="AB30" s="618"/>
      <c r="AC30" s="618"/>
      <c r="AD30" s="618"/>
      <c r="AE30" s="618"/>
      <c r="AF30" s="618"/>
      <c r="AG30" s="618"/>
      <c r="AH30" s="618"/>
      <c r="AI30" s="618"/>
      <c r="AJ30" s="618"/>
      <c r="AK30" s="618"/>
      <c r="AL30" s="618"/>
      <c r="AM30" s="618"/>
      <c r="AN30" s="618"/>
      <c r="AO30" s="618"/>
      <c r="AP30" s="618"/>
      <c r="AQ30" s="618"/>
      <c r="AR30" s="618"/>
      <c r="AS30" s="618"/>
      <c r="AT30" s="618"/>
      <c r="AU30" s="618"/>
      <c r="AV30" s="618"/>
      <c r="AW30" s="618"/>
      <c r="AX30" s="618"/>
      <c r="AY30" s="618"/>
      <c r="AZ30" s="618"/>
      <c r="BA30" s="618"/>
      <c r="BB30" s="618"/>
      <c r="BC30" s="618"/>
      <c r="BD30" s="618"/>
      <c r="BE30" s="618"/>
      <c r="BF30" s="618"/>
      <c r="BG30" s="618"/>
      <c r="BH30" s="618"/>
      <c r="BI30" s="618"/>
      <c r="BJ30" s="618"/>
      <c r="BK30" s="618"/>
      <c r="BL30" s="618"/>
      <c r="BM30" s="618"/>
      <c r="BN30" s="618"/>
      <c r="BO30" s="618"/>
      <c r="BP30" s="618"/>
      <c r="BQ30" s="618"/>
      <c r="BR30" s="618"/>
      <c r="BS30" s="618"/>
      <c r="BT30" s="618"/>
      <c r="BU30" s="618"/>
      <c r="BV30" s="618"/>
      <c r="BW30" s="618"/>
      <c r="BX30" s="618"/>
      <c r="BY30" s="618"/>
      <c r="BZ30" s="618"/>
      <c r="CA30" s="618"/>
      <c r="CB30" s="618"/>
      <c r="CC30" s="618"/>
      <c r="CD30" s="618"/>
      <c r="CE30" s="618"/>
      <c r="CF30" s="618"/>
      <c r="CG30" s="618"/>
      <c r="CH30" s="618"/>
      <c r="CI30" s="618"/>
      <c r="CJ30" s="618"/>
      <c r="CK30" s="618"/>
      <c r="CL30" s="618"/>
      <c r="CM30" s="618"/>
      <c r="CN30" s="618"/>
      <c r="CO30" s="618"/>
      <c r="CP30" s="618"/>
      <c r="CQ30" s="618"/>
      <c r="CR30" s="618"/>
      <c r="CS30" s="618"/>
      <c r="CT30" s="618"/>
      <c r="CU30" s="618"/>
      <c r="CV30" s="618"/>
      <c r="CW30" s="618"/>
      <c r="CX30" s="618"/>
      <c r="CY30" s="618"/>
      <c r="CZ30" s="618"/>
      <c r="DA30" s="618"/>
      <c r="DB30" s="618"/>
      <c r="DC30" s="618"/>
      <c r="DD30" s="618"/>
      <c r="DE30" s="618"/>
      <c r="DF30" s="618"/>
      <c r="DG30" s="618"/>
      <c r="DH30" s="618"/>
      <c r="DI30" s="618"/>
    </row>
    <row r="31" spans="1:113" s="523" customFormat="1" ht="3" customHeight="1" x14ac:dyDescent="0.25">
      <c r="A31" s="2726"/>
      <c r="B31" s="2727"/>
      <c r="C31" s="617"/>
      <c r="D31" s="617"/>
      <c r="E31" s="617"/>
      <c r="F31" s="617"/>
      <c r="G31" s="617"/>
      <c r="H31" s="617"/>
      <c r="I31" s="618"/>
      <c r="J31" s="618"/>
      <c r="K31" s="618"/>
      <c r="L31" s="618"/>
      <c r="M31" s="618"/>
      <c r="N31" s="618"/>
      <c r="O31" s="618"/>
      <c r="P31" s="618"/>
      <c r="Q31" s="618"/>
      <c r="R31" s="618"/>
      <c r="S31" s="618"/>
      <c r="T31" s="618"/>
      <c r="U31" s="618"/>
      <c r="V31" s="618"/>
      <c r="W31" s="618"/>
      <c r="X31" s="618"/>
      <c r="Y31" s="618"/>
      <c r="Z31" s="618"/>
      <c r="AA31" s="618"/>
      <c r="AB31" s="618"/>
      <c r="AC31" s="618"/>
      <c r="AD31" s="618"/>
      <c r="AE31" s="618"/>
      <c r="AF31" s="618"/>
      <c r="AG31" s="618"/>
      <c r="AH31" s="618"/>
      <c r="AI31" s="618"/>
      <c r="AJ31" s="618"/>
      <c r="AK31" s="618"/>
      <c r="AL31" s="618"/>
      <c r="AM31" s="618"/>
      <c r="AN31" s="618"/>
      <c r="AO31" s="618"/>
      <c r="AP31" s="618"/>
      <c r="AQ31" s="618"/>
      <c r="AR31" s="618"/>
      <c r="AS31" s="618"/>
      <c r="AT31" s="618"/>
      <c r="AU31" s="618"/>
      <c r="AV31" s="618"/>
      <c r="AW31" s="618"/>
      <c r="AX31" s="618"/>
      <c r="AY31" s="618"/>
      <c r="AZ31" s="618"/>
      <c r="BA31" s="618"/>
      <c r="BB31" s="618"/>
      <c r="BC31" s="618"/>
      <c r="BD31" s="618"/>
      <c r="BE31" s="618"/>
      <c r="BF31" s="618"/>
      <c r="BG31" s="618"/>
      <c r="BH31" s="618"/>
      <c r="BI31" s="618"/>
      <c r="BJ31" s="618"/>
      <c r="BK31" s="618"/>
      <c r="BL31" s="618"/>
      <c r="BM31" s="618"/>
      <c r="BN31" s="618"/>
      <c r="BO31" s="618"/>
      <c r="BP31" s="618"/>
      <c r="BQ31" s="618"/>
      <c r="BR31" s="618"/>
      <c r="BS31" s="618"/>
      <c r="BT31" s="618"/>
      <c r="BU31" s="618"/>
      <c r="BV31" s="618"/>
      <c r="BW31" s="618"/>
      <c r="BX31" s="618"/>
      <c r="BY31" s="618"/>
      <c r="BZ31" s="618"/>
      <c r="CA31" s="618"/>
      <c r="CB31" s="618"/>
      <c r="CC31" s="618"/>
      <c r="CD31" s="618"/>
      <c r="CE31" s="618"/>
      <c r="CF31" s="618"/>
      <c r="CG31" s="618"/>
      <c r="CH31" s="618"/>
      <c r="CI31" s="618"/>
      <c r="CJ31" s="618"/>
      <c r="CK31" s="618"/>
      <c r="CL31" s="618"/>
      <c r="CM31" s="618"/>
      <c r="CN31" s="618"/>
      <c r="CO31" s="618"/>
      <c r="CP31" s="618"/>
      <c r="CQ31" s="618"/>
      <c r="CR31" s="618"/>
      <c r="CS31" s="618"/>
      <c r="CT31" s="618"/>
      <c r="CU31" s="618"/>
      <c r="CV31" s="618"/>
      <c r="CW31" s="618"/>
      <c r="CX31" s="618"/>
      <c r="CY31" s="618"/>
      <c r="CZ31" s="618"/>
      <c r="DA31" s="618"/>
      <c r="DB31" s="618"/>
      <c r="DC31" s="618"/>
      <c r="DD31" s="618"/>
      <c r="DE31" s="618"/>
      <c r="DF31" s="618"/>
      <c r="DG31" s="618"/>
      <c r="DH31" s="618"/>
      <c r="DI31" s="618"/>
    </row>
    <row r="32" spans="1:113" s="523" customFormat="1" ht="3" customHeight="1" x14ac:dyDescent="0.25">
      <c r="A32" s="2726"/>
      <c r="B32" s="2727"/>
      <c r="C32" s="617"/>
      <c r="D32" s="617"/>
      <c r="E32" s="617"/>
      <c r="F32" s="617"/>
      <c r="G32" s="617"/>
      <c r="H32" s="617"/>
      <c r="I32" s="618"/>
      <c r="J32" s="618"/>
      <c r="K32" s="618"/>
      <c r="L32" s="618"/>
      <c r="M32" s="618"/>
      <c r="N32" s="618"/>
      <c r="O32" s="618"/>
      <c r="P32" s="618"/>
      <c r="Q32" s="618"/>
      <c r="R32" s="618"/>
      <c r="S32" s="618"/>
      <c r="T32" s="618"/>
      <c r="U32" s="618"/>
      <c r="V32" s="618"/>
      <c r="W32" s="618"/>
      <c r="X32" s="618"/>
      <c r="Y32" s="618"/>
      <c r="Z32" s="618"/>
      <c r="AA32" s="618"/>
      <c r="AB32" s="618"/>
      <c r="AC32" s="618"/>
      <c r="AD32" s="618"/>
      <c r="AE32" s="618"/>
      <c r="AF32" s="618"/>
      <c r="AG32" s="618"/>
      <c r="AH32" s="618"/>
      <c r="AI32" s="618"/>
      <c r="AJ32" s="618"/>
      <c r="AK32" s="618"/>
      <c r="AL32" s="618"/>
      <c r="AM32" s="618"/>
      <c r="AN32" s="618"/>
      <c r="AO32" s="618"/>
      <c r="AP32" s="618"/>
      <c r="AQ32" s="618"/>
      <c r="AR32" s="618"/>
      <c r="AS32" s="618"/>
      <c r="AT32" s="618"/>
      <c r="AU32" s="618"/>
      <c r="AV32" s="618"/>
      <c r="AW32" s="618"/>
      <c r="AX32" s="618"/>
      <c r="AY32" s="618"/>
      <c r="AZ32" s="618"/>
      <c r="BA32" s="618"/>
      <c r="BB32" s="618"/>
      <c r="BC32" s="618"/>
      <c r="BD32" s="618"/>
      <c r="BE32" s="618"/>
      <c r="BF32" s="618"/>
      <c r="BG32" s="618"/>
      <c r="BH32" s="618"/>
      <c r="BI32" s="618"/>
      <c r="BJ32" s="618"/>
      <c r="BK32" s="618"/>
      <c r="BL32" s="618"/>
      <c r="BM32" s="618"/>
      <c r="BN32" s="618"/>
      <c r="BO32" s="618"/>
      <c r="BP32" s="618"/>
      <c r="BQ32" s="618"/>
      <c r="BR32" s="618"/>
      <c r="BS32" s="618"/>
      <c r="BT32" s="618"/>
      <c r="BU32" s="618"/>
      <c r="BV32" s="618"/>
      <c r="BW32" s="618"/>
      <c r="BX32" s="618"/>
      <c r="BY32" s="618"/>
      <c r="BZ32" s="618"/>
      <c r="CA32" s="618"/>
      <c r="CB32" s="618"/>
      <c r="CC32" s="618"/>
      <c r="CD32" s="618"/>
      <c r="CE32" s="618"/>
      <c r="CF32" s="618"/>
      <c r="CG32" s="618"/>
      <c r="CH32" s="618"/>
      <c r="CI32" s="618"/>
      <c r="CJ32" s="618"/>
      <c r="CK32" s="618"/>
      <c r="CL32" s="618"/>
      <c r="CM32" s="618"/>
      <c r="CN32" s="618"/>
      <c r="CO32" s="618"/>
      <c r="CP32" s="618"/>
      <c r="CQ32" s="618"/>
      <c r="CR32" s="618"/>
      <c r="CS32" s="618"/>
      <c r="CT32" s="618"/>
      <c r="CU32" s="618"/>
      <c r="CV32" s="618"/>
      <c r="CW32" s="618"/>
      <c r="CX32" s="618"/>
      <c r="CY32" s="618"/>
      <c r="CZ32" s="618"/>
      <c r="DA32" s="618"/>
      <c r="DB32" s="618"/>
      <c r="DC32" s="618"/>
      <c r="DD32" s="618"/>
      <c r="DE32" s="618"/>
      <c r="DF32" s="618"/>
      <c r="DG32" s="618"/>
      <c r="DH32" s="618"/>
      <c r="DI32" s="618"/>
    </row>
    <row r="33" spans="1:113" s="523" customFormat="1" ht="3" customHeight="1" x14ac:dyDescent="0.25">
      <c r="A33" s="2726"/>
      <c r="B33" s="2727"/>
      <c r="C33" s="617"/>
      <c r="D33" s="617"/>
      <c r="E33" s="617"/>
      <c r="F33" s="617"/>
      <c r="G33" s="617"/>
      <c r="H33" s="617"/>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8"/>
      <c r="AP33" s="618"/>
      <c r="AQ33" s="618"/>
      <c r="AR33" s="618"/>
      <c r="AS33" s="618"/>
      <c r="AT33" s="618"/>
      <c r="AU33" s="618"/>
      <c r="AV33" s="618"/>
      <c r="AW33" s="618"/>
      <c r="AX33" s="618"/>
      <c r="AY33" s="618"/>
      <c r="AZ33" s="618"/>
      <c r="BA33" s="618"/>
      <c r="BB33" s="618"/>
      <c r="BC33" s="618"/>
      <c r="BD33" s="618"/>
      <c r="BE33" s="618"/>
      <c r="BF33" s="618"/>
      <c r="BG33" s="618"/>
      <c r="BH33" s="618"/>
      <c r="BI33" s="618"/>
      <c r="BJ33" s="618"/>
      <c r="BK33" s="618"/>
      <c r="BL33" s="618"/>
      <c r="BM33" s="618"/>
      <c r="BN33" s="618"/>
      <c r="BO33" s="618"/>
      <c r="BP33" s="618"/>
      <c r="BQ33" s="618"/>
      <c r="BR33" s="618"/>
      <c r="BS33" s="618"/>
      <c r="BT33" s="618"/>
      <c r="BU33" s="618"/>
      <c r="BV33" s="618"/>
      <c r="BW33" s="618"/>
      <c r="BX33" s="618"/>
      <c r="BY33" s="618"/>
      <c r="BZ33" s="618"/>
      <c r="CA33" s="618"/>
      <c r="CB33" s="618"/>
      <c r="CC33" s="618"/>
      <c r="CD33" s="618"/>
      <c r="CE33" s="618"/>
      <c r="CF33" s="618"/>
      <c r="CG33" s="618"/>
      <c r="CH33" s="618"/>
      <c r="CI33" s="618"/>
      <c r="CJ33" s="618"/>
      <c r="CK33" s="618"/>
      <c r="CL33" s="618"/>
      <c r="CM33" s="618"/>
      <c r="CN33" s="618"/>
      <c r="CO33" s="618"/>
      <c r="CP33" s="618"/>
      <c r="CQ33" s="618"/>
      <c r="CR33" s="618"/>
      <c r="CS33" s="618"/>
      <c r="CT33" s="618"/>
      <c r="CU33" s="618"/>
      <c r="CV33" s="618"/>
      <c r="CW33" s="618"/>
      <c r="CX33" s="618"/>
      <c r="CY33" s="618"/>
      <c r="CZ33" s="618"/>
      <c r="DA33" s="618"/>
      <c r="DB33" s="618"/>
      <c r="DC33" s="618"/>
      <c r="DD33" s="618"/>
      <c r="DE33" s="618"/>
      <c r="DF33" s="618"/>
      <c r="DG33" s="618"/>
      <c r="DH33" s="618"/>
      <c r="DI33" s="618"/>
    </row>
    <row r="34" spans="1:113" s="523" customFormat="1" ht="3" customHeight="1" x14ac:dyDescent="0.25">
      <c r="A34" s="2726"/>
      <c r="B34" s="2727"/>
      <c r="C34" s="617"/>
      <c r="D34" s="617"/>
      <c r="E34" s="617"/>
      <c r="F34" s="617"/>
      <c r="G34" s="617"/>
      <c r="H34" s="617"/>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8"/>
      <c r="AP34" s="618"/>
      <c r="AQ34" s="618"/>
      <c r="AR34" s="618"/>
      <c r="AS34" s="618"/>
      <c r="AT34" s="618"/>
      <c r="AU34" s="618"/>
      <c r="AV34" s="618"/>
      <c r="AW34" s="618"/>
      <c r="AX34" s="618"/>
      <c r="AY34" s="618"/>
      <c r="AZ34" s="618"/>
      <c r="BA34" s="618"/>
      <c r="BB34" s="618"/>
      <c r="BC34" s="618"/>
      <c r="BD34" s="618"/>
      <c r="BE34" s="618"/>
      <c r="BF34" s="618"/>
      <c r="BG34" s="618"/>
      <c r="BH34" s="618"/>
      <c r="BI34" s="618"/>
      <c r="BJ34" s="618"/>
      <c r="BK34" s="618"/>
      <c r="BL34" s="618"/>
      <c r="BM34" s="618"/>
      <c r="BN34" s="618"/>
      <c r="BO34" s="618"/>
      <c r="BP34" s="618"/>
      <c r="BQ34" s="618"/>
      <c r="BR34" s="618"/>
      <c r="BS34" s="618"/>
      <c r="BT34" s="618"/>
      <c r="BU34" s="618"/>
      <c r="BV34" s="618"/>
      <c r="BW34" s="618"/>
      <c r="BX34" s="618"/>
      <c r="BY34" s="618"/>
      <c r="BZ34" s="618"/>
      <c r="CA34" s="618"/>
      <c r="CB34" s="618"/>
      <c r="CC34" s="618"/>
      <c r="CD34" s="618"/>
      <c r="CE34" s="618"/>
      <c r="CF34" s="618"/>
      <c r="CG34" s="618"/>
      <c r="CH34" s="618"/>
      <c r="CI34" s="618"/>
      <c r="CJ34" s="618"/>
      <c r="CK34" s="618"/>
      <c r="CL34" s="618"/>
      <c r="CM34" s="618"/>
      <c r="CN34" s="618"/>
      <c r="CO34" s="618"/>
      <c r="CP34" s="618"/>
      <c r="CQ34" s="618"/>
      <c r="CR34" s="618"/>
      <c r="CS34" s="618"/>
      <c r="CT34" s="618"/>
      <c r="CU34" s="618"/>
      <c r="CV34" s="618"/>
      <c r="CW34" s="618"/>
      <c r="CX34" s="618"/>
      <c r="CY34" s="618"/>
      <c r="CZ34" s="618"/>
      <c r="DA34" s="618"/>
      <c r="DB34" s="618"/>
      <c r="DC34" s="618"/>
      <c r="DD34" s="618"/>
      <c r="DE34" s="618"/>
      <c r="DF34" s="618"/>
      <c r="DG34" s="618"/>
      <c r="DH34" s="618"/>
      <c r="DI34" s="618"/>
    </row>
    <row r="35" spans="1:113" s="523" customFormat="1" ht="3" customHeight="1" x14ac:dyDescent="0.25">
      <c r="A35" s="2726"/>
      <c r="B35" s="2727"/>
      <c r="C35" s="617"/>
      <c r="D35" s="617"/>
      <c r="E35" s="617"/>
      <c r="F35" s="617"/>
      <c r="G35" s="617"/>
      <c r="H35" s="617"/>
      <c r="I35" s="618"/>
      <c r="J35" s="618"/>
      <c r="K35" s="618"/>
      <c r="L35" s="618"/>
      <c r="M35" s="618"/>
      <c r="N35" s="618"/>
      <c r="O35" s="618"/>
      <c r="P35" s="618"/>
      <c r="Q35" s="618"/>
      <c r="R35" s="618"/>
      <c r="S35" s="618"/>
      <c r="T35" s="618"/>
      <c r="U35" s="618"/>
      <c r="V35" s="618"/>
      <c r="W35" s="618"/>
      <c r="X35" s="618"/>
      <c r="Y35" s="618"/>
      <c r="Z35" s="618"/>
      <c r="AA35" s="618"/>
      <c r="AB35" s="618"/>
      <c r="AC35" s="618"/>
      <c r="AD35" s="618"/>
      <c r="AE35" s="618"/>
      <c r="AF35" s="618"/>
      <c r="AG35" s="618"/>
      <c r="AH35" s="618"/>
      <c r="AI35" s="618"/>
      <c r="AJ35" s="618"/>
      <c r="AK35" s="618"/>
      <c r="AL35" s="618"/>
      <c r="AM35" s="618"/>
      <c r="AN35" s="618"/>
      <c r="AO35" s="618"/>
      <c r="AP35" s="618"/>
      <c r="AQ35" s="618"/>
      <c r="AR35" s="618"/>
      <c r="AS35" s="618"/>
      <c r="AT35" s="618"/>
      <c r="AU35" s="618"/>
      <c r="AV35" s="618"/>
      <c r="AW35" s="618"/>
      <c r="AX35" s="618"/>
      <c r="AY35" s="618"/>
      <c r="AZ35" s="618"/>
      <c r="BA35" s="618"/>
      <c r="BB35" s="618"/>
      <c r="BC35" s="618"/>
      <c r="BD35" s="618"/>
      <c r="BE35" s="618"/>
      <c r="BF35" s="618"/>
      <c r="BG35" s="618"/>
      <c r="BH35" s="618"/>
      <c r="BI35" s="618"/>
      <c r="BJ35" s="618"/>
      <c r="BK35" s="618"/>
      <c r="BL35" s="618"/>
      <c r="BM35" s="618"/>
      <c r="BN35" s="618"/>
      <c r="BO35" s="618"/>
      <c r="BP35" s="618"/>
      <c r="BQ35" s="618"/>
      <c r="BR35" s="618"/>
      <c r="BS35" s="618"/>
      <c r="BT35" s="618"/>
      <c r="BU35" s="618"/>
      <c r="BV35" s="618"/>
      <c r="BW35" s="618"/>
      <c r="BX35" s="618"/>
      <c r="BY35" s="618"/>
      <c r="BZ35" s="618"/>
      <c r="CA35" s="618"/>
      <c r="CB35" s="618"/>
      <c r="CC35" s="618"/>
      <c r="CD35" s="618"/>
      <c r="CE35" s="618"/>
      <c r="CF35" s="618"/>
      <c r="CG35" s="618"/>
      <c r="CH35" s="618"/>
      <c r="CI35" s="618"/>
      <c r="CJ35" s="618"/>
      <c r="CK35" s="618"/>
      <c r="CL35" s="618"/>
      <c r="CM35" s="618"/>
      <c r="CN35" s="618"/>
      <c r="CO35" s="618"/>
      <c r="CP35" s="618"/>
      <c r="CQ35" s="618"/>
      <c r="CR35" s="618"/>
      <c r="CS35" s="618"/>
      <c r="CT35" s="618"/>
      <c r="CU35" s="618"/>
      <c r="CV35" s="618"/>
      <c r="CW35" s="618"/>
      <c r="CX35" s="618"/>
      <c r="CY35" s="618"/>
      <c r="CZ35" s="618"/>
      <c r="DA35" s="618"/>
      <c r="DB35" s="618"/>
      <c r="DC35" s="618"/>
      <c r="DD35" s="618"/>
      <c r="DE35" s="618"/>
      <c r="DF35" s="618"/>
      <c r="DG35" s="618"/>
      <c r="DH35" s="618"/>
      <c r="DI35" s="618"/>
    </row>
    <row r="36" spans="1:113" s="523" customFormat="1" ht="3" customHeight="1" x14ac:dyDescent="0.25">
      <c r="A36" s="2726"/>
      <c r="B36" s="2727"/>
      <c r="C36" s="617"/>
      <c r="D36" s="617"/>
      <c r="E36" s="617"/>
      <c r="F36" s="617"/>
      <c r="G36" s="617"/>
      <c r="H36" s="617"/>
      <c r="I36" s="618"/>
      <c r="J36" s="618"/>
      <c r="K36" s="618"/>
      <c r="L36" s="618"/>
      <c r="M36" s="618"/>
      <c r="N36" s="618"/>
      <c r="O36" s="618"/>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18"/>
      <c r="AM36" s="618"/>
      <c r="AN36" s="618"/>
      <c r="AO36" s="618"/>
      <c r="AP36" s="618"/>
      <c r="AQ36" s="618"/>
      <c r="AR36" s="618"/>
      <c r="AS36" s="618"/>
      <c r="AT36" s="618"/>
      <c r="AU36" s="618"/>
      <c r="AV36" s="618"/>
      <c r="AW36" s="618"/>
      <c r="AX36" s="618"/>
      <c r="AY36" s="618"/>
      <c r="AZ36" s="618"/>
      <c r="BA36" s="618"/>
      <c r="BB36" s="618"/>
      <c r="BC36" s="618"/>
      <c r="BD36" s="618"/>
      <c r="BE36" s="618"/>
      <c r="BF36" s="618"/>
      <c r="BG36" s="618"/>
      <c r="BH36" s="618"/>
      <c r="BI36" s="618"/>
      <c r="BJ36" s="618"/>
      <c r="BK36" s="618"/>
      <c r="BL36" s="618"/>
      <c r="BM36" s="618"/>
      <c r="BN36" s="618"/>
      <c r="BO36" s="618"/>
      <c r="BP36" s="618"/>
      <c r="BQ36" s="618"/>
      <c r="BR36" s="618"/>
      <c r="BS36" s="618"/>
      <c r="BT36" s="618"/>
      <c r="BU36" s="618"/>
      <c r="BV36" s="618"/>
      <c r="BW36" s="618"/>
      <c r="BX36" s="618"/>
      <c r="BY36" s="618"/>
      <c r="BZ36" s="618"/>
      <c r="CA36" s="618"/>
      <c r="CB36" s="618"/>
      <c r="CC36" s="618"/>
      <c r="CD36" s="618"/>
      <c r="CE36" s="618"/>
      <c r="CF36" s="618"/>
      <c r="CG36" s="618"/>
      <c r="CH36" s="618"/>
      <c r="CI36" s="618"/>
      <c r="CJ36" s="618"/>
      <c r="CK36" s="618"/>
      <c r="CL36" s="618"/>
      <c r="CM36" s="618"/>
      <c r="CN36" s="618"/>
      <c r="CO36" s="618"/>
      <c r="CP36" s="618"/>
      <c r="CQ36" s="618"/>
      <c r="CR36" s="618"/>
      <c r="CS36" s="618"/>
      <c r="CT36" s="618"/>
      <c r="CU36" s="618"/>
      <c r="CV36" s="618"/>
      <c r="CW36" s="618"/>
      <c r="CX36" s="618"/>
      <c r="CY36" s="618"/>
      <c r="CZ36" s="618"/>
      <c r="DA36" s="618"/>
      <c r="DB36" s="618"/>
      <c r="DC36" s="618"/>
      <c r="DD36" s="618"/>
      <c r="DE36" s="618"/>
      <c r="DF36" s="618"/>
      <c r="DG36" s="618"/>
      <c r="DH36" s="618"/>
      <c r="DI36" s="618"/>
    </row>
    <row r="37" spans="1:113" s="523" customFormat="1" ht="3" customHeight="1" x14ac:dyDescent="0.25">
      <c r="A37" s="2726"/>
      <c r="B37" s="2727"/>
      <c r="C37" s="617"/>
      <c r="D37" s="617"/>
      <c r="E37" s="617"/>
      <c r="F37" s="617"/>
      <c r="G37" s="617"/>
      <c r="H37" s="617"/>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618"/>
      <c r="AN37" s="618"/>
      <c r="AO37" s="618"/>
      <c r="AP37" s="618"/>
      <c r="AQ37" s="618"/>
      <c r="AR37" s="618"/>
      <c r="AS37" s="618"/>
      <c r="AT37" s="618"/>
      <c r="AU37" s="618"/>
      <c r="AV37" s="618"/>
      <c r="AW37" s="618"/>
      <c r="AX37" s="618"/>
      <c r="AY37" s="618"/>
      <c r="AZ37" s="618"/>
      <c r="BA37" s="618"/>
      <c r="BB37" s="618"/>
      <c r="BC37" s="618"/>
      <c r="BD37" s="618"/>
      <c r="BE37" s="618"/>
      <c r="BF37" s="618"/>
      <c r="BG37" s="618"/>
      <c r="BH37" s="618"/>
      <c r="BI37" s="618"/>
      <c r="BJ37" s="618"/>
      <c r="BK37" s="618"/>
      <c r="BL37" s="618"/>
      <c r="BM37" s="618"/>
      <c r="BN37" s="618"/>
      <c r="BO37" s="618"/>
      <c r="BP37" s="618"/>
      <c r="BQ37" s="618"/>
      <c r="BR37" s="618"/>
      <c r="BS37" s="618"/>
      <c r="BT37" s="618"/>
      <c r="BU37" s="618"/>
      <c r="BV37" s="618"/>
      <c r="BW37" s="618"/>
      <c r="BX37" s="618"/>
      <c r="BY37" s="618"/>
      <c r="BZ37" s="618"/>
      <c r="CA37" s="618"/>
      <c r="CB37" s="618"/>
      <c r="CC37" s="618"/>
      <c r="CD37" s="618"/>
      <c r="CE37" s="618"/>
      <c r="CF37" s="618"/>
      <c r="CG37" s="618"/>
      <c r="CH37" s="618"/>
      <c r="CI37" s="618"/>
      <c r="CJ37" s="618"/>
      <c r="CK37" s="618"/>
      <c r="CL37" s="618"/>
      <c r="CM37" s="618"/>
      <c r="CN37" s="618"/>
      <c r="CO37" s="618"/>
      <c r="CP37" s="618"/>
      <c r="CQ37" s="618"/>
      <c r="CR37" s="618"/>
      <c r="CS37" s="618"/>
      <c r="CT37" s="618"/>
      <c r="CU37" s="618"/>
      <c r="CV37" s="618"/>
      <c r="CW37" s="618"/>
      <c r="CX37" s="618"/>
      <c r="CY37" s="618"/>
      <c r="CZ37" s="618"/>
      <c r="DA37" s="618"/>
      <c r="DB37" s="618"/>
      <c r="DC37" s="618"/>
      <c r="DD37" s="618"/>
      <c r="DE37" s="618"/>
      <c r="DF37" s="618"/>
      <c r="DG37" s="618"/>
      <c r="DH37" s="618"/>
      <c r="DI37" s="618"/>
    </row>
    <row r="38" spans="1:113" s="523" customFormat="1" ht="3" customHeight="1" x14ac:dyDescent="0.25">
      <c r="A38" s="2726"/>
      <c r="B38" s="2727"/>
      <c r="C38" s="617"/>
      <c r="D38" s="617"/>
      <c r="E38" s="617"/>
      <c r="F38" s="617"/>
      <c r="G38" s="617"/>
      <c r="H38" s="617"/>
      <c r="I38" s="618"/>
      <c r="J38" s="618"/>
      <c r="K38" s="618"/>
      <c r="L38" s="618"/>
      <c r="M38" s="618"/>
      <c r="N38" s="618"/>
      <c r="O38" s="618"/>
      <c r="P38" s="618"/>
      <c r="Q38" s="618"/>
      <c r="R38" s="618"/>
      <c r="S38" s="618"/>
      <c r="T38" s="618"/>
      <c r="U38" s="618"/>
      <c r="V38" s="618"/>
      <c r="W38" s="618"/>
      <c r="X38" s="618"/>
      <c r="Y38" s="618"/>
      <c r="Z38" s="618"/>
      <c r="AA38" s="618"/>
      <c r="AB38" s="618"/>
      <c r="AC38" s="618"/>
      <c r="AD38" s="618"/>
      <c r="AE38" s="618"/>
      <c r="AF38" s="618"/>
      <c r="AG38" s="618"/>
      <c r="AH38" s="618"/>
      <c r="AI38" s="618"/>
      <c r="AJ38" s="618"/>
      <c r="AK38" s="618"/>
      <c r="AL38" s="618"/>
      <c r="AM38" s="618"/>
      <c r="AN38" s="618"/>
      <c r="AO38" s="618"/>
      <c r="AP38" s="618"/>
      <c r="AQ38" s="618"/>
      <c r="AR38" s="618"/>
      <c r="AS38" s="618"/>
      <c r="AT38" s="618"/>
      <c r="AU38" s="618"/>
      <c r="AV38" s="618"/>
      <c r="AW38" s="618"/>
      <c r="AX38" s="618"/>
      <c r="AY38" s="618"/>
      <c r="AZ38" s="618"/>
      <c r="BA38" s="618"/>
      <c r="BB38" s="618"/>
      <c r="BC38" s="618"/>
      <c r="BD38" s="618"/>
      <c r="BE38" s="618"/>
      <c r="BF38" s="618"/>
      <c r="BG38" s="618"/>
      <c r="BH38" s="618"/>
      <c r="BI38" s="618"/>
      <c r="BJ38" s="618"/>
      <c r="BK38" s="618"/>
      <c r="BL38" s="618"/>
      <c r="BM38" s="618"/>
      <c r="BN38" s="618"/>
      <c r="BO38" s="618"/>
      <c r="BP38" s="618"/>
      <c r="BQ38" s="618"/>
      <c r="BR38" s="618"/>
      <c r="BS38" s="618"/>
      <c r="BT38" s="618"/>
      <c r="BU38" s="618"/>
      <c r="BV38" s="618"/>
      <c r="BW38" s="618"/>
      <c r="BX38" s="618"/>
      <c r="BY38" s="618"/>
      <c r="BZ38" s="618"/>
      <c r="CA38" s="618"/>
      <c r="CB38" s="618"/>
      <c r="CC38" s="618"/>
      <c r="CD38" s="618"/>
      <c r="CE38" s="618"/>
      <c r="CF38" s="618"/>
      <c r="CG38" s="618"/>
      <c r="CH38" s="618"/>
      <c r="CI38" s="618"/>
      <c r="CJ38" s="618"/>
      <c r="CK38" s="618"/>
      <c r="CL38" s="618"/>
      <c r="CM38" s="618"/>
      <c r="CN38" s="618"/>
      <c r="CO38" s="618"/>
      <c r="CP38" s="618"/>
      <c r="CQ38" s="618"/>
      <c r="CR38" s="618"/>
      <c r="CS38" s="618"/>
      <c r="CT38" s="618"/>
      <c r="CU38" s="618"/>
      <c r="CV38" s="618"/>
      <c r="CW38" s="618"/>
      <c r="CX38" s="618"/>
      <c r="CY38" s="618"/>
      <c r="CZ38" s="618"/>
      <c r="DA38" s="618"/>
      <c r="DB38" s="618"/>
      <c r="DC38" s="618"/>
      <c r="DD38" s="618"/>
      <c r="DE38" s="618"/>
      <c r="DF38" s="618"/>
      <c r="DG38" s="618"/>
      <c r="DH38" s="618"/>
      <c r="DI38" s="618"/>
    </row>
    <row r="39" spans="1:113" s="523" customFormat="1" ht="3" customHeight="1" x14ac:dyDescent="0.25">
      <c r="A39" s="2726"/>
      <c r="B39" s="2727"/>
      <c r="C39" s="617"/>
      <c r="D39" s="617"/>
      <c r="E39" s="617"/>
      <c r="F39" s="617"/>
      <c r="G39" s="617"/>
      <c r="H39" s="617"/>
      <c r="I39" s="618"/>
      <c r="J39" s="618"/>
      <c r="K39" s="618"/>
      <c r="L39" s="618"/>
      <c r="M39" s="618"/>
      <c r="N39" s="618"/>
      <c r="O39" s="618"/>
      <c r="P39" s="618"/>
      <c r="Q39" s="618"/>
      <c r="R39" s="618"/>
      <c r="S39" s="618"/>
      <c r="T39" s="618"/>
      <c r="U39" s="618"/>
      <c r="V39" s="618"/>
      <c r="W39" s="618"/>
      <c r="X39" s="618"/>
      <c r="Y39" s="618"/>
      <c r="Z39" s="618"/>
      <c r="AA39" s="618"/>
      <c r="AB39" s="618"/>
      <c r="AC39" s="618"/>
      <c r="AD39" s="618"/>
      <c r="AE39" s="618"/>
      <c r="AF39" s="618"/>
      <c r="AG39" s="618"/>
      <c r="AH39" s="618"/>
      <c r="AI39" s="618"/>
      <c r="AJ39" s="618"/>
      <c r="AK39" s="618"/>
      <c r="AL39" s="618"/>
      <c r="AM39" s="618"/>
      <c r="AN39" s="618"/>
      <c r="AO39" s="618"/>
      <c r="AP39" s="618"/>
      <c r="AQ39" s="618"/>
      <c r="AR39" s="618"/>
      <c r="AS39" s="618"/>
      <c r="AT39" s="618"/>
      <c r="AU39" s="618"/>
      <c r="AV39" s="618"/>
      <c r="AW39" s="618"/>
      <c r="AX39" s="618"/>
      <c r="AY39" s="618"/>
      <c r="AZ39" s="618"/>
      <c r="BA39" s="618"/>
      <c r="BB39" s="618"/>
      <c r="BC39" s="618"/>
      <c r="BD39" s="618"/>
      <c r="BE39" s="618"/>
      <c r="BF39" s="618"/>
      <c r="BG39" s="618"/>
      <c r="BH39" s="618"/>
      <c r="BI39" s="618"/>
      <c r="BJ39" s="618"/>
      <c r="BK39" s="618"/>
      <c r="BL39" s="618"/>
      <c r="BM39" s="618"/>
      <c r="BN39" s="618"/>
      <c r="BO39" s="618"/>
      <c r="BP39" s="618"/>
      <c r="BQ39" s="618"/>
      <c r="BR39" s="618"/>
      <c r="BS39" s="618"/>
      <c r="BT39" s="618"/>
      <c r="BU39" s="618"/>
      <c r="BV39" s="618"/>
      <c r="BW39" s="618"/>
      <c r="BX39" s="618"/>
      <c r="BY39" s="618"/>
      <c r="BZ39" s="618"/>
      <c r="CA39" s="618"/>
      <c r="CB39" s="618"/>
      <c r="CC39" s="618"/>
      <c r="CD39" s="618"/>
      <c r="CE39" s="618"/>
      <c r="CF39" s="618"/>
      <c r="CG39" s="618"/>
      <c r="CH39" s="618"/>
      <c r="CI39" s="618"/>
      <c r="CJ39" s="618"/>
      <c r="CK39" s="618"/>
      <c r="CL39" s="618"/>
      <c r="CM39" s="618"/>
      <c r="CN39" s="618"/>
      <c r="CO39" s="618"/>
      <c r="CP39" s="618"/>
      <c r="CQ39" s="618"/>
      <c r="CR39" s="618"/>
      <c r="CS39" s="618"/>
      <c r="CT39" s="618"/>
      <c r="CU39" s="618"/>
      <c r="CV39" s="618"/>
      <c r="CW39" s="618"/>
      <c r="CX39" s="618"/>
      <c r="CY39" s="618"/>
      <c r="CZ39" s="618"/>
      <c r="DA39" s="618"/>
      <c r="DB39" s="618"/>
      <c r="DC39" s="618"/>
      <c r="DD39" s="618"/>
      <c r="DE39" s="618"/>
      <c r="DF39" s="618"/>
      <c r="DG39" s="618"/>
      <c r="DH39" s="618"/>
      <c r="DI39" s="618"/>
    </row>
    <row r="40" spans="1:113" s="523" customFormat="1" ht="3" customHeight="1" x14ac:dyDescent="0.25">
      <c r="A40" s="2726"/>
      <c r="B40" s="2727"/>
      <c r="C40" s="617"/>
      <c r="D40" s="617"/>
      <c r="E40" s="617"/>
      <c r="F40" s="617"/>
      <c r="G40" s="617"/>
      <c r="H40" s="617"/>
      <c r="I40" s="618"/>
      <c r="J40" s="618"/>
      <c r="K40" s="618"/>
      <c r="L40" s="618"/>
      <c r="M40" s="618"/>
      <c r="N40" s="618"/>
      <c r="O40" s="618"/>
      <c r="P40" s="618"/>
      <c r="Q40" s="618"/>
      <c r="R40" s="618"/>
      <c r="S40" s="618"/>
      <c r="T40" s="618"/>
      <c r="U40" s="618"/>
      <c r="V40" s="618"/>
      <c r="W40" s="618"/>
      <c r="X40" s="618"/>
      <c r="Y40" s="618"/>
      <c r="Z40" s="618"/>
      <c r="AA40" s="618"/>
      <c r="AB40" s="618"/>
      <c r="AC40" s="618"/>
      <c r="AD40" s="618"/>
      <c r="AE40" s="618"/>
      <c r="AF40" s="618"/>
      <c r="AG40" s="618"/>
      <c r="AH40" s="618"/>
      <c r="AI40" s="618"/>
      <c r="AJ40" s="618"/>
      <c r="AK40" s="618"/>
      <c r="AL40" s="618"/>
      <c r="AM40" s="618"/>
      <c r="AN40" s="618"/>
      <c r="AO40" s="618"/>
      <c r="AP40" s="618"/>
      <c r="AQ40" s="618"/>
      <c r="AR40" s="618"/>
      <c r="AS40" s="618"/>
      <c r="AT40" s="618"/>
      <c r="AU40" s="618"/>
      <c r="AV40" s="618"/>
      <c r="AW40" s="618"/>
      <c r="AX40" s="618"/>
      <c r="AY40" s="618"/>
      <c r="AZ40" s="618"/>
      <c r="BA40" s="618"/>
      <c r="BB40" s="618"/>
      <c r="BC40" s="618"/>
      <c r="BD40" s="618"/>
      <c r="BE40" s="618"/>
      <c r="BF40" s="618"/>
      <c r="BG40" s="618"/>
      <c r="BH40" s="618"/>
      <c r="BI40" s="618"/>
      <c r="BJ40" s="618"/>
      <c r="BK40" s="618"/>
      <c r="BL40" s="618"/>
      <c r="BM40" s="618"/>
      <c r="BN40" s="618"/>
      <c r="BO40" s="618"/>
      <c r="BP40" s="618"/>
      <c r="BQ40" s="618"/>
      <c r="BR40" s="618"/>
      <c r="BS40" s="618"/>
      <c r="BT40" s="618"/>
      <c r="BU40" s="618"/>
      <c r="BV40" s="618"/>
      <c r="BW40" s="618"/>
      <c r="BX40" s="618"/>
      <c r="BY40" s="618"/>
      <c r="BZ40" s="618"/>
      <c r="CA40" s="618"/>
      <c r="CB40" s="618"/>
      <c r="CC40" s="618"/>
      <c r="CD40" s="618"/>
      <c r="CE40" s="618"/>
      <c r="CF40" s="618"/>
      <c r="CG40" s="618"/>
      <c r="CH40" s="618"/>
      <c r="CI40" s="618"/>
      <c r="CJ40" s="618"/>
      <c r="CK40" s="618"/>
      <c r="CL40" s="618"/>
      <c r="CM40" s="618"/>
      <c r="CN40" s="618"/>
      <c r="CO40" s="618"/>
      <c r="CP40" s="618"/>
      <c r="CQ40" s="618"/>
      <c r="CR40" s="618"/>
      <c r="CS40" s="618"/>
      <c r="CT40" s="618"/>
      <c r="CU40" s="618"/>
      <c r="CV40" s="618"/>
      <c r="CW40" s="618"/>
      <c r="CX40" s="618"/>
      <c r="CY40" s="618"/>
      <c r="CZ40" s="618"/>
      <c r="DA40" s="618"/>
      <c r="DB40" s="618"/>
      <c r="DC40" s="618"/>
      <c r="DD40" s="618"/>
      <c r="DE40" s="618"/>
      <c r="DF40" s="618"/>
      <c r="DG40" s="618"/>
      <c r="DH40" s="618"/>
      <c r="DI40" s="618"/>
    </row>
    <row r="41" spans="1:113" s="523" customFormat="1" ht="3" customHeight="1" x14ac:dyDescent="0.25">
      <c r="A41" s="2726"/>
      <c r="B41" s="2727"/>
      <c r="C41" s="617"/>
      <c r="D41" s="617"/>
      <c r="E41" s="617"/>
      <c r="F41" s="617"/>
      <c r="G41" s="617"/>
      <c r="H41" s="617"/>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c r="BA41" s="618"/>
      <c r="BB41" s="618"/>
      <c r="BC41" s="618"/>
      <c r="BD41" s="618"/>
      <c r="BE41" s="618"/>
      <c r="BF41" s="618"/>
      <c r="BG41" s="618"/>
      <c r="BH41" s="618"/>
      <c r="BI41" s="618"/>
      <c r="BJ41" s="618"/>
      <c r="BK41" s="618"/>
      <c r="BL41" s="618"/>
      <c r="BM41" s="618"/>
      <c r="BN41" s="618"/>
      <c r="BO41" s="618"/>
      <c r="BP41" s="618"/>
      <c r="BQ41" s="618"/>
      <c r="BR41" s="618"/>
      <c r="BS41" s="618"/>
      <c r="BT41" s="618"/>
      <c r="BU41" s="618"/>
      <c r="BV41" s="618"/>
      <c r="BW41" s="618"/>
      <c r="BX41" s="618"/>
      <c r="BY41" s="618"/>
      <c r="BZ41" s="618"/>
      <c r="CA41" s="618"/>
      <c r="CB41" s="618"/>
      <c r="CC41" s="618"/>
      <c r="CD41" s="618"/>
      <c r="CE41" s="618"/>
      <c r="CF41" s="618"/>
      <c r="CG41" s="618"/>
      <c r="CH41" s="618"/>
      <c r="CI41" s="618"/>
      <c r="CJ41" s="618"/>
      <c r="CK41" s="618"/>
      <c r="CL41" s="618"/>
      <c r="CM41" s="618"/>
      <c r="CN41" s="618"/>
      <c r="CO41" s="618"/>
      <c r="CP41" s="618"/>
      <c r="CQ41" s="618"/>
      <c r="CR41" s="618"/>
      <c r="CS41" s="618"/>
      <c r="CT41" s="618"/>
      <c r="CU41" s="618"/>
      <c r="CV41" s="618"/>
      <c r="CW41" s="618"/>
      <c r="CX41" s="618"/>
      <c r="CY41" s="618"/>
      <c r="CZ41" s="618"/>
      <c r="DA41" s="618"/>
      <c r="DB41" s="618"/>
      <c r="DC41" s="618"/>
      <c r="DD41" s="618"/>
      <c r="DE41" s="618"/>
      <c r="DF41" s="618"/>
      <c r="DG41" s="618"/>
      <c r="DH41" s="618"/>
      <c r="DI41" s="618"/>
    </row>
    <row r="42" spans="1:113" s="523" customFormat="1" ht="3" customHeight="1" x14ac:dyDescent="0.25">
      <c r="A42" s="2726"/>
      <c r="B42" s="2727"/>
      <c r="C42" s="617"/>
      <c r="D42" s="617"/>
      <c r="E42" s="617"/>
      <c r="F42" s="617"/>
      <c r="G42" s="617"/>
      <c r="H42" s="617"/>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8"/>
      <c r="AI42" s="618"/>
      <c r="AJ42" s="618"/>
      <c r="AK42" s="618"/>
      <c r="AL42" s="618"/>
      <c r="AM42" s="618"/>
      <c r="AN42" s="618"/>
      <c r="AO42" s="618"/>
      <c r="AP42" s="618"/>
      <c r="AQ42" s="618"/>
      <c r="AR42" s="618"/>
      <c r="AS42" s="618"/>
      <c r="AT42" s="618"/>
      <c r="AU42" s="618"/>
      <c r="AV42" s="618"/>
      <c r="AW42" s="618"/>
      <c r="AX42" s="618"/>
      <c r="AY42" s="618"/>
      <c r="AZ42" s="618"/>
      <c r="BA42" s="618"/>
      <c r="BB42" s="618"/>
      <c r="BC42" s="618"/>
      <c r="BD42" s="618"/>
      <c r="BE42" s="618"/>
      <c r="BF42" s="618"/>
      <c r="BG42" s="618"/>
      <c r="BH42" s="618"/>
      <c r="BI42" s="618"/>
      <c r="BJ42" s="618"/>
      <c r="BK42" s="618"/>
      <c r="BL42" s="618"/>
      <c r="BM42" s="618"/>
      <c r="BN42" s="618"/>
      <c r="BO42" s="618"/>
      <c r="BP42" s="618"/>
      <c r="BQ42" s="618"/>
      <c r="BR42" s="618"/>
      <c r="BS42" s="618"/>
      <c r="BT42" s="618"/>
      <c r="BU42" s="618"/>
      <c r="BV42" s="618"/>
      <c r="BW42" s="618"/>
      <c r="BX42" s="618"/>
      <c r="BY42" s="618"/>
      <c r="BZ42" s="618"/>
      <c r="CA42" s="618"/>
      <c r="CB42" s="618"/>
      <c r="CC42" s="618"/>
      <c r="CD42" s="618"/>
      <c r="CE42" s="618"/>
      <c r="CF42" s="618"/>
      <c r="CG42" s="618"/>
      <c r="CH42" s="618"/>
      <c r="CI42" s="618"/>
      <c r="CJ42" s="618"/>
      <c r="CK42" s="618"/>
      <c r="CL42" s="618"/>
      <c r="CM42" s="618"/>
      <c r="CN42" s="618"/>
      <c r="CO42" s="618"/>
      <c r="CP42" s="618"/>
      <c r="CQ42" s="618"/>
      <c r="CR42" s="618"/>
      <c r="CS42" s="618"/>
      <c r="CT42" s="618"/>
      <c r="CU42" s="618"/>
      <c r="CV42" s="618"/>
      <c r="CW42" s="618"/>
      <c r="CX42" s="618"/>
      <c r="CY42" s="618"/>
      <c r="CZ42" s="618"/>
      <c r="DA42" s="618"/>
      <c r="DB42" s="618"/>
      <c r="DC42" s="618"/>
      <c r="DD42" s="618"/>
      <c r="DE42" s="618"/>
      <c r="DF42" s="618"/>
      <c r="DG42" s="618"/>
      <c r="DH42" s="618"/>
      <c r="DI42" s="618"/>
    </row>
    <row r="43" spans="1:113" s="523" customFormat="1" ht="3" customHeight="1" x14ac:dyDescent="0.25">
      <c r="A43" s="2726"/>
      <c r="B43" s="2727"/>
      <c r="C43" s="617"/>
      <c r="D43" s="617"/>
      <c r="E43" s="617"/>
      <c r="F43" s="617"/>
      <c r="G43" s="617"/>
      <c r="H43" s="617"/>
      <c r="I43" s="618"/>
      <c r="J43" s="618"/>
      <c r="K43" s="618"/>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18"/>
      <c r="AJ43" s="618"/>
      <c r="AK43" s="618"/>
      <c r="AL43" s="618"/>
      <c r="AM43" s="618"/>
      <c r="AN43" s="618"/>
      <c r="AO43" s="618"/>
      <c r="AP43" s="618"/>
      <c r="AQ43" s="618"/>
      <c r="AR43" s="618"/>
      <c r="AS43" s="618"/>
      <c r="AT43" s="618"/>
      <c r="AU43" s="618"/>
      <c r="AV43" s="618"/>
      <c r="AW43" s="618"/>
      <c r="AX43" s="618"/>
      <c r="AY43" s="618"/>
      <c r="AZ43" s="618"/>
      <c r="BA43" s="618"/>
      <c r="BB43" s="618"/>
      <c r="BC43" s="618"/>
      <c r="BD43" s="618"/>
      <c r="BE43" s="618"/>
      <c r="BF43" s="618"/>
      <c r="BG43" s="618"/>
      <c r="BH43" s="618"/>
      <c r="BI43" s="618"/>
      <c r="BJ43" s="618"/>
      <c r="BK43" s="618"/>
      <c r="BL43" s="618"/>
      <c r="BM43" s="618"/>
      <c r="BN43" s="618"/>
      <c r="BO43" s="618"/>
      <c r="BP43" s="618"/>
      <c r="BQ43" s="618"/>
      <c r="BR43" s="618"/>
      <c r="BS43" s="618"/>
      <c r="BT43" s="618"/>
      <c r="BU43" s="618"/>
      <c r="BV43" s="618"/>
      <c r="BW43" s="618"/>
      <c r="BX43" s="618"/>
      <c r="BY43" s="618"/>
      <c r="BZ43" s="618"/>
      <c r="CA43" s="618"/>
      <c r="CB43" s="618"/>
      <c r="CC43" s="618"/>
      <c r="CD43" s="618"/>
      <c r="CE43" s="618"/>
      <c r="CF43" s="618"/>
      <c r="CG43" s="618"/>
      <c r="CH43" s="618"/>
      <c r="CI43" s="618"/>
      <c r="CJ43" s="618"/>
      <c r="CK43" s="618"/>
      <c r="CL43" s="618"/>
      <c r="CM43" s="618"/>
      <c r="CN43" s="618"/>
      <c r="CO43" s="618"/>
      <c r="CP43" s="618"/>
      <c r="CQ43" s="618"/>
      <c r="CR43" s="618"/>
      <c r="CS43" s="618"/>
      <c r="CT43" s="618"/>
      <c r="CU43" s="618"/>
      <c r="CV43" s="618"/>
      <c r="CW43" s="618"/>
      <c r="CX43" s="618"/>
      <c r="CY43" s="618"/>
      <c r="CZ43" s="618"/>
      <c r="DA43" s="618"/>
      <c r="DB43" s="618"/>
      <c r="DC43" s="618"/>
      <c r="DD43" s="618"/>
      <c r="DE43" s="618"/>
      <c r="DF43" s="618"/>
      <c r="DG43" s="618"/>
      <c r="DH43" s="618"/>
      <c r="DI43" s="618"/>
    </row>
    <row r="44" spans="1:113" s="523" customFormat="1" ht="3" customHeight="1" x14ac:dyDescent="0.25">
      <c r="A44" s="2726"/>
      <c r="B44" s="2727"/>
      <c r="C44" s="617"/>
      <c r="D44" s="617"/>
      <c r="E44" s="617"/>
      <c r="F44" s="617"/>
      <c r="G44" s="617"/>
      <c r="H44" s="617"/>
      <c r="I44" s="618"/>
      <c r="J44" s="618"/>
      <c r="K44" s="618"/>
      <c r="L44" s="618"/>
      <c r="M44" s="618"/>
      <c r="N44" s="61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8"/>
      <c r="BN44" s="618"/>
      <c r="BO44" s="618"/>
      <c r="BP44" s="618"/>
      <c r="BQ44" s="618"/>
      <c r="BR44" s="618"/>
      <c r="BS44" s="618"/>
      <c r="BT44" s="618"/>
      <c r="BU44" s="618"/>
      <c r="BV44" s="618"/>
      <c r="BW44" s="618"/>
      <c r="BX44" s="618"/>
      <c r="BY44" s="618"/>
      <c r="BZ44" s="618"/>
      <c r="CA44" s="618"/>
      <c r="CB44" s="618"/>
      <c r="CC44" s="618"/>
      <c r="CD44" s="618"/>
      <c r="CE44" s="618"/>
      <c r="CF44" s="618"/>
      <c r="CG44" s="618"/>
      <c r="CH44" s="618"/>
      <c r="CI44" s="618"/>
      <c r="CJ44" s="618"/>
      <c r="CK44" s="618"/>
      <c r="CL44" s="618"/>
      <c r="CM44" s="618"/>
      <c r="CN44" s="618"/>
      <c r="CO44" s="618"/>
      <c r="CP44" s="618"/>
      <c r="CQ44" s="618"/>
      <c r="CR44" s="618"/>
      <c r="CS44" s="618"/>
      <c r="CT44" s="618"/>
      <c r="CU44" s="618"/>
      <c r="CV44" s="618"/>
      <c r="CW44" s="618"/>
      <c r="CX44" s="618"/>
      <c r="CY44" s="618"/>
      <c r="CZ44" s="618"/>
      <c r="DA44" s="618"/>
      <c r="DB44" s="618"/>
      <c r="DC44" s="618"/>
      <c r="DD44" s="618"/>
      <c r="DE44" s="618"/>
      <c r="DF44" s="618"/>
      <c r="DG44" s="618"/>
      <c r="DH44" s="618"/>
      <c r="DI44" s="618"/>
    </row>
    <row r="45" spans="1:113" s="523" customFormat="1" ht="3" customHeight="1" x14ac:dyDescent="0.25">
      <c r="A45" s="2726"/>
      <c r="B45" s="2727"/>
      <c r="C45" s="617"/>
      <c r="D45" s="617"/>
      <c r="E45" s="617"/>
      <c r="F45" s="617"/>
      <c r="G45" s="617"/>
      <c r="H45" s="617"/>
      <c r="I45" s="618"/>
      <c r="J45" s="618"/>
      <c r="K45" s="618"/>
      <c r="L45" s="618"/>
      <c r="M45" s="618"/>
      <c r="N45" s="618"/>
      <c r="O45" s="618"/>
      <c r="P45" s="618"/>
      <c r="Q45" s="618"/>
      <c r="R45" s="618"/>
      <c r="S45" s="618"/>
      <c r="T45" s="618"/>
      <c r="U45" s="618"/>
      <c r="V45" s="618"/>
      <c r="W45" s="618"/>
      <c r="X45" s="618"/>
      <c r="Y45" s="618"/>
      <c r="Z45" s="618"/>
      <c r="AA45" s="618"/>
      <c r="AB45" s="618"/>
      <c r="AC45" s="618"/>
      <c r="AD45" s="618"/>
      <c r="AE45" s="618"/>
      <c r="AF45" s="618"/>
      <c r="AG45" s="618"/>
      <c r="AH45" s="618"/>
      <c r="AI45" s="618"/>
      <c r="AJ45" s="618"/>
      <c r="AK45" s="618"/>
      <c r="AL45" s="618"/>
      <c r="AM45" s="618"/>
      <c r="AN45" s="618"/>
      <c r="AO45" s="618"/>
      <c r="AP45" s="618"/>
      <c r="AQ45" s="618"/>
      <c r="AR45" s="618"/>
      <c r="AS45" s="618"/>
      <c r="AT45" s="618"/>
      <c r="AU45" s="618"/>
      <c r="AV45" s="618"/>
      <c r="AW45" s="618"/>
      <c r="AX45" s="618"/>
      <c r="AY45" s="618"/>
      <c r="AZ45" s="618"/>
      <c r="BA45" s="618"/>
      <c r="BB45" s="618"/>
      <c r="BC45" s="618"/>
      <c r="BD45" s="618"/>
      <c r="BE45" s="618"/>
      <c r="BF45" s="618"/>
      <c r="BG45" s="618"/>
      <c r="BH45" s="618"/>
      <c r="BI45" s="618"/>
      <c r="BJ45" s="618"/>
      <c r="BK45" s="618"/>
      <c r="BL45" s="618"/>
      <c r="BM45" s="618"/>
      <c r="BN45" s="618"/>
      <c r="BO45" s="618"/>
      <c r="BP45" s="618"/>
      <c r="BQ45" s="618"/>
      <c r="BR45" s="618"/>
      <c r="BS45" s="618"/>
      <c r="BT45" s="618"/>
      <c r="BU45" s="618"/>
      <c r="BV45" s="618"/>
      <c r="BW45" s="618"/>
      <c r="BX45" s="618"/>
      <c r="BY45" s="618"/>
      <c r="BZ45" s="618"/>
      <c r="CA45" s="618"/>
      <c r="CB45" s="618"/>
      <c r="CC45" s="618"/>
      <c r="CD45" s="618"/>
      <c r="CE45" s="618"/>
      <c r="CF45" s="618"/>
      <c r="CG45" s="618"/>
      <c r="CH45" s="618"/>
      <c r="CI45" s="618"/>
      <c r="CJ45" s="618"/>
      <c r="CK45" s="618"/>
      <c r="CL45" s="618"/>
      <c r="CM45" s="618"/>
      <c r="CN45" s="618"/>
      <c r="CO45" s="618"/>
      <c r="CP45" s="618"/>
      <c r="CQ45" s="618"/>
      <c r="CR45" s="618"/>
      <c r="CS45" s="618"/>
      <c r="CT45" s="618"/>
      <c r="CU45" s="618"/>
      <c r="CV45" s="618"/>
      <c r="CW45" s="618"/>
      <c r="CX45" s="618"/>
      <c r="CY45" s="618"/>
      <c r="CZ45" s="618"/>
      <c r="DA45" s="618"/>
      <c r="DB45" s="618"/>
      <c r="DC45" s="618"/>
      <c r="DD45" s="618"/>
      <c r="DE45" s="618"/>
      <c r="DF45" s="618"/>
      <c r="DG45" s="618"/>
      <c r="DH45" s="618"/>
      <c r="DI45" s="618"/>
    </row>
    <row r="46" spans="1:113" s="523" customFormat="1" ht="3" customHeight="1" x14ac:dyDescent="0.25">
      <c r="A46" s="2726"/>
      <c r="B46" s="2727"/>
      <c r="C46" s="617"/>
      <c r="D46" s="617"/>
      <c r="E46" s="617"/>
      <c r="F46" s="617"/>
      <c r="G46" s="617"/>
      <c r="H46" s="617"/>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8"/>
      <c r="AP46" s="618"/>
      <c r="AQ46" s="618"/>
      <c r="AR46" s="618"/>
      <c r="AS46" s="618"/>
      <c r="AT46" s="618"/>
      <c r="AU46" s="618"/>
      <c r="AV46" s="618"/>
      <c r="AW46" s="618"/>
      <c r="AX46" s="618"/>
      <c r="AY46" s="618"/>
      <c r="AZ46" s="618"/>
      <c r="BA46" s="618"/>
      <c r="BB46" s="618"/>
      <c r="BC46" s="618"/>
      <c r="BD46" s="618"/>
      <c r="BE46" s="618"/>
      <c r="BF46" s="618"/>
      <c r="BG46" s="618"/>
      <c r="BH46" s="618"/>
      <c r="BI46" s="618"/>
      <c r="BJ46" s="618"/>
      <c r="BK46" s="618"/>
      <c r="BL46" s="618"/>
      <c r="BM46" s="618"/>
      <c r="BN46" s="618"/>
      <c r="BO46" s="618"/>
      <c r="BP46" s="618"/>
      <c r="BQ46" s="618"/>
      <c r="BR46" s="618"/>
      <c r="BS46" s="618"/>
      <c r="BT46" s="618"/>
      <c r="BU46" s="618"/>
      <c r="BV46" s="618"/>
      <c r="BW46" s="618"/>
      <c r="BX46" s="618"/>
      <c r="BY46" s="618"/>
      <c r="BZ46" s="618"/>
      <c r="CA46" s="618"/>
      <c r="CB46" s="618"/>
      <c r="CC46" s="618"/>
      <c r="CD46" s="618"/>
      <c r="CE46" s="618"/>
      <c r="CF46" s="618"/>
      <c r="CG46" s="618"/>
      <c r="CH46" s="618"/>
      <c r="CI46" s="618"/>
      <c r="CJ46" s="618"/>
      <c r="CK46" s="618"/>
      <c r="CL46" s="618"/>
      <c r="CM46" s="618"/>
      <c r="CN46" s="618"/>
      <c r="CO46" s="618"/>
      <c r="CP46" s="618"/>
      <c r="CQ46" s="618"/>
      <c r="CR46" s="618"/>
      <c r="CS46" s="618"/>
      <c r="CT46" s="618"/>
      <c r="CU46" s="618"/>
      <c r="CV46" s="618"/>
      <c r="CW46" s="618"/>
      <c r="CX46" s="618"/>
      <c r="CY46" s="618"/>
      <c r="CZ46" s="618"/>
      <c r="DA46" s="618"/>
      <c r="DB46" s="618"/>
      <c r="DC46" s="618"/>
      <c r="DD46" s="618"/>
      <c r="DE46" s="618"/>
      <c r="DF46" s="618"/>
      <c r="DG46" s="618"/>
      <c r="DH46" s="618"/>
      <c r="DI46" s="618"/>
    </row>
    <row r="47" spans="1:113" s="523" customFormat="1" ht="3" customHeight="1" x14ac:dyDescent="0.25">
      <c r="A47" s="2726"/>
      <c r="B47" s="2727"/>
      <c r="C47" s="617"/>
      <c r="D47" s="617"/>
      <c r="E47" s="617"/>
      <c r="F47" s="617"/>
      <c r="G47" s="617"/>
      <c r="H47" s="617"/>
      <c r="I47" s="618"/>
      <c r="J47" s="618"/>
      <c r="K47" s="618"/>
      <c r="L47" s="618"/>
      <c r="M47" s="618"/>
      <c r="N47" s="618"/>
      <c r="O47" s="618"/>
      <c r="P47" s="618"/>
      <c r="Q47" s="618"/>
      <c r="R47" s="618"/>
      <c r="S47" s="618"/>
      <c r="T47" s="618"/>
      <c r="U47" s="618"/>
      <c r="V47" s="618"/>
      <c r="W47" s="618"/>
      <c r="X47" s="618"/>
      <c r="Y47" s="618"/>
      <c r="Z47" s="618"/>
      <c r="AA47" s="618"/>
      <c r="AB47" s="618"/>
      <c r="AC47" s="618"/>
      <c r="AD47" s="618"/>
      <c r="AE47" s="618"/>
      <c r="AF47" s="618"/>
      <c r="AG47" s="618"/>
      <c r="AH47" s="618"/>
      <c r="AI47" s="618"/>
      <c r="AJ47" s="618"/>
      <c r="AK47" s="618"/>
      <c r="AL47" s="618"/>
      <c r="AM47" s="618"/>
      <c r="AN47" s="618"/>
      <c r="AO47" s="618"/>
      <c r="AP47" s="618"/>
      <c r="AQ47" s="618"/>
      <c r="AR47" s="618"/>
      <c r="AS47" s="618"/>
      <c r="AT47" s="618"/>
      <c r="AU47" s="618"/>
      <c r="AV47" s="618"/>
      <c r="AW47" s="618"/>
      <c r="AX47" s="618"/>
      <c r="AY47" s="618"/>
      <c r="AZ47" s="618"/>
      <c r="BA47" s="618"/>
      <c r="BB47" s="618"/>
      <c r="BC47" s="618"/>
      <c r="BD47" s="618"/>
      <c r="BE47" s="618"/>
      <c r="BF47" s="618"/>
      <c r="BG47" s="618"/>
      <c r="BH47" s="618"/>
      <c r="BI47" s="618"/>
      <c r="BJ47" s="618"/>
      <c r="BK47" s="618"/>
      <c r="BL47" s="618"/>
      <c r="BM47" s="618"/>
      <c r="BN47" s="618"/>
      <c r="BO47" s="618"/>
      <c r="BP47" s="618"/>
      <c r="BQ47" s="618"/>
      <c r="BR47" s="618"/>
      <c r="BS47" s="618"/>
      <c r="BT47" s="618"/>
      <c r="BU47" s="618"/>
      <c r="BV47" s="618"/>
      <c r="BW47" s="618"/>
      <c r="BX47" s="618"/>
      <c r="BY47" s="618"/>
      <c r="BZ47" s="618"/>
      <c r="CA47" s="618"/>
      <c r="CB47" s="618"/>
      <c r="CC47" s="618"/>
      <c r="CD47" s="618"/>
      <c r="CE47" s="618"/>
      <c r="CF47" s="618"/>
      <c r="CG47" s="618"/>
      <c r="CH47" s="618"/>
      <c r="CI47" s="618"/>
      <c r="CJ47" s="618"/>
      <c r="CK47" s="618"/>
      <c r="CL47" s="618"/>
      <c r="CM47" s="618"/>
      <c r="CN47" s="618"/>
      <c r="CO47" s="618"/>
      <c r="CP47" s="618"/>
      <c r="CQ47" s="618"/>
      <c r="CR47" s="618"/>
      <c r="CS47" s="618"/>
      <c r="CT47" s="618"/>
      <c r="CU47" s="618"/>
      <c r="CV47" s="618"/>
      <c r="CW47" s="618"/>
      <c r="CX47" s="618"/>
      <c r="CY47" s="618"/>
      <c r="CZ47" s="618"/>
      <c r="DA47" s="618"/>
      <c r="DB47" s="618"/>
      <c r="DC47" s="618"/>
      <c r="DD47" s="618"/>
      <c r="DE47" s="618"/>
      <c r="DF47" s="618"/>
      <c r="DG47" s="618"/>
      <c r="DH47" s="618"/>
      <c r="DI47" s="618"/>
    </row>
    <row r="48" spans="1:113" s="523" customFormat="1" ht="3" customHeight="1" x14ac:dyDescent="0.25">
      <c r="A48" s="2726"/>
      <c r="B48" s="2727"/>
      <c r="C48" s="617"/>
      <c r="D48" s="617"/>
      <c r="E48" s="617"/>
      <c r="F48" s="617"/>
      <c r="G48" s="617"/>
      <c r="H48" s="617"/>
      <c r="I48" s="618"/>
      <c r="J48" s="618"/>
      <c r="K48" s="618"/>
      <c r="L48" s="618"/>
      <c r="M48" s="618"/>
      <c r="N48" s="618"/>
      <c r="O48" s="618"/>
      <c r="P48" s="618"/>
      <c r="Q48" s="618"/>
      <c r="R48" s="618"/>
      <c r="S48" s="618"/>
      <c r="T48" s="618"/>
      <c r="U48" s="618"/>
      <c r="V48" s="618"/>
      <c r="W48" s="618"/>
      <c r="X48" s="618"/>
      <c r="Y48" s="618"/>
      <c r="Z48" s="618"/>
      <c r="AA48" s="618"/>
      <c r="AB48" s="618"/>
      <c r="AC48" s="618"/>
      <c r="AD48" s="618"/>
      <c r="AE48" s="618"/>
      <c r="AF48" s="618"/>
      <c r="AG48" s="618"/>
      <c r="AH48" s="618"/>
      <c r="AI48" s="618"/>
      <c r="AJ48" s="618"/>
      <c r="AK48" s="618"/>
      <c r="AL48" s="618"/>
      <c r="AM48" s="618"/>
      <c r="AN48" s="618"/>
      <c r="AO48" s="618"/>
      <c r="AP48" s="618"/>
      <c r="AQ48" s="618"/>
      <c r="AR48" s="618"/>
      <c r="AS48" s="618"/>
      <c r="AT48" s="618"/>
      <c r="AU48" s="618"/>
      <c r="AV48" s="618"/>
      <c r="AW48" s="618"/>
      <c r="AX48" s="618"/>
      <c r="AY48" s="618"/>
      <c r="AZ48" s="618"/>
      <c r="BA48" s="618"/>
      <c r="BB48" s="618"/>
      <c r="BC48" s="618"/>
      <c r="BD48" s="618"/>
      <c r="BE48" s="618"/>
      <c r="BF48" s="618"/>
      <c r="BG48" s="618"/>
      <c r="BH48" s="618"/>
      <c r="BI48" s="618"/>
      <c r="BJ48" s="618"/>
      <c r="BK48" s="618"/>
      <c r="BL48" s="618"/>
      <c r="BM48" s="618"/>
      <c r="BN48" s="618"/>
      <c r="BO48" s="618"/>
      <c r="BP48" s="618"/>
      <c r="BQ48" s="618"/>
      <c r="BR48" s="618"/>
      <c r="BS48" s="618"/>
      <c r="BT48" s="618"/>
      <c r="BU48" s="618"/>
      <c r="BV48" s="618"/>
      <c r="BW48" s="618"/>
      <c r="BX48" s="618"/>
      <c r="BY48" s="618"/>
      <c r="BZ48" s="618"/>
      <c r="CA48" s="618"/>
      <c r="CB48" s="618"/>
      <c r="CC48" s="618"/>
      <c r="CD48" s="618"/>
      <c r="CE48" s="618"/>
      <c r="CF48" s="618"/>
      <c r="CG48" s="618"/>
      <c r="CH48" s="618"/>
      <c r="CI48" s="618"/>
      <c r="CJ48" s="618"/>
      <c r="CK48" s="618"/>
      <c r="CL48" s="618"/>
      <c r="CM48" s="618"/>
      <c r="CN48" s="618"/>
      <c r="CO48" s="618"/>
      <c r="CP48" s="618"/>
      <c r="CQ48" s="618"/>
      <c r="CR48" s="618"/>
      <c r="CS48" s="618"/>
      <c r="CT48" s="618"/>
      <c r="CU48" s="618"/>
      <c r="CV48" s="618"/>
      <c r="CW48" s="618"/>
      <c r="CX48" s="618"/>
      <c r="CY48" s="618"/>
      <c r="CZ48" s="618"/>
      <c r="DA48" s="618"/>
      <c r="DB48" s="618"/>
      <c r="DC48" s="618"/>
      <c r="DD48" s="618"/>
      <c r="DE48" s="618"/>
      <c r="DF48" s="618"/>
      <c r="DG48" s="618"/>
      <c r="DH48" s="618"/>
      <c r="DI48" s="618"/>
    </row>
    <row r="49" spans="1:113" s="523" customFormat="1" ht="3" customHeight="1" x14ac:dyDescent="0.25">
      <c r="A49" s="2726"/>
      <c r="B49" s="2727"/>
      <c r="C49" s="617"/>
      <c r="D49" s="617"/>
      <c r="E49" s="617"/>
      <c r="F49" s="617"/>
      <c r="G49" s="617"/>
      <c r="H49" s="617"/>
      <c r="I49" s="618"/>
      <c r="J49" s="618"/>
      <c r="K49" s="618"/>
      <c r="L49" s="618"/>
      <c r="M49" s="618"/>
      <c r="N49" s="618"/>
      <c r="O49" s="618"/>
      <c r="P49" s="618"/>
      <c r="Q49" s="618"/>
      <c r="R49" s="618"/>
      <c r="S49" s="618"/>
      <c r="T49" s="618"/>
      <c r="U49" s="618"/>
      <c r="V49" s="618"/>
      <c r="W49" s="618"/>
      <c r="X49" s="618"/>
      <c r="Y49" s="618"/>
      <c r="Z49" s="618"/>
      <c r="AA49" s="618"/>
      <c r="AB49" s="618"/>
      <c r="AC49" s="618"/>
      <c r="AD49" s="618"/>
      <c r="AE49" s="618"/>
      <c r="AF49" s="618"/>
      <c r="AG49" s="618"/>
      <c r="AH49" s="618"/>
      <c r="AI49" s="618"/>
      <c r="AJ49" s="618"/>
      <c r="AK49" s="618"/>
      <c r="AL49" s="618"/>
      <c r="AM49" s="618"/>
      <c r="AN49" s="618"/>
      <c r="AO49" s="618"/>
      <c r="AP49" s="618"/>
      <c r="AQ49" s="618"/>
      <c r="AR49" s="618"/>
      <c r="AS49" s="618"/>
      <c r="AT49" s="618"/>
      <c r="AU49" s="618"/>
      <c r="AV49" s="618"/>
      <c r="AW49" s="618"/>
      <c r="AX49" s="618"/>
      <c r="AY49" s="618"/>
      <c r="AZ49" s="618"/>
      <c r="BA49" s="618"/>
      <c r="BB49" s="618"/>
      <c r="BC49" s="618"/>
      <c r="BD49" s="618"/>
      <c r="BE49" s="618"/>
      <c r="BF49" s="618"/>
      <c r="BG49" s="618"/>
      <c r="BH49" s="618"/>
      <c r="BI49" s="618"/>
      <c r="BJ49" s="618"/>
      <c r="BK49" s="618"/>
      <c r="BL49" s="618"/>
      <c r="BM49" s="618"/>
      <c r="BN49" s="618"/>
      <c r="BO49" s="618"/>
      <c r="BP49" s="618"/>
      <c r="BQ49" s="618"/>
      <c r="BR49" s="618"/>
      <c r="BS49" s="618"/>
      <c r="BT49" s="618"/>
      <c r="BU49" s="618"/>
      <c r="BV49" s="618"/>
      <c r="BW49" s="618"/>
      <c r="BX49" s="618"/>
      <c r="BY49" s="618"/>
      <c r="BZ49" s="618"/>
      <c r="CA49" s="618"/>
      <c r="CB49" s="618"/>
      <c r="CC49" s="618"/>
      <c r="CD49" s="618"/>
      <c r="CE49" s="618"/>
      <c r="CF49" s="618"/>
      <c r="CG49" s="618"/>
      <c r="CH49" s="618"/>
      <c r="CI49" s="618"/>
      <c r="CJ49" s="618"/>
      <c r="CK49" s="618"/>
      <c r="CL49" s="618"/>
      <c r="CM49" s="618"/>
      <c r="CN49" s="618"/>
      <c r="CO49" s="618"/>
      <c r="CP49" s="618"/>
      <c r="CQ49" s="618"/>
      <c r="CR49" s="618"/>
      <c r="CS49" s="618"/>
      <c r="CT49" s="618"/>
      <c r="CU49" s="618"/>
      <c r="CV49" s="618"/>
      <c r="CW49" s="618"/>
      <c r="CX49" s="618"/>
      <c r="CY49" s="618"/>
      <c r="CZ49" s="618"/>
      <c r="DA49" s="618"/>
      <c r="DB49" s="618"/>
      <c r="DC49" s="618"/>
      <c r="DD49" s="618"/>
      <c r="DE49" s="618"/>
      <c r="DF49" s="618"/>
      <c r="DG49" s="618"/>
      <c r="DH49" s="618"/>
      <c r="DI49" s="618"/>
    </row>
    <row r="50" spans="1:113" s="523" customFormat="1" ht="3" customHeight="1" x14ac:dyDescent="0.25">
      <c r="A50" s="2726"/>
      <c r="B50" s="2727"/>
      <c r="C50" s="617"/>
      <c r="D50" s="617"/>
      <c r="E50" s="617"/>
      <c r="F50" s="617"/>
      <c r="G50" s="617"/>
      <c r="H50" s="617"/>
      <c r="I50" s="618"/>
      <c r="J50" s="618"/>
      <c r="K50" s="618"/>
      <c r="L50" s="618"/>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618"/>
      <c r="BJ50" s="618"/>
      <c r="BK50" s="618"/>
      <c r="BL50" s="618"/>
      <c r="BM50" s="618"/>
      <c r="BN50" s="618"/>
      <c r="BO50" s="618"/>
      <c r="BP50" s="618"/>
      <c r="BQ50" s="618"/>
      <c r="BR50" s="618"/>
      <c r="BS50" s="618"/>
      <c r="BT50" s="618"/>
      <c r="BU50" s="618"/>
      <c r="BV50" s="618"/>
      <c r="BW50" s="618"/>
      <c r="BX50" s="618"/>
      <c r="BY50" s="618"/>
      <c r="BZ50" s="618"/>
      <c r="CA50" s="618"/>
      <c r="CB50" s="618"/>
      <c r="CC50" s="618"/>
      <c r="CD50" s="618"/>
      <c r="CE50" s="618"/>
      <c r="CF50" s="618"/>
      <c r="CG50" s="618"/>
      <c r="CH50" s="618"/>
      <c r="CI50" s="618"/>
      <c r="CJ50" s="618"/>
      <c r="CK50" s="618"/>
      <c r="CL50" s="618"/>
      <c r="CM50" s="618"/>
      <c r="CN50" s="618"/>
      <c r="CO50" s="618"/>
      <c r="CP50" s="618"/>
      <c r="CQ50" s="618"/>
      <c r="CR50" s="618"/>
      <c r="CS50" s="618"/>
      <c r="CT50" s="618"/>
      <c r="CU50" s="618"/>
      <c r="CV50" s="618"/>
      <c r="CW50" s="618"/>
      <c r="CX50" s="618"/>
      <c r="CY50" s="618"/>
      <c r="CZ50" s="618"/>
      <c r="DA50" s="618"/>
      <c r="DB50" s="618"/>
      <c r="DC50" s="618"/>
      <c r="DD50" s="618"/>
      <c r="DE50" s="618"/>
      <c r="DF50" s="618"/>
      <c r="DG50" s="618"/>
      <c r="DH50" s="618"/>
      <c r="DI50" s="618"/>
    </row>
    <row r="51" spans="1:113" s="523" customFormat="1" ht="3" customHeight="1" x14ac:dyDescent="0.25">
      <c r="A51" s="2726"/>
      <c r="B51" s="2727"/>
      <c r="C51" s="617"/>
      <c r="D51" s="617"/>
      <c r="E51" s="617"/>
      <c r="F51" s="617"/>
      <c r="G51" s="617"/>
      <c r="H51" s="617"/>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8"/>
      <c r="AI51" s="618"/>
      <c r="AJ51" s="618"/>
      <c r="AK51" s="618"/>
      <c r="AL51" s="618"/>
      <c r="AM51" s="618"/>
      <c r="AN51" s="618"/>
      <c r="AO51" s="618"/>
      <c r="AP51" s="618"/>
      <c r="AQ51" s="618"/>
      <c r="AR51" s="618"/>
      <c r="AS51" s="618"/>
      <c r="AT51" s="618"/>
      <c r="AU51" s="618"/>
      <c r="AV51" s="618"/>
      <c r="AW51" s="618"/>
      <c r="AX51" s="618"/>
      <c r="AY51" s="618"/>
      <c r="AZ51" s="618"/>
      <c r="BA51" s="618"/>
      <c r="BB51" s="618"/>
      <c r="BC51" s="618"/>
      <c r="BD51" s="618"/>
      <c r="BE51" s="618"/>
      <c r="BF51" s="618"/>
      <c r="BG51" s="618"/>
      <c r="BH51" s="618"/>
      <c r="BI51" s="618"/>
      <c r="BJ51" s="618"/>
      <c r="BK51" s="618"/>
      <c r="BL51" s="618"/>
      <c r="BM51" s="618"/>
      <c r="BN51" s="618"/>
      <c r="BO51" s="618"/>
      <c r="BP51" s="618"/>
      <c r="BQ51" s="618"/>
      <c r="BR51" s="618"/>
      <c r="BS51" s="618"/>
      <c r="BT51" s="618"/>
      <c r="BU51" s="618"/>
      <c r="BV51" s="618"/>
      <c r="BW51" s="618"/>
      <c r="BX51" s="618"/>
      <c r="BY51" s="618"/>
      <c r="BZ51" s="618"/>
      <c r="CA51" s="618"/>
      <c r="CB51" s="618"/>
      <c r="CC51" s="618"/>
      <c r="CD51" s="618"/>
      <c r="CE51" s="618"/>
      <c r="CF51" s="618"/>
      <c r="CG51" s="618"/>
      <c r="CH51" s="618"/>
      <c r="CI51" s="618"/>
      <c r="CJ51" s="618"/>
      <c r="CK51" s="618"/>
      <c r="CL51" s="618"/>
      <c r="CM51" s="618"/>
      <c r="CN51" s="618"/>
      <c r="CO51" s="618"/>
      <c r="CP51" s="618"/>
      <c r="CQ51" s="618"/>
      <c r="CR51" s="618"/>
      <c r="CS51" s="618"/>
      <c r="CT51" s="618"/>
      <c r="CU51" s="618"/>
      <c r="CV51" s="618"/>
      <c r="CW51" s="618"/>
      <c r="CX51" s="618"/>
      <c r="CY51" s="618"/>
      <c r="CZ51" s="618"/>
      <c r="DA51" s="618"/>
      <c r="DB51" s="618"/>
      <c r="DC51" s="618"/>
      <c r="DD51" s="618"/>
      <c r="DE51" s="618"/>
      <c r="DF51" s="618"/>
      <c r="DG51" s="618"/>
      <c r="DH51" s="618"/>
      <c r="DI51" s="618"/>
    </row>
    <row r="52" spans="1:113" s="523" customFormat="1" ht="3" customHeight="1" x14ac:dyDescent="0.25">
      <c r="A52" s="2726"/>
      <c r="B52" s="2727"/>
      <c r="C52" s="617"/>
      <c r="D52" s="617"/>
      <c r="E52" s="617"/>
      <c r="F52" s="617"/>
      <c r="G52" s="617"/>
      <c r="H52" s="617"/>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618"/>
      <c r="BB52" s="618"/>
      <c r="BC52" s="618"/>
      <c r="BD52" s="618"/>
      <c r="BE52" s="618"/>
      <c r="BF52" s="618"/>
      <c r="BG52" s="618"/>
      <c r="BH52" s="618"/>
      <c r="BI52" s="618"/>
      <c r="BJ52" s="618"/>
      <c r="BK52" s="618"/>
      <c r="BL52" s="618"/>
      <c r="BM52" s="618"/>
      <c r="BN52" s="618"/>
      <c r="BO52" s="618"/>
      <c r="BP52" s="618"/>
      <c r="BQ52" s="618"/>
      <c r="BR52" s="618"/>
      <c r="BS52" s="618"/>
      <c r="BT52" s="618"/>
      <c r="BU52" s="618"/>
      <c r="BV52" s="618"/>
      <c r="BW52" s="618"/>
      <c r="BX52" s="618"/>
      <c r="BY52" s="618"/>
      <c r="BZ52" s="618"/>
      <c r="CA52" s="618"/>
      <c r="CB52" s="618"/>
      <c r="CC52" s="618"/>
      <c r="CD52" s="618"/>
      <c r="CE52" s="618"/>
      <c r="CF52" s="618"/>
      <c r="CG52" s="618"/>
      <c r="CH52" s="618"/>
      <c r="CI52" s="618"/>
      <c r="CJ52" s="618"/>
      <c r="CK52" s="618"/>
      <c r="CL52" s="618"/>
      <c r="CM52" s="618"/>
      <c r="CN52" s="618"/>
      <c r="CO52" s="618"/>
      <c r="CP52" s="618"/>
      <c r="CQ52" s="618"/>
      <c r="CR52" s="618"/>
      <c r="CS52" s="618"/>
      <c r="CT52" s="618"/>
      <c r="CU52" s="618"/>
      <c r="CV52" s="618"/>
      <c r="CW52" s="618"/>
      <c r="CX52" s="618"/>
      <c r="CY52" s="618"/>
      <c r="CZ52" s="618"/>
      <c r="DA52" s="618"/>
      <c r="DB52" s="618"/>
      <c r="DC52" s="618"/>
      <c r="DD52" s="618"/>
      <c r="DE52" s="618"/>
      <c r="DF52" s="618"/>
      <c r="DG52" s="618"/>
      <c r="DH52" s="618"/>
      <c r="DI52" s="618"/>
    </row>
    <row r="53" spans="1:113" s="523" customFormat="1" ht="3" customHeight="1" x14ac:dyDescent="0.25">
      <c r="A53" s="2726"/>
      <c r="B53" s="2727"/>
      <c r="C53" s="617"/>
      <c r="D53" s="617"/>
      <c r="E53" s="617"/>
      <c r="F53" s="617"/>
      <c r="G53" s="617"/>
      <c r="H53" s="617"/>
      <c r="I53" s="618"/>
      <c r="J53" s="618"/>
      <c r="K53" s="618"/>
      <c r="L53" s="618"/>
      <c r="M53" s="618"/>
      <c r="N53" s="618"/>
      <c r="O53" s="618"/>
      <c r="P53" s="618"/>
      <c r="Q53" s="618"/>
      <c r="R53" s="618"/>
      <c r="S53" s="618"/>
      <c r="T53" s="618"/>
      <c r="U53" s="618"/>
      <c r="V53" s="618"/>
      <c r="W53" s="618"/>
      <c r="X53" s="618"/>
      <c r="Y53" s="618"/>
      <c r="Z53" s="618"/>
      <c r="AA53" s="618"/>
      <c r="AB53" s="618"/>
      <c r="AC53" s="618"/>
      <c r="AD53" s="618"/>
      <c r="AE53" s="618"/>
      <c r="AF53" s="618"/>
      <c r="AG53" s="618"/>
      <c r="AH53" s="618"/>
      <c r="AI53" s="618"/>
      <c r="AJ53" s="618"/>
      <c r="AK53" s="618"/>
      <c r="AL53" s="618"/>
      <c r="AM53" s="618"/>
      <c r="AN53" s="61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c r="CU53" s="618"/>
      <c r="CV53" s="618"/>
      <c r="CW53" s="618"/>
      <c r="CX53" s="618"/>
      <c r="CY53" s="618"/>
      <c r="CZ53" s="618"/>
      <c r="DA53" s="618"/>
      <c r="DB53" s="618"/>
      <c r="DC53" s="618"/>
      <c r="DD53" s="618"/>
      <c r="DE53" s="618"/>
      <c r="DF53" s="618"/>
      <c r="DG53" s="618"/>
      <c r="DH53" s="618"/>
      <c r="DI53" s="618"/>
    </row>
    <row r="54" spans="1:113" s="523" customFormat="1" ht="3" customHeight="1" x14ac:dyDescent="0.25">
      <c r="A54" s="2726"/>
      <c r="B54" s="2727"/>
      <c r="C54" s="617"/>
      <c r="D54" s="617"/>
      <c r="E54" s="617"/>
      <c r="F54" s="617"/>
      <c r="G54" s="617"/>
      <c r="H54" s="617"/>
      <c r="I54" s="618"/>
      <c r="J54" s="618"/>
      <c r="K54" s="618"/>
      <c r="L54" s="618"/>
      <c r="M54" s="618"/>
      <c r="N54" s="618"/>
      <c r="O54" s="618"/>
      <c r="P54" s="618"/>
      <c r="Q54" s="618"/>
      <c r="R54" s="618"/>
      <c r="S54" s="618"/>
      <c r="T54" s="618"/>
      <c r="U54" s="618"/>
      <c r="V54" s="618"/>
      <c r="W54" s="618"/>
      <c r="X54" s="618"/>
      <c r="Y54" s="618"/>
      <c r="Z54" s="618"/>
      <c r="AA54" s="618"/>
      <c r="AB54" s="618"/>
      <c r="AC54" s="618"/>
      <c r="AD54" s="618"/>
      <c r="AE54" s="618"/>
      <c r="AF54" s="618"/>
      <c r="AG54" s="618"/>
      <c r="AH54" s="618"/>
      <c r="AI54" s="618"/>
      <c r="AJ54" s="618"/>
      <c r="AK54" s="618"/>
      <c r="AL54" s="618"/>
      <c r="AM54" s="618"/>
      <c r="AN54" s="618"/>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c r="CU54" s="618"/>
      <c r="CV54" s="618"/>
      <c r="CW54" s="618"/>
      <c r="CX54" s="618"/>
      <c r="CY54" s="618"/>
      <c r="CZ54" s="618"/>
      <c r="DA54" s="618"/>
      <c r="DB54" s="618"/>
      <c r="DC54" s="618"/>
      <c r="DD54" s="618"/>
      <c r="DE54" s="618"/>
      <c r="DF54" s="618"/>
      <c r="DG54" s="618"/>
      <c r="DH54" s="618"/>
      <c r="DI54" s="618"/>
    </row>
    <row r="55" spans="1:113" s="523" customFormat="1" ht="3" customHeight="1" x14ac:dyDescent="0.25">
      <c r="A55" s="2726"/>
      <c r="B55" s="2727"/>
      <c r="C55" s="617"/>
      <c r="D55" s="617"/>
      <c r="E55" s="617"/>
      <c r="F55" s="617"/>
      <c r="G55" s="617"/>
      <c r="H55" s="617"/>
      <c r="I55" s="618"/>
      <c r="J55" s="618"/>
      <c r="K55" s="618"/>
      <c r="L55" s="618"/>
      <c r="M55" s="618"/>
      <c r="N55" s="618"/>
      <c r="O55" s="618"/>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18"/>
      <c r="AM55" s="618"/>
      <c r="AN55" s="618"/>
      <c r="AO55" s="618"/>
      <c r="AP55" s="618"/>
      <c r="AQ55" s="618"/>
      <c r="AR55" s="618"/>
      <c r="AS55" s="618"/>
      <c r="AT55" s="618"/>
      <c r="AU55" s="618"/>
      <c r="AV55" s="618"/>
      <c r="AW55" s="618"/>
      <c r="AX55" s="618"/>
      <c r="AY55" s="618"/>
      <c r="AZ55" s="618"/>
      <c r="BA55" s="618"/>
      <c r="BB55" s="618"/>
      <c r="BC55" s="618"/>
      <c r="BD55" s="618"/>
      <c r="BE55" s="618"/>
      <c r="BF55" s="618"/>
      <c r="BG55" s="618"/>
      <c r="BH55" s="618"/>
      <c r="BI55" s="618"/>
      <c r="BJ55" s="618"/>
      <c r="BK55" s="618"/>
      <c r="BL55" s="618"/>
      <c r="BM55" s="618"/>
      <c r="BN55" s="618"/>
      <c r="BO55" s="618"/>
      <c r="BP55" s="618"/>
      <c r="BQ55" s="618"/>
      <c r="BR55" s="618"/>
      <c r="BS55" s="618"/>
      <c r="BT55" s="618"/>
      <c r="BU55" s="618"/>
      <c r="BV55" s="618"/>
      <c r="BW55" s="618"/>
      <c r="BX55" s="618"/>
      <c r="BY55" s="618"/>
      <c r="BZ55" s="618"/>
      <c r="CA55" s="618"/>
      <c r="CB55" s="618"/>
      <c r="CC55" s="618"/>
      <c r="CD55" s="618"/>
      <c r="CE55" s="618"/>
      <c r="CF55" s="618"/>
      <c r="CG55" s="618"/>
      <c r="CH55" s="618"/>
      <c r="CI55" s="618"/>
      <c r="CJ55" s="618"/>
      <c r="CK55" s="618"/>
      <c r="CL55" s="618"/>
      <c r="CM55" s="618"/>
      <c r="CN55" s="618"/>
      <c r="CO55" s="618"/>
      <c r="CP55" s="618"/>
      <c r="CQ55" s="618"/>
      <c r="CR55" s="618"/>
      <c r="CS55" s="618"/>
      <c r="CT55" s="618"/>
      <c r="CU55" s="618"/>
      <c r="CV55" s="618"/>
      <c r="CW55" s="618"/>
      <c r="CX55" s="618"/>
      <c r="CY55" s="618"/>
      <c r="CZ55" s="618"/>
      <c r="DA55" s="618"/>
      <c r="DB55" s="618"/>
      <c r="DC55" s="618"/>
      <c r="DD55" s="618"/>
      <c r="DE55" s="618"/>
      <c r="DF55" s="618"/>
      <c r="DG55" s="618"/>
      <c r="DH55" s="618"/>
      <c r="DI55" s="618"/>
    </row>
    <row r="56" spans="1:113" s="523" customFormat="1" ht="3" customHeight="1" x14ac:dyDescent="0.25">
      <c r="A56" s="2726"/>
      <c r="B56" s="2727"/>
      <c r="C56" s="617"/>
      <c r="D56" s="617"/>
      <c r="E56" s="617"/>
      <c r="F56" s="617"/>
      <c r="G56" s="617"/>
      <c r="H56" s="617"/>
      <c r="I56" s="618"/>
      <c r="J56" s="618"/>
      <c r="K56" s="618"/>
      <c r="L56" s="618"/>
      <c r="M56" s="618"/>
      <c r="N56" s="618"/>
      <c r="O56" s="618"/>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18"/>
      <c r="AQ56" s="618"/>
      <c r="AR56" s="618"/>
      <c r="AS56" s="618"/>
      <c r="AT56" s="618"/>
      <c r="AU56" s="618"/>
      <c r="AV56" s="618"/>
      <c r="AW56" s="618"/>
      <c r="AX56" s="618"/>
      <c r="AY56" s="618"/>
      <c r="AZ56" s="618"/>
      <c r="BA56" s="618"/>
      <c r="BB56" s="618"/>
      <c r="BC56" s="618"/>
      <c r="BD56" s="618"/>
      <c r="BE56" s="618"/>
      <c r="BF56" s="618"/>
      <c r="BG56" s="618"/>
      <c r="BH56" s="618"/>
      <c r="BI56" s="618"/>
      <c r="BJ56" s="618"/>
      <c r="BK56" s="618"/>
      <c r="BL56" s="618"/>
      <c r="BM56" s="618"/>
      <c r="BN56" s="618"/>
      <c r="BO56" s="618"/>
      <c r="BP56" s="618"/>
      <c r="BQ56" s="618"/>
      <c r="BR56" s="618"/>
      <c r="BS56" s="618"/>
      <c r="BT56" s="618"/>
      <c r="BU56" s="618"/>
      <c r="BV56" s="618"/>
      <c r="BW56" s="618"/>
      <c r="BX56" s="618"/>
      <c r="BY56" s="618"/>
      <c r="BZ56" s="618"/>
      <c r="CA56" s="618"/>
      <c r="CB56" s="618"/>
      <c r="CC56" s="618"/>
      <c r="CD56" s="618"/>
      <c r="CE56" s="618"/>
      <c r="CF56" s="618"/>
      <c r="CG56" s="618"/>
      <c r="CH56" s="618"/>
      <c r="CI56" s="618"/>
      <c r="CJ56" s="618"/>
      <c r="CK56" s="618"/>
      <c r="CL56" s="618"/>
      <c r="CM56" s="618"/>
      <c r="CN56" s="618"/>
      <c r="CO56" s="618"/>
      <c r="CP56" s="618"/>
      <c r="CQ56" s="618"/>
      <c r="CR56" s="618"/>
      <c r="CS56" s="618"/>
      <c r="CT56" s="618"/>
      <c r="CU56" s="618"/>
      <c r="CV56" s="618"/>
      <c r="CW56" s="618"/>
      <c r="CX56" s="618"/>
      <c r="CY56" s="618"/>
      <c r="CZ56" s="618"/>
      <c r="DA56" s="618"/>
      <c r="DB56" s="618"/>
      <c r="DC56" s="618"/>
      <c r="DD56" s="618"/>
      <c r="DE56" s="618"/>
      <c r="DF56" s="618"/>
      <c r="DG56" s="618"/>
      <c r="DH56" s="618"/>
      <c r="DI56" s="618"/>
    </row>
    <row r="57" spans="1:113" s="523" customFormat="1" ht="3" customHeight="1" x14ac:dyDescent="0.25">
      <c r="A57" s="2726"/>
      <c r="B57" s="2727"/>
      <c r="C57" s="617"/>
      <c r="D57" s="617"/>
      <c r="E57" s="617"/>
      <c r="F57" s="617"/>
      <c r="G57" s="617"/>
      <c r="H57" s="617"/>
      <c r="I57" s="618"/>
      <c r="J57" s="618"/>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c r="AH57" s="618"/>
      <c r="AI57" s="618"/>
      <c r="AJ57" s="618"/>
      <c r="AK57" s="618"/>
      <c r="AL57" s="618"/>
      <c r="AM57" s="618"/>
      <c r="AN57" s="618"/>
      <c r="AO57" s="618"/>
      <c r="AP57" s="618"/>
      <c r="AQ57" s="618"/>
      <c r="AR57" s="618"/>
      <c r="AS57" s="618"/>
      <c r="AT57" s="618"/>
      <c r="AU57" s="618"/>
      <c r="AV57" s="618"/>
      <c r="AW57" s="618"/>
      <c r="AX57" s="618"/>
      <c r="AY57" s="618"/>
      <c r="AZ57" s="618"/>
      <c r="BA57" s="618"/>
      <c r="BB57" s="618"/>
      <c r="BC57" s="618"/>
      <c r="BD57" s="618"/>
      <c r="BE57" s="618"/>
      <c r="BF57" s="618"/>
      <c r="BG57" s="618"/>
      <c r="BH57" s="618"/>
      <c r="BI57" s="618"/>
      <c r="BJ57" s="618"/>
      <c r="BK57" s="618"/>
      <c r="BL57" s="618"/>
      <c r="BM57" s="618"/>
      <c r="BN57" s="618"/>
      <c r="BO57" s="618"/>
      <c r="BP57" s="618"/>
      <c r="BQ57" s="618"/>
      <c r="BR57" s="618"/>
      <c r="BS57" s="618"/>
      <c r="BT57" s="618"/>
      <c r="BU57" s="618"/>
      <c r="BV57" s="618"/>
      <c r="BW57" s="618"/>
      <c r="BX57" s="618"/>
      <c r="BY57" s="618"/>
      <c r="BZ57" s="618"/>
      <c r="CA57" s="618"/>
      <c r="CB57" s="618"/>
      <c r="CC57" s="618"/>
      <c r="CD57" s="618"/>
      <c r="CE57" s="618"/>
      <c r="CF57" s="618"/>
      <c r="CG57" s="618"/>
      <c r="CH57" s="618"/>
      <c r="CI57" s="618"/>
      <c r="CJ57" s="618"/>
      <c r="CK57" s="618"/>
      <c r="CL57" s="618"/>
      <c r="CM57" s="618"/>
      <c r="CN57" s="618"/>
      <c r="CO57" s="618"/>
      <c r="CP57" s="618"/>
      <c r="CQ57" s="618"/>
      <c r="CR57" s="618"/>
      <c r="CS57" s="618"/>
      <c r="CT57" s="618"/>
      <c r="CU57" s="618"/>
      <c r="CV57" s="618"/>
      <c r="CW57" s="618"/>
      <c r="CX57" s="618"/>
      <c r="CY57" s="618"/>
      <c r="CZ57" s="618"/>
      <c r="DA57" s="618"/>
      <c r="DB57" s="618"/>
      <c r="DC57" s="618"/>
      <c r="DD57" s="618"/>
      <c r="DE57" s="618"/>
      <c r="DF57" s="618"/>
      <c r="DG57" s="618"/>
      <c r="DH57" s="618"/>
      <c r="DI57" s="618"/>
    </row>
    <row r="58" spans="1:113" s="523" customFormat="1" ht="3" customHeight="1" x14ac:dyDescent="0.25">
      <c r="A58" s="2726"/>
      <c r="B58" s="2727"/>
      <c r="C58" s="617"/>
      <c r="D58" s="617"/>
      <c r="E58" s="617"/>
      <c r="F58" s="617"/>
      <c r="G58" s="617"/>
      <c r="H58" s="617"/>
      <c r="I58" s="618"/>
      <c r="J58" s="618"/>
      <c r="K58" s="618"/>
      <c r="L58" s="618"/>
      <c r="M58" s="618"/>
      <c r="N58" s="618"/>
      <c r="O58" s="618"/>
      <c r="P58" s="618"/>
      <c r="Q58" s="618"/>
      <c r="R58" s="618"/>
      <c r="S58" s="618"/>
      <c r="T58" s="618"/>
      <c r="U58" s="618"/>
      <c r="V58" s="618"/>
      <c r="W58" s="618"/>
      <c r="X58" s="618"/>
      <c r="Y58" s="618"/>
      <c r="Z58" s="618"/>
      <c r="AA58" s="618"/>
      <c r="AB58" s="618"/>
      <c r="AC58" s="618"/>
      <c r="AD58" s="618"/>
      <c r="AE58" s="618"/>
      <c r="AF58" s="618"/>
      <c r="AG58" s="618"/>
      <c r="AH58" s="618"/>
      <c r="AI58" s="618"/>
      <c r="AJ58" s="618"/>
      <c r="AK58" s="618"/>
      <c r="AL58" s="618"/>
      <c r="AM58" s="618"/>
      <c r="AN58" s="618"/>
      <c r="AO58" s="618"/>
      <c r="AP58" s="618"/>
      <c r="AQ58" s="618"/>
      <c r="AR58" s="618"/>
      <c r="AS58" s="618"/>
      <c r="AT58" s="618"/>
      <c r="AU58" s="618"/>
      <c r="AV58" s="618"/>
      <c r="AW58" s="618"/>
      <c r="AX58" s="618"/>
      <c r="AY58" s="618"/>
      <c r="AZ58" s="618"/>
      <c r="BA58" s="618"/>
      <c r="BB58" s="618"/>
      <c r="BC58" s="618"/>
      <c r="BD58" s="618"/>
      <c r="BE58" s="618"/>
      <c r="BF58" s="618"/>
      <c r="BG58" s="618"/>
      <c r="BH58" s="618"/>
      <c r="BI58" s="618"/>
      <c r="BJ58" s="618"/>
      <c r="BK58" s="618"/>
      <c r="BL58" s="618"/>
      <c r="BM58" s="618"/>
      <c r="BN58" s="618"/>
      <c r="BO58" s="618"/>
      <c r="BP58" s="618"/>
      <c r="BQ58" s="618"/>
      <c r="BR58" s="618"/>
      <c r="BS58" s="618"/>
      <c r="BT58" s="618"/>
      <c r="BU58" s="618"/>
      <c r="BV58" s="618"/>
      <c r="BW58" s="618"/>
      <c r="BX58" s="618"/>
      <c r="BY58" s="618"/>
      <c r="BZ58" s="618"/>
      <c r="CA58" s="618"/>
      <c r="CB58" s="618"/>
      <c r="CC58" s="618"/>
      <c r="CD58" s="618"/>
      <c r="CE58" s="618"/>
      <c r="CF58" s="618"/>
      <c r="CG58" s="618"/>
      <c r="CH58" s="618"/>
      <c r="CI58" s="618"/>
      <c r="CJ58" s="618"/>
      <c r="CK58" s="618"/>
      <c r="CL58" s="618"/>
      <c r="CM58" s="618"/>
      <c r="CN58" s="618"/>
      <c r="CO58" s="618"/>
      <c r="CP58" s="618"/>
      <c r="CQ58" s="618"/>
      <c r="CR58" s="618"/>
      <c r="CS58" s="618"/>
      <c r="CT58" s="618"/>
      <c r="CU58" s="618"/>
      <c r="CV58" s="618"/>
      <c r="CW58" s="618"/>
      <c r="CX58" s="618"/>
      <c r="CY58" s="618"/>
      <c r="CZ58" s="618"/>
      <c r="DA58" s="618"/>
      <c r="DB58" s="618"/>
      <c r="DC58" s="618"/>
      <c r="DD58" s="618"/>
      <c r="DE58" s="618"/>
      <c r="DF58" s="618"/>
      <c r="DG58" s="618"/>
      <c r="DH58" s="618"/>
      <c r="DI58" s="618"/>
    </row>
    <row r="59" spans="1:113" s="523" customFormat="1" ht="2.4500000000000002" customHeight="1" x14ac:dyDescent="0.25">
      <c r="A59" s="2726"/>
      <c r="B59" s="2727"/>
      <c r="C59" s="617"/>
      <c r="D59" s="617"/>
      <c r="E59" s="617"/>
      <c r="F59" s="617"/>
      <c r="G59" s="617"/>
      <c r="H59" s="617"/>
      <c r="I59" s="618"/>
      <c r="J59" s="618"/>
      <c r="K59" s="618"/>
      <c r="L59" s="618"/>
      <c r="M59" s="618"/>
      <c r="N59" s="618"/>
      <c r="O59" s="618"/>
      <c r="P59" s="618"/>
      <c r="Q59" s="618"/>
      <c r="R59" s="618"/>
      <c r="S59" s="618"/>
      <c r="T59" s="618"/>
      <c r="U59" s="618"/>
      <c r="V59" s="618"/>
      <c r="W59" s="618"/>
      <c r="X59" s="618"/>
      <c r="Y59" s="618"/>
      <c r="Z59" s="618"/>
      <c r="AA59" s="618"/>
      <c r="AB59" s="618"/>
      <c r="AC59" s="618"/>
      <c r="AD59" s="618"/>
      <c r="AE59" s="618"/>
      <c r="AF59" s="618"/>
      <c r="AG59" s="618"/>
      <c r="AH59" s="618"/>
      <c r="AI59" s="618"/>
      <c r="AJ59" s="618"/>
      <c r="AK59" s="618"/>
      <c r="AL59" s="618"/>
      <c r="AM59" s="618"/>
      <c r="AN59" s="618"/>
      <c r="AO59" s="618"/>
      <c r="AP59" s="618"/>
      <c r="AQ59" s="618"/>
      <c r="AR59" s="618"/>
      <c r="AS59" s="618"/>
      <c r="AT59" s="618"/>
      <c r="AU59" s="618"/>
      <c r="AV59" s="618"/>
      <c r="AW59" s="618"/>
      <c r="AX59" s="618"/>
      <c r="AY59" s="618"/>
      <c r="AZ59" s="618"/>
      <c r="BA59" s="618"/>
      <c r="BB59" s="618"/>
      <c r="BC59" s="618"/>
      <c r="BD59" s="618"/>
      <c r="BE59" s="618"/>
      <c r="BF59" s="618"/>
      <c r="BG59" s="618"/>
      <c r="BH59" s="618"/>
      <c r="BI59" s="618"/>
      <c r="BJ59" s="618"/>
      <c r="BK59" s="618"/>
      <c r="BL59" s="618"/>
      <c r="BM59" s="618"/>
      <c r="BN59" s="618"/>
      <c r="BO59" s="618"/>
      <c r="BP59" s="618"/>
      <c r="BQ59" s="618"/>
      <c r="BR59" s="618"/>
      <c r="BS59" s="618"/>
      <c r="BT59" s="618"/>
      <c r="BU59" s="618"/>
      <c r="BV59" s="618"/>
      <c r="BW59" s="618"/>
      <c r="BX59" s="618"/>
      <c r="BY59" s="618"/>
      <c r="BZ59" s="618"/>
      <c r="CA59" s="618"/>
      <c r="CB59" s="618"/>
      <c r="CC59" s="618"/>
      <c r="CD59" s="618"/>
      <c r="CE59" s="618"/>
      <c r="CF59" s="618"/>
      <c r="CG59" s="618"/>
      <c r="CH59" s="618"/>
      <c r="CI59" s="618"/>
      <c r="CJ59" s="618"/>
      <c r="CK59" s="618"/>
      <c r="CL59" s="618"/>
      <c r="CM59" s="618"/>
      <c r="CN59" s="618"/>
      <c r="CO59" s="618"/>
      <c r="CP59" s="618"/>
      <c r="CQ59" s="618"/>
      <c r="CR59" s="618"/>
      <c r="CS59" s="618"/>
      <c r="CT59" s="618"/>
      <c r="CU59" s="618"/>
      <c r="CV59" s="618"/>
      <c r="CW59" s="618"/>
      <c r="CX59" s="618"/>
      <c r="CY59" s="618"/>
      <c r="CZ59" s="618"/>
      <c r="DA59" s="618"/>
      <c r="DB59" s="618"/>
      <c r="DC59" s="618"/>
      <c r="DD59" s="618"/>
      <c r="DE59" s="618"/>
      <c r="DF59" s="618"/>
      <c r="DG59" s="618"/>
      <c r="DH59" s="618"/>
      <c r="DI59" s="618"/>
    </row>
    <row r="60" spans="1:113" s="523" customFormat="1" ht="3" customHeight="1" x14ac:dyDescent="0.25">
      <c r="A60" s="2726"/>
      <c r="B60" s="2727"/>
      <c r="C60" s="617"/>
      <c r="D60" s="617"/>
      <c r="E60" s="617"/>
      <c r="F60" s="617"/>
      <c r="G60" s="617"/>
      <c r="H60" s="617"/>
      <c r="I60" s="618"/>
      <c r="J60" s="618"/>
      <c r="K60" s="618"/>
      <c r="L60" s="618"/>
      <c r="M60" s="618"/>
      <c r="N60" s="618"/>
      <c r="O60" s="618"/>
      <c r="P60" s="618"/>
      <c r="Q60" s="618"/>
      <c r="R60" s="618"/>
      <c r="S60" s="618"/>
      <c r="T60" s="618"/>
      <c r="U60" s="618"/>
      <c r="V60" s="618"/>
      <c r="W60" s="618"/>
      <c r="X60" s="618"/>
      <c r="Y60" s="618"/>
      <c r="Z60" s="618"/>
      <c r="AA60" s="618"/>
      <c r="AB60" s="618"/>
      <c r="AC60" s="618"/>
      <c r="AD60" s="618"/>
      <c r="AE60" s="618"/>
      <c r="AF60" s="618"/>
      <c r="AG60" s="618"/>
      <c r="AH60" s="618"/>
      <c r="AI60" s="618"/>
      <c r="AJ60" s="618"/>
      <c r="AK60" s="618"/>
      <c r="AL60" s="618"/>
      <c r="AM60" s="618"/>
      <c r="AN60" s="618"/>
      <c r="AO60" s="618"/>
      <c r="AP60" s="618"/>
      <c r="AQ60" s="618"/>
      <c r="AR60" s="618"/>
      <c r="AS60" s="618"/>
      <c r="AT60" s="618"/>
      <c r="AU60" s="618"/>
      <c r="AV60" s="618"/>
      <c r="AW60" s="618"/>
      <c r="AX60" s="618"/>
      <c r="AY60" s="618"/>
      <c r="AZ60" s="618"/>
      <c r="BA60" s="618"/>
      <c r="BB60" s="618"/>
      <c r="BC60" s="618"/>
      <c r="BD60" s="618"/>
      <c r="BE60" s="618"/>
      <c r="BF60" s="618"/>
      <c r="BG60" s="618"/>
      <c r="BH60" s="618"/>
      <c r="BI60" s="618"/>
      <c r="BJ60" s="618"/>
      <c r="BK60" s="618"/>
      <c r="BL60" s="618"/>
      <c r="BM60" s="618"/>
      <c r="BN60" s="618"/>
      <c r="BO60" s="618"/>
      <c r="BP60" s="618"/>
      <c r="BQ60" s="618"/>
      <c r="BR60" s="618"/>
      <c r="BS60" s="618"/>
      <c r="BT60" s="618"/>
      <c r="BU60" s="618"/>
      <c r="BV60" s="618"/>
      <c r="BW60" s="618"/>
      <c r="BX60" s="618"/>
      <c r="BY60" s="618"/>
      <c r="BZ60" s="618"/>
      <c r="CA60" s="618"/>
      <c r="CB60" s="618"/>
      <c r="CC60" s="618"/>
      <c r="CD60" s="618"/>
      <c r="CE60" s="618"/>
      <c r="CF60" s="618"/>
      <c r="CG60" s="618"/>
      <c r="CH60" s="618"/>
      <c r="CI60" s="618"/>
      <c r="CJ60" s="618"/>
      <c r="CK60" s="618"/>
      <c r="CL60" s="618"/>
      <c r="CM60" s="618"/>
      <c r="CN60" s="618"/>
      <c r="CO60" s="618"/>
      <c r="CP60" s="618"/>
      <c r="CQ60" s="618"/>
      <c r="CR60" s="618"/>
      <c r="CS60" s="618"/>
      <c r="CT60" s="618"/>
      <c r="CU60" s="618"/>
      <c r="CV60" s="618"/>
      <c r="CW60" s="618"/>
      <c r="CX60" s="618"/>
      <c r="CY60" s="618"/>
      <c r="CZ60" s="618"/>
      <c r="DA60" s="618"/>
      <c r="DB60" s="618"/>
      <c r="DC60" s="618"/>
      <c r="DD60" s="618"/>
      <c r="DE60" s="618"/>
      <c r="DF60" s="618"/>
      <c r="DG60" s="618"/>
      <c r="DH60" s="618"/>
      <c r="DI60" s="618"/>
    </row>
    <row r="61" spans="1:113" s="523" customFormat="1" ht="3" customHeight="1" x14ac:dyDescent="0.25">
      <c r="A61" s="2726"/>
      <c r="B61" s="2727"/>
      <c r="C61" s="617"/>
      <c r="D61" s="617"/>
      <c r="E61" s="617"/>
      <c r="F61" s="617"/>
      <c r="G61" s="617"/>
      <c r="H61" s="617"/>
      <c r="I61" s="618"/>
      <c r="J61" s="618"/>
      <c r="K61" s="618"/>
      <c r="L61" s="618"/>
      <c r="M61" s="618"/>
      <c r="N61" s="618"/>
      <c r="O61" s="618"/>
      <c r="P61" s="618"/>
      <c r="Q61" s="618"/>
      <c r="R61" s="618"/>
      <c r="S61" s="618"/>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618"/>
      <c r="AR61" s="618"/>
      <c r="AS61" s="618"/>
      <c r="AT61" s="618"/>
      <c r="AU61" s="618"/>
      <c r="AV61" s="618"/>
      <c r="AW61" s="618"/>
      <c r="AX61" s="618"/>
      <c r="AY61" s="618"/>
      <c r="AZ61" s="618"/>
      <c r="BA61" s="618"/>
      <c r="BB61" s="618"/>
      <c r="BC61" s="618"/>
      <c r="BD61" s="618"/>
      <c r="BE61" s="618"/>
      <c r="BF61" s="618"/>
      <c r="BG61" s="618"/>
      <c r="BH61" s="618"/>
      <c r="BI61" s="618"/>
      <c r="BJ61" s="618"/>
      <c r="BK61" s="618"/>
      <c r="BL61" s="618"/>
      <c r="BM61" s="618"/>
      <c r="BN61" s="618"/>
      <c r="BO61" s="618"/>
      <c r="BP61" s="618"/>
      <c r="BQ61" s="618"/>
      <c r="BR61" s="618"/>
      <c r="BS61" s="618"/>
      <c r="BT61" s="618"/>
      <c r="BU61" s="618"/>
      <c r="BV61" s="618"/>
      <c r="BW61" s="618"/>
      <c r="BX61" s="618"/>
      <c r="BY61" s="618"/>
      <c r="BZ61" s="618"/>
      <c r="CA61" s="618"/>
      <c r="CB61" s="618"/>
      <c r="CC61" s="618"/>
      <c r="CD61" s="618"/>
      <c r="CE61" s="618"/>
      <c r="CF61" s="618"/>
      <c r="CG61" s="618"/>
      <c r="CH61" s="618"/>
      <c r="CI61" s="618"/>
      <c r="CJ61" s="618"/>
      <c r="CK61" s="618"/>
      <c r="CL61" s="618"/>
      <c r="CM61" s="618"/>
      <c r="CN61" s="618"/>
      <c r="CO61" s="618"/>
      <c r="CP61" s="618"/>
      <c r="CQ61" s="618"/>
      <c r="CR61" s="618"/>
      <c r="CS61" s="618"/>
      <c r="CT61" s="618"/>
      <c r="CU61" s="618"/>
      <c r="CV61" s="618"/>
      <c r="CW61" s="618"/>
      <c r="CX61" s="618"/>
      <c r="CY61" s="618"/>
      <c r="CZ61" s="618"/>
      <c r="DA61" s="618"/>
      <c r="DB61" s="618"/>
      <c r="DC61" s="618"/>
      <c r="DD61" s="618"/>
      <c r="DE61" s="618"/>
      <c r="DF61" s="618"/>
      <c r="DG61" s="618"/>
      <c r="DH61" s="618"/>
      <c r="DI61" s="618"/>
    </row>
    <row r="62" spans="1:113" s="523" customFormat="1" ht="3" customHeight="1" x14ac:dyDescent="0.25">
      <c r="A62" s="2726"/>
      <c r="B62" s="2727"/>
      <c r="C62" s="617"/>
      <c r="D62" s="617"/>
      <c r="E62" s="617"/>
      <c r="F62" s="617"/>
      <c r="G62" s="617"/>
      <c r="H62" s="617"/>
      <c r="I62" s="618"/>
      <c r="J62" s="618"/>
      <c r="K62" s="618"/>
      <c r="L62" s="618"/>
      <c r="M62" s="618"/>
      <c r="N62" s="618"/>
      <c r="O62" s="618"/>
      <c r="P62" s="618"/>
      <c r="Q62" s="618"/>
      <c r="R62" s="618"/>
      <c r="S62" s="618"/>
      <c r="T62" s="618"/>
      <c r="U62" s="618"/>
      <c r="V62" s="618"/>
      <c r="W62" s="618"/>
      <c r="X62" s="618"/>
      <c r="Y62" s="618"/>
      <c r="Z62" s="618"/>
      <c r="AA62" s="618"/>
      <c r="AB62" s="618"/>
      <c r="AC62" s="618"/>
      <c r="AD62" s="618"/>
      <c r="AE62" s="618"/>
      <c r="AF62" s="618"/>
      <c r="AG62" s="618"/>
      <c r="AH62" s="618"/>
      <c r="AI62" s="618"/>
      <c r="AJ62" s="618"/>
      <c r="AK62" s="618"/>
      <c r="AL62" s="618"/>
      <c r="AM62" s="618"/>
      <c r="AN62" s="618"/>
      <c r="AO62" s="618"/>
      <c r="AP62" s="618"/>
      <c r="AQ62" s="618"/>
      <c r="AR62" s="618"/>
      <c r="AS62" s="618"/>
      <c r="AT62" s="618"/>
      <c r="AU62" s="618"/>
      <c r="AV62" s="618"/>
      <c r="AW62" s="618"/>
      <c r="AX62" s="618"/>
      <c r="AY62" s="618"/>
      <c r="AZ62" s="618"/>
      <c r="BA62" s="618"/>
      <c r="BB62" s="618"/>
      <c r="BC62" s="618"/>
      <c r="BD62" s="618"/>
      <c r="BE62" s="618"/>
      <c r="BF62" s="618"/>
      <c r="BG62" s="618"/>
      <c r="BH62" s="618"/>
      <c r="BI62" s="618"/>
      <c r="BJ62" s="618"/>
      <c r="BK62" s="618"/>
      <c r="BL62" s="618"/>
      <c r="BM62" s="618"/>
      <c r="BN62" s="618"/>
      <c r="BO62" s="618"/>
      <c r="BP62" s="618"/>
      <c r="BQ62" s="618"/>
      <c r="BR62" s="618"/>
      <c r="BS62" s="618"/>
      <c r="BT62" s="618"/>
      <c r="BU62" s="618"/>
      <c r="BV62" s="618"/>
      <c r="BW62" s="618"/>
      <c r="BX62" s="618"/>
      <c r="BY62" s="618"/>
      <c r="BZ62" s="618"/>
      <c r="CA62" s="618"/>
      <c r="CB62" s="618"/>
      <c r="CC62" s="618"/>
      <c r="CD62" s="618"/>
      <c r="CE62" s="618"/>
      <c r="CF62" s="618"/>
      <c r="CG62" s="618"/>
      <c r="CH62" s="618"/>
      <c r="CI62" s="618"/>
      <c r="CJ62" s="618"/>
      <c r="CK62" s="618"/>
      <c r="CL62" s="618"/>
      <c r="CM62" s="618"/>
      <c r="CN62" s="618"/>
      <c r="CO62" s="618"/>
      <c r="CP62" s="618"/>
      <c r="CQ62" s="618"/>
      <c r="CR62" s="618"/>
      <c r="CS62" s="618"/>
      <c r="CT62" s="618"/>
      <c r="CU62" s="618"/>
      <c r="CV62" s="618"/>
      <c r="CW62" s="618"/>
      <c r="CX62" s="618"/>
      <c r="CY62" s="618"/>
      <c r="CZ62" s="618"/>
      <c r="DA62" s="618"/>
      <c r="DB62" s="618"/>
      <c r="DC62" s="618"/>
      <c r="DD62" s="618"/>
      <c r="DE62" s="618"/>
      <c r="DF62" s="618"/>
      <c r="DG62" s="618"/>
      <c r="DH62" s="618"/>
      <c r="DI62" s="618"/>
    </row>
    <row r="63" spans="1:113" s="523" customFormat="1" ht="3" customHeight="1" x14ac:dyDescent="0.25">
      <c r="A63" s="2726"/>
      <c r="B63" s="2727"/>
      <c r="C63" s="617"/>
      <c r="D63" s="617"/>
      <c r="E63" s="617"/>
      <c r="F63" s="617"/>
      <c r="G63" s="617"/>
      <c r="H63" s="617"/>
      <c r="I63" s="618"/>
      <c r="J63" s="618"/>
      <c r="K63" s="618"/>
      <c r="L63" s="618"/>
      <c r="M63" s="618"/>
      <c r="N63" s="618"/>
      <c r="O63" s="618"/>
      <c r="P63" s="618"/>
      <c r="Q63" s="618"/>
      <c r="R63" s="618"/>
      <c r="S63" s="618"/>
      <c r="T63" s="618"/>
      <c r="U63" s="618"/>
      <c r="V63" s="618"/>
      <c r="W63" s="618"/>
      <c r="X63" s="618"/>
      <c r="Y63" s="618"/>
      <c r="Z63" s="618"/>
      <c r="AA63" s="618"/>
      <c r="AB63" s="618"/>
      <c r="AC63" s="618"/>
      <c r="AD63" s="618"/>
      <c r="AE63" s="618"/>
      <c r="AF63" s="618"/>
      <c r="AG63" s="618"/>
      <c r="AH63" s="618"/>
      <c r="AI63" s="618"/>
      <c r="AJ63" s="618"/>
      <c r="AK63" s="618"/>
      <c r="AL63" s="618"/>
      <c r="AM63" s="618"/>
      <c r="AN63" s="618"/>
      <c r="AO63" s="618"/>
      <c r="AP63" s="618"/>
      <c r="AQ63" s="618"/>
      <c r="AR63" s="618"/>
      <c r="AS63" s="618"/>
      <c r="AT63" s="618"/>
      <c r="AU63" s="618"/>
      <c r="AV63" s="618"/>
      <c r="AW63" s="618"/>
      <c r="AX63" s="618"/>
      <c r="AY63" s="618"/>
      <c r="AZ63" s="618"/>
      <c r="BA63" s="618"/>
      <c r="BB63" s="618"/>
      <c r="BC63" s="618"/>
      <c r="BD63" s="618"/>
      <c r="BE63" s="618"/>
      <c r="BF63" s="618"/>
      <c r="BG63" s="618"/>
      <c r="BH63" s="618"/>
      <c r="BI63" s="618"/>
      <c r="BJ63" s="618"/>
      <c r="BK63" s="618"/>
      <c r="BL63" s="618"/>
      <c r="BM63" s="618"/>
      <c r="BN63" s="618"/>
      <c r="BO63" s="618"/>
      <c r="BP63" s="618"/>
      <c r="BQ63" s="618"/>
      <c r="BR63" s="618"/>
      <c r="BS63" s="618"/>
      <c r="BT63" s="618"/>
      <c r="BU63" s="618"/>
      <c r="BV63" s="618"/>
      <c r="BW63" s="618"/>
      <c r="BX63" s="618"/>
      <c r="BY63" s="618"/>
      <c r="BZ63" s="618"/>
      <c r="CA63" s="618"/>
      <c r="CB63" s="618"/>
      <c r="CC63" s="618"/>
      <c r="CD63" s="618"/>
      <c r="CE63" s="618"/>
      <c r="CF63" s="618"/>
      <c r="CG63" s="618"/>
      <c r="CH63" s="618"/>
      <c r="CI63" s="618"/>
      <c r="CJ63" s="618"/>
      <c r="CK63" s="618"/>
      <c r="CL63" s="618"/>
      <c r="CM63" s="618"/>
      <c r="CN63" s="618"/>
      <c r="CO63" s="618"/>
      <c r="CP63" s="618"/>
      <c r="CQ63" s="618"/>
      <c r="CR63" s="618"/>
      <c r="CS63" s="618"/>
      <c r="CT63" s="618"/>
      <c r="CU63" s="618"/>
      <c r="CV63" s="618"/>
      <c r="CW63" s="618"/>
      <c r="CX63" s="618"/>
      <c r="CY63" s="618"/>
      <c r="CZ63" s="618"/>
      <c r="DA63" s="618"/>
      <c r="DB63" s="618"/>
      <c r="DC63" s="618"/>
      <c r="DD63" s="618"/>
      <c r="DE63" s="618"/>
      <c r="DF63" s="618"/>
      <c r="DG63" s="618"/>
      <c r="DH63" s="618"/>
      <c r="DI63" s="618"/>
    </row>
    <row r="64" spans="1:113" s="523" customFormat="1" ht="3" customHeight="1" x14ac:dyDescent="0.25">
      <c r="A64" s="2726"/>
      <c r="B64" s="2727"/>
      <c r="C64" s="617"/>
      <c r="D64" s="617"/>
      <c r="E64" s="617"/>
      <c r="F64" s="617"/>
      <c r="G64" s="617"/>
      <c r="H64" s="617"/>
      <c r="I64" s="618"/>
      <c r="J64" s="618"/>
      <c r="K64" s="618"/>
      <c r="L64" s="618"/>
      <c r="M64" s="618"/>
      <c r="N64" s="618"/>
      <c r="O64" s="618"/>
      <c r="P64" s="618"/>
      <c r="Q64" s="618"/>
      <c r="R64" s="618"/>
      <c r="S64" s="618"/>
      <c r="T64" s="618"/>
      <c r="U64" s="618"/>
      <c r="V64" s="618"/>
      <c r="W64" s="618"/>
      <c r="X64" s="618"/>
      <c r="Y64" s="618"/>
      <c r="Z64" s="618"/>
      <c r="AA64" s="618"/>
      <c r="AB64" s="618"/>
      <c r="AC64" s="618"/>
      <c r="AD64" s="618"/>
      <c r="AE64" s="618"/>
      <c r="AF64" s="618"/>
      <c r="AG64" s="618"/>
      <c r="AH64" s="618"/>
      <c r="AI64" s="618"/>
      <c r="AJ64" s="618"/>
      <c r="AK64" s="618"/>
      <c r="AL64" s="618"/>
      <c r="AM64" s="618"/>
      <c r="AN64" s="618"/>
      <c r="AO64" s="618"/>
      <c r="AP64" s="618"/>
      <c r="AQ64" s="618"/>
      <c r="AR64" s="618"/>
      <c r="AS64" s="618"/>
      <c r="AT64" s="618"/>
      <c r="AU64" s="618"/>
      <c r="AV64" s="618"/>
      <c r="AW64" s="618"/>
      <c r="AX64" s="618"/>
      <c r="AY64" s="618"/>
      <c r="AZ64" s="618"/>
      <c r="BA64" s="618"/>
      <c r="BB64" s="618"/>
      <c r="BC64" s="618"/>
      <c r="BD64" s="618"/>
      <c r="BE64" s="618"/>
      <c r="BF64" s="618"/>
      <c r="BG64" s="618"/>
      <c r="BH64" s="618"/>
      <c r="BI64" s="618"/>
      <c r="BJ64" s="618"/>
      <c r="BK64" s="618"/>
      <c r="BL64" s="618"/>
      <c r="BM64" s="618"/>
      <c r="BN64" s="618"/>
      <c r="BO64" s="618"/>
      <c r="BP64" s="618"/>
      <c r="BQ64" s="618"/>
      <c r="BR64" s="618"/>
      <c r="BS64" s="618"/>
      <c r="BT64" s="618"/>
      <c r="BU64" s="618"/>
      <c r="BV64" s="618"/>
      <c r="BW64" s="618"/>
      <c r="BX64" s="618"/>
      <c r="BY64" s="618"/>
      <c r="BZ64" s="618"/>
      <c r="CA64" s="618"/>
      <c r="CB64" s="618"/>
      <c r="CC64" s="618"/>
      <c r="CD64" s="618"/>
      <c r="CE64" s="618"/>
      <c r="CF64" s="618"/>
      <c r="CG64" s="618"/>
      <c r="CH64" s="618"/>
      <c r="CI64" s="618"/>
      <c r="CJ64" s="618"/>
      <c r="CK64" s="618"/>
      <c r="CL64" s="618"/>
      <c r="CM64" s="618"/>
      <c r="CN64" s="618"/>
      <c r="CO64" s="618"/>
      <c r="CP64" s="618"/>
      <c r="CQ64" s="618"/>
      <c r="CR64" s="618"/>
      <c r="CS64" s="618"/>
      <c r="CT64" s="618"/>
      <c r="CU64" s="618"/>
      <c r="CV64" s="618"/>
      <c r="CW64" s="618"/>
      <c r="CX64" s="618"/>
      <c r="CY64" s="618"/>
      <c r="CZ64" s="618"/>
      <c r="DA64" s="618"/>
      <c r="DB64" s="618"/>
      <c r="DC64" s="618"/>
      <c r="DD64" s="618"/>
      <c r="DE64" s="618"/>
      <c r="DF64" s="618"/>
      <c r="DG64" s="618"/>
      <c r="DH64" s="618"/>
      <c r="DI64" s="618"/>
    </row>
    <row r="65" spans="1:113" s="523" customFormat="1" ht="3" customHeight="1" x14ac:dyDescent="0.25">
      <c r="A65" s="2726"/>
      <c r="B65" s="2727"/>
      <c r="C65" s="617"/>
      <c r="D65" s="617"/>
      <c r="E65" s="617"/>
      <c r="F65" s="617"/>
      <c r="G65" s="617"/>
      <c r="H65" s="617"/>
      <c r="I65" s="618"/>
      <c r="J65" s="618"/>
      <c r="K65" s="618"/>
      <c r="L65" s="618"/>
      <c r="M65" s="618"/>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8"/>
      <c r="BB65" s="618"/>
      <c r="BC65" s="618"/>
      <c r="BD65" s="618"/>
      <c r="BE65" s="618"/>
      <c r="BF65" s="618"/>
      <c r="BG65" s="618"/>
      <c r="BH65" s="618"/>
      <c r="BI65" s="618"/>
      <c r="BJ65" s="618"/>
      <c r="BK65" s="618"/>
      <c r="BL65" s="618"/>
      <c r="BM65" s="618"/>
      <c r="BN65" s="618"/>
      <c r="BO65" s="618"/>
      <c r="BP65" s="618"/>
      <c r="BQ65" s="618"/>
      <c r="BR65" s="618"/>
      <c r="BS65" s="618"/>
      <c r="BT65" s="618"/>
      <c r="BU65" s="618"/>
      <c r="BV65" s="618"/>
      <c r="BW65" s="618"/>
      <c r="BX65" s="618"/>
      <c r="BY65" s="618"/>
      <c r="BZ65" s="618"/>
      <c r="CA65" s="618"/>
      <c r="CB65" s="618"/>
      <c r="CC65" s="618"/>
      <c r="CD65" s="618"/>
      <c r="CE65" s="618"/>
      <c r="CF65" s="618"/>
      <c r="CG65" s="618"/>
      <c r="CH65" s="618"/>
      <c r="CI65" s="618"/>
      <c r="CJ65" s="618"/>
      <c r="CK65" s="618"/>
      <c r="CL65" s="618"/>
      <c r="CM65" s="618"/>
      <c r="CN65" s="618"/>
      <c r="CO65" s="618"/>
      <c r="CP65" s="618"/>
      <c r="CQ65" s="618"/>
      <c r="CR65" s="618"/>
      <c r="CS65" s="618"/>
      <c r="CT65" s="618"/>
      <c r="CU65" s="618"/>
      <c r="CV65" s="618"/>
      <c r="CW65" s="618"/>
      <c r="CX65" s="618"/>
      <c r="CY65" s="618"/>
      <c r="CZ65" s="618"/>
      <c r="DA65" s="618"/>
      <c r="DB65" s="618"/>
      <c r="DC65" s="618"/>
      <c r="DD65" s="618"/>
      <c r="DE65" s="618"/>
      <c r="DF65" s="618"/>
      <c r="DG65" s="618"/>
      <c r="DH65" s="618"/>
      <c r="DI65" s="618"/>
    </row>
    <row r="66" spans="1:113" s="523" customFormat="1" ht="3" customHeight="1" x14ac:dyDescent="0.25">
      <c r="A66" s="2726"/>
      <c r="B66" s="2727"/>
      <c r="C66" s="617"/>
      <c r="D66" s="617"/>
      <c r="E66" s="617"/>
      <c r="F66" s="617"/>
      <c r="G66" s="617"/>
      <c r="H66" s="617"/>
      <c r="I66" s="618"/>
      <c r="J66" s="618"/>
      <c r="K66" s="618"/>
      <c r="L66" s="618"/>
      <c r="M66" s="618"/>
      <c r="N66" s="618"/>
      <c r="O66" s="618"/>
      <c r="P66" s="618"/>
      <c r="Q66" s="618"/>
      <c r="R66" s="618"/>
      <c r="S66" s="618"/>
      <c r="T66" s="618"/>
      <c r="U66" s="618"/>
      <c r="V66" s="618"/>
      <c r="W66" s="618"/>
      <c r="X66" s="618"/>
      <c r="Y66" s="618"/>
      <c r="Z66" s="618"/>
      <c r="AA66" s="618"/>
      <c r="AB66" s="618"/>
      <c r="AC66" s="618"/>
      <c r="AD66" s="618"/>
      <c r="AE66" s="618"/>
      <c r="AF66" s="618"/>
      <c r="AG66" s="618"/>
      <c r="AH66" s="618"/>
      <c r="AI66" s="618"/>
      <c r="AJ66" s="618"/>
      <c r="AK66" s="618"/>
      <c r="AL66" s="618"/>
      <c r="AM66" s="618"/>
      <c r="AN66" s="618"/>
      <c r="AO66" s="618"/>
      <c r="AP66" s="618"/>
      <c r="AQ66" s="618"/>
      <c r="AR66" s="618"/>
      <c r="AS66" s="618"/>
      <c r="AT66" s="618"/>
      <c r="AU66" s="618"/>
      <c r="AV66" s="618"/>
      <c r="AW66" s="618"/>
      <c r="AX66" s="618"/>
      <c r="AY66" s="618"/>
      <c r="AZ66" s="618"/>
      <c r="BA66" s="618"/>
      <c r="BB66" s="618"/>
      <c r="BC66" s="618"/>
      <c r="BD66" s="618"/>
      <c r="BE66" s="618"/>
      <c r="BF66" s="618"/>
      <c r="BG66" s="618"/>
      <c r="BH66" s="618"/>
      <c r="BI66" s="618"/>
      <c r="BJ66" s="618"/>
      <c r="BK66" s="618"/>
      <c r="BL66" s="618"/>
      <c r="BM66" s="618"/>
      <c r="BN66" s="618"/>
      <c r="BO66" s="618"/>
      <c r="BP66" s="618"/>
      <c r="BQ66" s="618"/>
      <c r="BR66" s="618"/>
      <c r="BS66" s="618"/>
      <c r="BT66" s="618"/>
      <c r="BU66" s="618"/>
      <c r="BV66" s="618"/>
      <c r="BW66" s="618"/>
      <c r="BX66" s="618"/>
      <c r="BY66" s="618"/>
      <c r="BZ66" s="618"/>
      <c r="CA66" s="618"/>
      <c r="CB66" s="618"/>
      <c r="CC66" s="618"/>
      <c r="CD66" s="618"/>
      <c r="CE66" s="618"/>
      <c r="CF66" s="618"/>
      <c r="CG66" s="618"/>
      <c r="CH66" s="618"/>
      <c r="CI66" s="618"/>
      <c r="CJ66" s="618"/>
      <c r="CK66" s="618"/>
      <c r="CL66" s="618"/>
      <c r="CM66" s="618"/>
      <c r="CN66" s="618"/>
      <c r="CO66" s="618"/>
      <c r="CP66" s="618"/>
      <c r="CQ66" s="618"/>
      <c r="CR66" s="618"/>
      <c r="CS66" s="618"/>
      <c r="CT66" s="618"/>
      <c r="CU66" s="618"/>
      <c r="CV66" s="618"/>
      <c r="CW66" s="618"/>
      <c r="CX66" s="618"/>
      <c r="CY66" s="618"/>
      <c r="CZ66" s="618"/>
      <c r="DA66" s="618"/>
      <c r="DB66" s="618"/>
      <c r="DC66" s="618"/>
      <c r="DD66" s="618"/>
      <c r="DE66" s="618"/>
      <c r="DF66" s="618"/>
      <c r="DG66" s="618"/>
      <c r="DH66" s="618"/>
      <c r="DI66" s="618"/>
    </row>
    <row r="67" spans="1:113" s="523" customFormat="1" ht="3" customHeight="1" x14ac:dyDescent="0.25">
      <c r="A67" s="2726"/>
      <c r="B67" s="2727"/>
      <c r="C67" s="617"/>
      <c r="D67" s="617"/>
      <c r="E67" s="617"/>
      <c r="F67" s="617"/>
      <c r="G67" s="617"/>
      <c r="H67" s="617"/>
      <c r="I67" s="618"/>
      <c r="J67" s="618"/>
      <c r="K67" s="618"/>
      <c r="L67" s="618"/>
      <c r="M67" s="618"/>
      <c r="N67" s="618"/>
      <c r="O67" s="618"/>
      <c r="P67" s="618"/>
      <c r="Q67" s="618"/>
      <c r="R67" s="618"/>
      <c r="S67" s="618"/>
      <c r="T67" s="618"/>
      <c r="U67" s="618"/>
      <c r="V67" s="618"/>
      <c r="W67" s="618"/>
      <c r="X67" s="618"/>
      <c r="Y67" s="618"/>
      <c r="Z67" s="618"/>
      <c r="AA67" s="618"/>
      <c r="AB67" s="618"/>
      <c r="AC67" s="618"/>
      <c r="AD67" s="618"/>
      <c r="AE67" s="618"/>
      <c r="AF67" s="618"/>
      <c r="AG67" s="618"/>
      <c r="AH67" s="618"/>
      <c r="AI67" s="618"/>
      <c r="AJ67" s="618"/>
      <c r="AK67" s="618"/>
      <c r="AL67" s="618"/>
      <c r="AM67" s="618"/>
      <c r="AN67" s="618"/>
      <c r="AO67" s="618"/>
      <c r="AP67" s="618"/>
      <c r="AQ67" s="618"/>
      <c r="AR67" s="618"/>
      <c r="AS67" s="618"/>
      <c r="AT67" s="618"/>
      <c r="AU67" s="618"/>
      <c r="AV67" s="618"/>
      <c r="AW67" s="618"/>
      <c r="AX67" s="618"/>
      <c r="AY67" s="618"/>
      <c r="AZ67" s="618"/>
      <c r="BA67" s="618"/>
      <c r="BB67" s="618"/>
      <c r="BC67" s="618"/>
      <c r="BD67" s="618"/>
      <c r="BE67" s="618"/>
      <c r="BF67" s="618"/>
      <c r="BG67" s="618"/>
      <c r="BH67" s="618"/>
      <c r="BI67" s="618"/>
      <c r="BJ67" s="618"/>
      <c r="BK67" s="618"/>
      <c r="BL67" s="618"/>
      <c r="BM67" s="618"/>
      <c r="BN67" s="618"/>
      <c r="BO67" s="618"/>
      <c r="BP67" s="618"/>
      <c r="BQ67" s="618"/>
      <c r="BR67" s="618"/>
      <c r="BS67" s="618"/>
      <c r="BT67" s="618"/>
      <c r="BU67" s="618"/>
      <c r="BV67" s="618"/>
      <c r="BW67" s="618"/>
      <c r="BX67" s="618"/>
      <c r="BY67" s="618"/>
      <c r="BZ67" s="618"/>
      <c r="CA67" s="618"/>
      <c r="CB67" s="618"/>
      <c r="CC67" s="618"/>
      <c r="CD67" s="618"/>
      <c r="CE67" s="618"/>
      <c r="CF67" s="618"/>
      <c r="CG67" s="618"/>
      <c r="CH67" s="618"/>
      <c r="CI67" s="618"/>
      <c r="CJ67" s="618"/>
      <c r="CK67" s="618"/>
      <c r="CL67" s="618"/>
      <c r="CM67" s="618"/>
      <c r="CN67" s="618"/>
      <c r="CO67" s="618"/>
      <c r="CP67" s="618"/>
      <c r="CQ67" s="618"/>
      <c r="CR67" s="618"/>
      <c r="CS67" s="618"/>
      <c r="CT67" s="618"/>
      <c r="CU67" s="618"/>
      <c r="CV67" s="618"/>
      <c r="CW67" s="618"/>
      <c r="CX67" s="618"/>
      <c r="CY67" s="618"/>
      <c r="CZ67" s="618"/>
      <c r="DA67" s="618"/>
      <c r="DB67" s="618"/>
      <c r="DC67" s="618"/>
      <c r="DD67" s="618"/>
      <c r="DE67" s="618"/>
      <c r="DF67" s="618"/>
      <c r="DG67" s="618"/>
      <c r="DH67" s="618"/>
      <c r="DI67" s="618"/>
    </row>
    <row r="68" spans="1:113" s="523" customFormat="1" ht="3" customHeight="1" x14ac:dyDescent="0.25">
      <c r="A68" s="2726"/>
      <c r="B68" s="2727"/>
      <c r="C68" s="617"/>
      <c r="D68" s="617"/>
      <c r="E68" s="617"/>
      <c r="F68" s="617"/>
      <c r="G68" s="617"/>
      <c r="H68" s="617"/>
      <c r="I68" s="618"/>
      <c r="J68" s="618"/>
      <c r="K68" s="618"/>
      <c r="L68" s="618"/>
      <c r="M68" s="618"/>
      <c r="N68" s="618"/>
      <c r="O68" s="618"/>
      <c r="P68" s="618"/>
      <c r="Q68" s="618"/>
      <c r="R68" s="618"/>
      <c r="S68" s="618"/>
      <c r="T68" s="618"/>
      <c r="U68" s="618"/>
      <c r="V68" s="618"/>
      <c r="W68" s="618"/>
      <c r="X68" s="618"/>
      <c r="Y68" s="618"/>
      <c r="Z68" s="618"/>
      <c r="AA68" s="618"/>
      <c r="AB68" s="618"/>
      <c r="AC68" s="618"/>
      <c r="AD68" s="618"/>
      <c r="AE68" s="618"/>
      <c r="AF68" s="618"/>
      <c r="AG68" s="618"/>
      <c r="AH68" s="618"/>
      <c r="AI68" s="618"/>
      <c r="AJ68" s="618"/>
      <c r="AK68" s="618"/>
      <c r="AL68" s="618"/>
      <c r="AM68" s="618"/>
      <c r="AN68" s="618"/>
      <c r="AO68" s="618"/>
      <c r="AP68" s="618"/>
      <c r="AQ68" s="618"/>
      <c r="AR68" s="618"/>
      <c r="AS68" s="618"/>
      <c r="AT68" s="618"/>
      <c r="AU68" s="618"/>
      <c r="AV68" s="618"/>
      <c r="AW68" s="618"/>
      <c r="AX68" s="618"/>
      <c r="AY68" s="618"/>
      <c r="AZ68" s="618"/>
      <c r="BA68" s="618"/>
      <c r="BB68" s="618"/>
      <c r="BC68" s="618"/>
      <c r="BD68" s="618"/>
      <c r="BE68" s="618"/>
      <c r="BF68" s="618"/>
      <c r="BG68" s="618"/>
      <c r="BH68" s="618"/>
      <c r="BI68" s="618"/>
      <c r="BJ68" s="618"/>
      <c r="BK68" s="618"/>
      <c r="BL68" s="618"/>
      <c r="BM68" s="618"/>
      <c r="BN68" s="618"/>
      <c r="BO68" s="618"/>
      <c r="BP68" s="618"/>
      <c r="BQ68" s="618"/>
      <c r="BR68" s="618"/>
      <c r="BS68" s="618"/>
      <c r="BT68" s="618"/>
      <c r="BU68" s="618"/>
      <c r="BV68" s="618"/>
      <c r="BW68" s="618"/>
      <c r="BX68" s="618"/>
      <c r="BY68" s="618"/>
      <c r="BZ68" s="618"/>
      <c r="CA68" s="618"/>
      <c r="CB68" s="618"/>
      <c r="CC68" s="618"/>
      <c r="CD68" s="618"/>
      <c r="CE68" s="618"/>
      <c r="CF68" s="618"/>
      <c r="CG68" s="618"/>
      <c r="CH68" s="618"/>
      <c r="CI68" s="618"/>
      <c r="CJ68" s="618"/>
      <c r="CK68" s="618"/>
      <c r="CL68" s="618"/>
      <c r="CM68" s="618"/>
      <c r="CN68" s="618"/>
      <c r="CO68" s="618"/>
      <c r="CP68" s="618"/>
      <c r="CQ68" s="618"/>
      <c r="CR68" s="618"/>
      <c r="CS68" s="618"/>
      <c r="CT68" s="618"/>
      <c r="CU68" s="618"/>
      <c r="CV68" s="618"/>
      <c r="CW68" s="618"/>
      <c r="CX68" s="618"/>
      <c r="CY68" s="618"/>
      <c r="CZ68" s="618"/>
      <c r="DA68" s="618"/>
      <c r="DB68" s="618"/>
      <c r="DC68" s="618"/>
      <c r="DD68" s="618"/>
      <c r="DE68" s="618"/>
      <c r="DF68" s="618"/>
      <c r="DG68" s="618"/>
      <c r="DH68" s="618"/>
      <c r="DI68" s="618"/>
    </row>
    <row r="69" spans="1:113" s="523" customFormat="1" ht="3" customHeight="1" x14ac:dyDescent="0.25">
      <c r="A69" s="2726"/>
      <c r="B69" s="2727"/>
      <c r="C69" s="617"/>
      <c r="D69" s="617"/>
      <c r="E69" s="617"/>
      <c r="F69" s="617"/>
      <c r="G69" s="617"/>
      <c r="H69" s="617"/>
      <c r="I69" s="618"/>
      <c r="J69" s="618"/>
      <c r="K69" s="618"/>
      <c r="L69" s="618"/>
      <c r="M69" s="618"/>
      <c r="N69" s="618"/>
      <c r="O69" s="618"/>
      <c r="P69" s="618"/>
      <c r="Q69" s="618"/>
      <c r="R69" s="618"/>
      <c r="S69" s="618"/>
      <c r="T69" s="618"/>
      <c r="U69" s="618"/>
      <c r="V69" s="618"/>
      <c r="W69" s="618"/>
      <c r="X69" s="618"/>
      <c r="Y69" s="618"/>
      <c r="Z69" s="618"/>
      <c r="AA69" s="618"/>
      <c r="AB69" s="618"/>
      <c r="AC69" s="618"/>
      <c r="AD69" s="618"/>
      <c r="AE69" s="618"/>
      <c r="AF69" s="618"/>
      <c r="AG69" s="618"/>
      <c r="AH69" s="618"/>
      <c r="AI69" s="618"/>
      <c r="AJ69" s="618"/>
      <c r="AK69" s="618"/>
      <c r="AL69" s="618"/>
      <c r="AM69" s="618"/>
      <c r="AN69" s="618"/>
      <c r="AO69" s="618"/>
      <c r="AP69" s="618"/>
      <c r="AQ69" s="618"/>
      <c r="AR69" s="618"/>
      <c r="AS69" s="618"/>
      <c r="AT69" s="618"/>
      <c r="AU69" s="618"/>
      <c r="AV69" s="618"/>
      <c r="AW69" s="618"/>
      <c r="AX69" s="618"/>
      <c r="AY69" s="618"/>
      <c r="AZ69" s="618"/>
      <c r="BA69" s="618"/>
      <c r="BB69" s="618"/>
      <c r="BC69" s="618"/>
      <c r="BD69" s="618"/>
      <c r="BE69" s="618"/>
      <c r="BF69" s="618"/>
      <c r="BG69" s="618"/>
      <c r="BH69" s="618"/>
      <c r="BI69" s="618"/>
      <c r="BJ69" s="618"/>
      <c r="BK69" s="618"/>
      <c r="BL69" s="618"/>
      <c r="BM69" s="618"/>
      <c r="BN69" s="618"/>
      <c r="BO69" s="618"/>
      <c r="BP69" s="618"/>
      <c r="BQ69" s="618"/>
      <c r="BR69" s="618"/>
      <c r="BS69" s="618"/>
      <c r="BT69" s="618"/>
      <c r="BU69" s="618"/>
      <c r="BV69" s="618"/>
      <c r="BW69" s="618"/>
      <c r="BX69" s="618"/>
      <c r="BY69" s="618"/>
      <c r="BZ69" s="618"/>
      <c r="CA69" s="618"/>
      <c r="CB69" s="618"/>
      <c r="CC69" s="618"/>
      <c r="CD69" s="618"/>
      <c r="CE69" s="618"/>
      <c r="CF69" s="618"/>
      <c r="CG69" s="618"/>
      <c r="CH69" s="618"/>
      <c r="CI69" s="618"/>
      <c r="CJ69" s="618"/>
      <c r="CK69" s="618"/>
      <c r="CL69" s="618"/>
      <c r="CM69" s="618"/>
      <c r="CN69" s="618"/>
      <c r="CO69" s="618"/>
      <c r="CP69" s="618"/>
      <c r="CQ69" s="618"/>
      <c r="CR69" s="618"/>
      <c r="CS69" s="618"/>
      <c r="CT69" s="618"/>
      <c r="CU69" s="618"/>
      <c r="CV69" s="618"/>
      <c r="CW69" s="618"/>
      <c r="CX69" s="618"/>
      <c r="CY69" s="618"/>
      <c r="CZ69" s="618"/>
      <c r="DA69" s="618"/>
      <c r="DB69" s="618"/>
      <c r="DC69" s="618"/>
      <c r="DD69" s="618"/>
      <c r="DE69" s="618"/>
      <c r="DF69" s="618"/>
      <c r="DG69" s="618"/>
      <c r="DH69" s="618"/>
      <c r="DI69" s="618"/>
    </row>
    <row r="70" spans="1:113" s="523" customFormat="1" ht="3" customHeight="1" x14ac:dyDescent="0.25">
      <c r="A70" s="2726"/>
      <c r="B70" s="2727"/>
      <c r="C70" s="617"/>
      <c r="D70" s="617"/>
      <c r="E70" s="617"/>
      <c r="F70" s="617"/>
      <c r="G70" s="617"/>
      <c r="H70" s="617"/>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8"/>
      <c r="AP70" s="618"/>
      <c r="AQ70" s="618"/>
      <c r="AR70" s="618"/>
      <c r="AS70" s="618"/>
      <c r="AT70" s="618"/>
      <c r="AU70" s="618"/>
      <c r="AV70" s="618"/>
      <c r="AW70" s="618"/>
      <c r="AX70" s="618"/>
      <c r="AY70" s="618"/>
      <c r="AZ70" s="618"/>
      <c r="BA70" s="618"/>
      <c r="BB70" s="618"/>
      <c r="BC70" s="618"/>
      <c r="BD70" s="618"/>
      <c r="BE70" s="618"/>
      <c r="BF70" s="618"/>
      <c r="BG70" s="618"/>
      <c r="BH70" s="618"/>
      <c r="BI70" s="618"/>
      <c r="BJ70" s="618"/>
      <c r="BK70" s="618"/>
      <c r="BL70" s="618"/>
      <c r="BM70" s="618"/>
      <c r="BN70" s="618"/>
      <c r="BO70" s="618"/>
      <c r="BP70" s="618"/>
      <c r="BQ70" s="618"/>
      <c r="BR70" s="618"/>
      <c r="BS70" s="618"/>
      <c r="BT70" s="618"/>
      <c r="BU70" s="618"/>
      <c r="BV70" s="618"/>
      <c r="BW70" s="618"/>
      <c r="BX70" s="618"/>
      <c r="BY70" s="618"/>
      <c r="BZ70" s="618"/>
      <c r="CA70" s="618"/>
      <c r="CB70" s="618"/>
      <c r="CC70" s="618"/>
      <c r="CD70" s="618"/>
      <c r="CE70" s="618"/>
      <c r="CF70" s="618"/>
      <c r="CG70" s="618"/>
      <c r="CH70" s="618"/>
      <c r="CI70" s="618"/>
      <c r="CJ70" s="618"/>
      <c r="CK70" s="618"/>
      <c r="CL70" s="618"/>
      <c r="CM70" s="618"/>
      <c r="CN70" s="618"/>
      <c r="CO70" s="618"/>
      <c r="CP70" s="618"/>
      <c r="CQ70" s="618"/>
      <c r="CR70" s="618"/>
      <c r="CS70" s="618"/>
      <c r="CT70" s="618"/>
      <c r="CU70" s="618"/>
      <c r="CV70" s="618"/>
      <c r="CW70" s="618"/>
      <c r="CX70" s="618"/>
      <c r="CY70" s="618"/>
      <c r="CZ70" s="618"/>
      <c r="DA70" s="618"/>
      <c r="DB70" s="618"/>
      <c r="DC70" s="618"/>
      <c r="DD70" s="618"/>
      <c r="DE70" s="618"/>
      <c r="DF70" s="618"/>
      <c r="DG70" s="618"/>
      <c r="DH70" s="618"/>
      <c r="DI70" s="618"/>
    </row>
    <row r="71" spans="1:113" s="523" customFormat="1" ht="3" customHeight="1" x14ac:dyDescent="0.25">
      <c r="A71" s="2726"/>
      <c r="B71" s="2727"/>
      <c r="C71" s="617"/>
      <c r="D71" s="617"/>
      <c r="E71" s="617"/>
      <c r="F71" s="617"/>
      <c r="G71" s="617"/>
      <c r="H71" s="617"/>
      <c r="I71" s="618"/>
      <c r="J71" s="618"/>
      <c r="K71" s="618"/>
      <c r="L71" s="618"/>
      <c r="M71" s="618"/>
      <c r="N71" s="618"/>
      <c r="O71" s="618"/>
      <c r="P71" s="618"/>
      <c r="Q71" s="618"/>
      <c r="R71" s="618"/>
      <c r="S71" s="618"/>
      <c r="T71" s="618"/>
      <c r="U71" s="618"/>
      <c r="V71" s="618"/>
      <c r="W71" s="618"/>
      <c r="X71" s="618"/>
      <c r="Y71" s="618"/>
      <c r="Z71" s="618"/>
      <c r="AA71" s="618"/>
      <c r="AB71" s="618"/>
      <c r="AC71" s="618"/>
      <c r="AD71" s="618"/>
      <c r="AE71" s="618"/>
      <c r="AF71" s="618"/>
      <c r="AG71" s="618"/>
      <c r="AH71" s="618"/>
      <c r="AI71" s="618"/>
      <c r="AJ71" s="618"/>
      <c r="AK71" s="618"/>
      <c r="AL71" s="618"/>
      <c r="AM71" s="618"/>
      <c r="AN71" s="618"/>
      <c r="AO71" s="618"/>
      <c r="AP71" s="618"/>
      <c r="AQ71" s="618"/>
      <c r="AR71" s="618"/>
      <c r="AS71" s="618"/>
      <c r="AT71" s="618"/>
      <c r="AU71" s="618"/>
      <c r="AV71" s="618"/>
      <c r="AW71" s="618"/>
      <c r="AX71" s="618"/>
      <c r="AY71" s="618"/>
      <c r="AZ71" s="618"/>
      <c r="BA71" s="618"/>
      <c r="BB71" s="618"/>
      <c r="BC71" s="618"/>
      <c r="BD71" s="618"/>
      <c r="BE71" s="618"/>
      <c r="BF71" s="618"/>
      <c r="BG71" s="618"/>
      <c r="BH71" s="618"/>
      <c r="BI71" s="618"/>
      <c r="BJ71" s="618"/>
      <c r="BK71" s="618"/>
      <c r="BL71" s="618"/>
      <c r="BM71" s="618"/>
      <c r="BN71" s="618"/>
      <c r="BO71" s="618"/>
      <c r="BP71" s="618"/>
      <c r="BQ71" s="618"/>
      <c r="BR71" s="618"/>
      <c r="BS71" s="618"/>
      <c r="BT71" s="618"/>
      <c r="BU71" s="618"/>
      <c r="BV71" s="618"/>
      <c r="BW71" s="618"/>
      <c r="BX71" s="618"/>
      <c r="BY71" s="618"/>
      <c r="BZ71" s="618"/>
      <c r="CA71" s="618"/>
      <c r="CB71" s="618"/>
      <c r="CC71" s="618"/>
      <c r="CD71" s="618"/>
      <c r="CE71" s="618"/>
      <c r="CF71" s="618"/>
      <c r="CG71" s="618"/>
      <c r="CH71" s="618"/>
      <c r="CI71" s="618"/>
      <c r="CJ71" s="618"/>
      <c r="CK71" s="618"/>
      <c r="CL71" s="618"/>
      <c r="CM71" s="618"/>
      <c r="CN71" s="618"/>
      <c r="CO71" s="618"/>
      <c r="CP71" s="618"/>
      <c r="CQ71" s="618"/>
      <c r="CR71" s="618"/>
      <c r="CS71" s="618"/>
      <c r="CT71" s="618"/>
      <c r="CU71" s="618"/>
      <c r="CV71" s="618"/>
      <c r="CW71" s="618"/>
      <c r="CX71" s="618"/>
      <c r="CY71" s="618"/>
      <c r="CZ71" s="618"/>
      <c r="DA71" s="618"/>
      <c r="DB71" s="618"/>
      <c r="DC71" s="618"/>
      <c r="DD71" s="618"/>
      <c r="DE71" s="618"/>
      <c r="DF71" s="618"/>
      <c r="DG71" s="618"/>
      <c r="DH71" s="618"/>
      <c r="DI71" s="618"/>
    </row>
    <row r="72" spans="1:113" s="523" customFormat="1" ht="3" customHeight="1" x14ac:dyDescent="0.25">
      <c r="A72" s="2726"/>
      <c r="B72" s="2727"/>
      <c r="C72" s="617"/>
      <c r="D72" s="617"/>
      <c r="E72" s="617"/>
      <c r="F72" s="617"/>
      <c r="G72" s="617"/>
      <c r="H72" s="617"/>
      <c r="I72" s="618"/>
      <c r="J72" s="618"/>
      <c r="K72" s="618"/>
      <c r="L72" s="618"/>
      <c r="M72" s="618"/>
      <c r="N72" s="618"/>
      <c r="O72" s="618"/>
      <c r="P72" s="618"/>
      <c r="Q72" s="618"/>
      <c r="R72" s="618"/>
      <c r="S72" s="618"/>
      <c r="T72" s="618"/>
      <c r="U72" s="618"/>
      <c r="V72" s="618"/>
      <c r="W72" s="618"/>
      <c r="X72" s="618"/>
      <c r="Y72" s="618"/>
      <c r="Z72" s="618"/>
      <c r="AA72" s="618"/>
      <c r="AB72" s="618"/>
      <c r="AC72" s="618"/>
      <c r="AD72" s="618"/>
      <c r="AE72" s="618"/>
      <c r="AF72" s="618"/>
      <c r="AG72" s="618"/>
      <c r="AH72" s="618"/>
      <c r="AI72" s="618"/>
      <c r="AJ72" s="618"/>
      <c r="AK72" s="618"/>
      <c r="AL72" s="618"/>
      <c r="AM72" s="618"/>
      <c r="AN72" s="618"/>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c r="CU72" s="618"/>
      <c r="CV72" s="618"/>
      <c r="CW72" s="618"/>
      <c r="CX72" s="618"/>
      <c r="CY72" s="618"/>
      <c r="CZ72" s="618"/>
      <c r="DA72" s="618"/>
      <c r="DB72" s="618"/>
      <c r="DC72" s="618"/>
      <c r="DD72" s="618"/>
      <c r="DE72" s="618"/>
      <c r="DF72" s="618"/>
      <c r="DG72" s="618"/>
      <c r="DH72" s="618"/>
      <c r="DI72" s="618"/>
    </row>
    <row r="73" spans="1:113" s="523" customFormat="1" ht="3" customHeight="1" x14ac:dyDescent="0.25">
      <c r="A73" s="2726"/>
      <c r="B73" s="2727"/>
      <c r="C73" s="617"/>
      <c r="D73" s="617"/>
      <c r="E73" s="617"/>
      <c r="F73" s="617"/>
      <c r="G73" s="617"/>
      <c r="H73" s="617"/>
      <c r="I73" s="619"/>
      <c r="J73" s="619"/>
      <c r="K73" s="619"/>
      <c r="L73" s="619"/>
      <c r="M73" s="619"/>
      <c r="N73" s="619"/>
      <c r="O73" s="619"/>
      <c r="P73" s="619"/>
      <c r="Q73" s="619"/>
      <c r="R73" s="619"/>
      <c r="S73" s="619"/>
      <c r="T73" s="619"/>
      <c r="U73" s="619"/>
      <c r="V73" s="619"/>
      <c r="W73" s="619"/>
      <c r="X73" s="619"/>
      <c r="Y73" s="619"/>
      <c r="Z73" s="619"/>
      <c r="AA73" s="619"/>
      <c r="AB73" s="619"/>
      <c r="AC73" s="619"/>
      <c r="AD73" s="619"/>
      <c r="AE73" s="619"/>
      <c r="AF73" s="619"/>
      <c r="AG73" s="619"/>
      <c r="AH73" s="619"/>
      <c r="AI73" s="618"/>
      <c r="AJ73" s="618"/>
      <c r="AK73" s="618"/>
      <c r="AL73" s="618"/>
      <c r="AM73" s="618"/>
      <c r="AN73" s="618"/>
      <c r="AO73" s="618"/>
      <c r="AP73" s="618"/>
      <c r="AQ73" s="618"/>
      <c r="AR73" s="618"/>
      <c r="AS73" s="618"/>
      <c r="AT73" s="618"/>
      <c r="AU73" s="618"/>
      <c r="AV73" s="618"/>
      <c r="AW73" s="618"/>
      <c r="AX73" s="618"/>
      <c r="AY73" s="618"/>
      <c r="AZ73" s="618"/>
      <c r="BA73" s="618"/>
      <c r="BB73" s="618"/>
      <c r="BC73" s="618"/>
      <c r="BD73" s="618"/>
      <c r="BE73" s="618"/>
      <c r="BF73" s="618"/>
      <c r="BG73" s="618"/>
      <c r="BH73" s="618"/>
      <c r="BI73" s="618"/>
      <c r="BJ73" s="618"/>
      <c r="BK73" s="618"/>
      <c r="BL73" s="618"/>
      <c r="BM73" s="618"/>
      <c r="BN73" s="618"/>
      <c r="BO73" s="618"/>
      <c r="BP73" s="618"/>
      <c r="BQ73" s="618"/>
      <c r="BR73" s="618"/>
      <c r="BS73" s="618"/>
      <c r="BT73" s="618"/>
      <c r="BU73" s="618"/>
      <c r="BV73" s="618"/>
      <c r="BW73" s="618"/>
      <c r="BX73" s="618"/>
      <c r="BY73" s="618"/>
      <c r="BZ73" s="618"/>
      <c r="CA73" s="618"/>
      <c r="CB73" s="618"/>
      <c r="CC73" s="618"/>
      <c r="CD73" s="618"/>
      <c r="CE73" s="618"/>
      <c r="CF73" s="618"/>
      <c r="CG73" s="618"/>
      <c r="CH73" s="618"/>
      <c r="CI73" s="618"/>
      <c r="CJ73" s="618"/>
      <c r="CK73" s="618"/>
      <c r="CL73" s="618"/>
      <c r="CM73" s="618"/>
      <c r="CN73" s="618"/>
      <c r="CO73" s="618"/>
      <c r="CP73" s="618"/>
      <c r="CQ73" s="618"/>
      <c r="CR73" s="618"/>
      <c r="CS73" s="618"/>
      <c r="CT73" s="618"/>
      <c r="CU73" s="618"/>
      <c r="CV73" s="618"/>
      <c r="CW73" s="618"/>
      <c r="CX73" s="618"/>
      <c r="CY73" s="618"/>
      <c r="CZ73" s="618"/>
      <c r="DA73" s="618"/>
      <c r="DB73" s="618"/>
      <c r="DC73" s="618"/>
      <c r="DD73" s="618"/>
      <c r="DE73" s="618"/>
      <c r="DF73" s="618"/>
      <c r="DG73" s="618"/>
      <c r="DH73" s="618"/>
      <c r="DI73" s="618"/>
    </row>
    <row r="74" spans="1:113" s="523" customFormat="1" ht="3" customHeight="1" x14ac:dyDescent="0.25">
      <c r="A74" s="2726"/>
      <c r="B74" s="2727"/>
      <c r="C74" s="617"/>
      <c r="D74" s="617"/>
      <c r="E74" s="617"/>
      <c r="F74" s="617"/>
      <c r="G74" s="617"/>
      <c r="H74" s="617"/>
      <c r="I74" s="619"/>
      <c r="J74" s="619"/>
      <c r="K74" s="619"/>
      <c r="L74" s="619"/>
      <c r="M74" s="619"/>
      <c r="N74" s="619"/>
      <c r="O74" s="619"/>
      <c r="P74" s="619"/>
      <c r="Q74" s="619"/>
      <c r="R74" s="619"/>
      <c r="S74" s="619"/>
      <c r="T74" s="619"/>
      <c r="U74" s="619"/>
      <c r="V74" s="619"/>
      <c r="W74" s="619"/>
      <c r="X74" s="619"/>
      <c r="Y74" s="619"/>
      <c r="Z74" s="619"/>
      <c r="AA74" s="619"/>
      <c r="AB74" s="619"/>
      <c r="AC74" s="619"/>
      <c r="AD74" s="619"/>
      <c r="AE74" s="619"/>
      <c r="AF74" s="619"/>
      <c r="AG74" s="619"/>
      <c r="AH74" s="619"/>
      <c r="AI74" s="618"/>
      <c r="AJ74" s="618"/>
      <c r="AK74" s="618"/>
      <c r="AL74" s="618"/>
      <c r="AM74" s="618"/>
      <c r="AN74" s="618"/>
      <c r="AO74" s="618"/>
      <c r="AP74" s="618"/>
      <c r="AQ74" s="618"/>
      <c r="AR74" s="618"/>
      <c r="AS74" s="618"/>
      <c r="AT74" s="618"/>
      <c r="AU74" s="618"/>
      <c r="AV74" s="618"/>
      <c r="AW74" s="618"/>
      <c r="AX74" s="618"/>
      <c r="AY74" s="618"/>
      <c r="AZ74" s="618"/>
      <c r="BA74" s="618"/>
      <c r="BB74" s="618"/>
      <c r="BC74" s="618"/>
      <c r="BD74" s="618"/>
      <c r="BE74" s="618"/>
      <c r="BF74" s="618"/>
      <c r="BG74" s="618"/>
      <c r="BH74" s="618"/>
      <c r="BI74" s="618"/>
      <c r="BJ74" s="618"/>
      <c r="BK74" s="618"/>
      <c r="BL74" s="618"/>
      <c r="BM74" s="618"/>
      <c r="BN74" s="618"/>
      <c r="BO74" s="618"/>
      <c r="BP74" s="618"/>
      <c r="BQ74" s="618"/>
      <c r="BR74" s="618"/>
      <c r="BS74" s="618"/>
      <c r="BT74" s="618"/>
      <c r="BU74" s="618"/>
      <c r="BV74" s="618"/>
      <c r="BW74" s="618"/>
      <c r="BX74" s="618"/>
      <c r="BY74" s="618"/>
      <c r="BZ74" s="618"/>
      <c r="CA74" s="618"/>
      <c r="CB74" s="618"/>
      <c r="CC74" s="618"/>
      <c r="CD74" s="618"/>
      <c r="CE74" s="618"/>
      <c r="CF74" s="618"/>
      <c r="CG74" s="618"/>
      <c r="CH74" s="618"/>
      <c r="CI74" s="618"/>
      <c r="CJ74" s="618"/>
      <c r="CK74" s="618"/>
      <c r="CL74" s="618"/>
      <c r="CM74" s="618"/>
      <c r="CN74" s="618"/>
      <c r="CO74" s="618"/>
      <c r="CP74" s="618"/>
      <c r="CQ74" s="618"/>
      <c r="CR74" s="618"/>
      <c r="CS74" s="618"/>
      <c r="CT74" s="618"/>
      <c r="CU74" s="618"/>
      <c r="CV74" s="618"/>
      <c r="CW74" s="618"/>
      <c r="CX74" s="618"/>
      <c r="CY74" s="618"/>
      <c r="CZ74" s="618"/>
      <c r="DA74" s="618"/>
      <c r="DB74" s="618"/>
      <c r="DC74" s="618"/>
      <c r="DD74" s="618"/>
      <c r="DE74" s="618"/>
      <c r="DF74" s="618"/>
      <c r="DG74" s="618"/>
      <c r="DH74" s="618"/>
      <c r="DI74" s="618"/>
    </row>
    <row r="75" spans="1:113" s="523" customFormat="1" ht="3" customHeight="1" x14ac:dyDescent="0.25">
      <c r="A75" s="2726"/>
      <c r="B75" s="2727"/>
      <c r="C75" s="617"/>
      <c r="D75" s="617"/>
      <c r="E75" s="617"/>
      <c r="F75" s="617"/>
      <c r="G75" s="617"/>
      <c r="H75" s="617"/>
      <c r="I75" s="619"/>
      <c r="J75" s="619"/>
      <c r="K75" s="619"/>
      <c r="L75" s="619"/>
      <c r="M75" s="619"/>
      <c r="N75" s="619"/>
      <c r="O75" s="619"/>
      <c r="P75" s="619"/>
      <c r="Q75" s="619"/>
      <c r="R75" s="619"/>
      <c r="S75" s="619"/>
      <c r="T75" s="619"/>
      <c r="U75" s="619"/>
      <c r="V75" s="619"/>
      <c r="W75" s="619"/>
      <c r="X75" s="619"/>
      <c r="Y75" s="619"/>
      <c r="Z75" s="619"/>
      <c r="AA75" s="619"/>
      <c r="AB75" s="619"/>
      <c r="AC75" s="619"/>
      <c r="AD75" s="619"/>
      <c r="AE75" s="619"/>
      <c r="AF75" s="619"/>
      <c r="AG75" s="619"/>
      <c r="AH75" s="619"/>
      <c r="AI75" s="618"/>
      <c r="AJ75" s="618"/>
      <c r="AK75" s="618"/>
      <c r="AL75" s="618"/>
      <c r="AM75" s="618"/>
      <c r="AN75" s="618"/>
      <c r="AO75" s="618"/>
      <c r="AP75" s="618"/>
      <c r="AQ75" s="618"/>
      <c r="AR75" s="618"/>
      <c r="AS75" s="618"/>
      <c r="AT75" s="618"/>
      <c r="AU75" s="618"/>
      <c r="AV75" s="618"/>
      <c r="AW75" s="618"/>
      <c r="AX75" s="618"/>
      <c r="AY75" s="618"/>
      <c r="AZ75" s="618"/>
      <c r="BA75" s="618"/>
      <c r="BB75" s="618"/>
      <c r="BC75" s="618"/>
      <c r="BD75" s="618"/>
      <c r="BE75" s="618"/>
      <c r="BF75" s="618"/>
      <c r="BG75" s="618"/>
      <c r="BH75" s="618"/>
      <c r="BI75" s="618"/>
      <c r="BJ75" s="618"/>
      <c r="BK75" s="618"/>
      <c r="BL75" s="618"/>
      <c r="BM75" s="618"/>
      <c r="BN75" s="618"/>
      <c r="BO75" s="618"/>
      <c r="BP75" s="618"/>
      <c r="BQ75" s="618"/>
      <c r="BR75" s="618"/>
      <c r="BS75" s="618"/>
      <c r="BT75" s="618"/>
      <c r="BU75" s="618"/>
      <c r="BV75" s="618"/>
      <c r="BW75" s="618"/>
      <c r="BX75" s="618"/>
      <c r="BY75" s="618"/>
      <c r="BZ75" s="618"/>
      <c r="CA75" s="618"/>
      <c r="CB75" s="618"/>
      <c r="CC75" s="618"/>
      <c r="CD75" s="618"/>
      <c r="CE75" s="618"/>
      <c r="CF75" s="618"/>
      <c r="CG75" s="618"/>
      <c r="CH75" s="618"/>
      <c r="CI75" s="618"/>
      <c r="CJ75" s="618"/>
      <c r="CK75" s="618"/>
      <c r="CL75" s="618"/>
      <c r="CM75" s="618"/>
      <c r="CN75" s="618"/>
      <c r="CO75" s="618"/>
      <c r="CP75" s="618"/>
      <c r="CQ75" s="618"/>
      <c r="CR75" s="618"/>
      <c r="CS75" s="618"/>
      <c r="CT75" s="618"/>
      <c r="CU75" s="618"/>
      <c r="CV75" s="618"/>
      <c r="CW75" s="618"/>
      <c r="CX75" s="618"/>
      <c r="CY75" s="618"/>
      <c r="CZ75" s="618"/>
      <c r="DA75" s="618"/>
      <c r="DB75" s="618"/>
      <c r="DC75" s="618"/>
      <c r="DD75" s="618"/>
      <c r="DE75" s="618"/>
      <c r="DF75" s="618"/>
      <c r="DG75" s="618"/>
      <c r="DH75" s="618"/>
      <c r="DI75" s="618"/>
    </row>
    <row r="76" spans="1:113" s="523" customFormat="1" ht="3" customHeight="1" x14ac:dyDescent="0.25">
      <c r="A76" s="2726"/>
      <c r="B76" s="2727"/>
      <c r="C76" s="617"/>
      <c r="D76" s="617"/>
      <c r="E76" s="617"/>
      <c r="F76" s="617"/>
      <c r="G76" s="617"/>
      <c r="H76" s="617"/>
      <c r="I76" s="619"/>
      <c r="J76" s="619"/>
      <c r="K76" s="619"/>
      <c r="L76" s="619"/>
      <c r="M76" s="619"/>
      <c r="N76" s="619"/>
      <c r="O76" s="619"/>
      <c r="P76" s="619"/>
      <c r="Q76" s="619"/>
      <c r="R76" s="619"/>
      <c r="S76" s="619"/>
      <c r="T76" s="619"/>
      <c r="U76" s="619"/>
      <c r="V76" s="619"/>
      <c r="W76" s="619"/>
      <c r="X76" s="619"/>
      <c r="Y76" s="619"/>
      <c r="Z76" s="619"/>
      <c r="AA76" s="619"/>
      <c r="AB76" s="619"/>
      <c r="AC76" s="619"/>
      <c r="AD76" s="619"/>
      <c r="AE76" s="619"/>
      <c r="AF76" s="619"/>
      <c r="AG76" s="619"/>
      <c r="AH76" s="619"/>
      <c r="AI76" s="618"/>
      <c r="AJ76" s="618"/>
      <c r="AK76" s="618"/>
      <c r="AL76" s="618"/>
      <c r="AM76" s="618"/>
      <c r="AN76" s="618"/>
      <c r="AO76" s="618"/>
      <c r="AP76" s="618"/>
      <c r="AQ76" s="618"/>
      <c r="AR76" s="618"/>
      <c r="AS76" s="618"/>
      <c r="AT76" s="618"/>
      <c r="AU76" s="618"/>
      <c r="AV76" s="618"/>
      <c r="AW76" s="618"/>
      <c r="AX76" s="618"/>
      <c r="AY76" s="618"/>
      <c r="AZ76" s="618"/>
      <c r="BA76" s="618"/>
      <c r="BB76" s="618"/>
      <c r="BC76" s="618"/>
      <c r="BD76" s="618"/>
      <c r="BE76" s="618"/>
      <c r="BF76" s="618"/>
      <c r="BG76" s="618"/>
      <c r="BH76" s="618"/>
      <c r="BI76" s="618"/>
      <c r="BJ76" s="618"/>
      <c r="BK76" s="618"/>
      <c r="BL76" s="618"/>
      <c r="BM76" s="618"/>
      <c r="BN76" s="618"/>
      <c r="BO76" s="618"/>
      <c r="BP76" s="618"/>
      <c r="BQ76" s="618"/>
      <c r="BR76" s="618"/>
      <c r="BS76" s="618"/>
      <c r="BT76" s="618"/>
      <c r="BU76" s="618"/>
      <c r="BV76" s="618"/>
      <c r="BW76" s="618"/>
      <c r="BX76" s="618"/>
      <c r="BY76" s="618"/>
      <c r="BZ76" s="618"/>
      <c r="CA76" s="618"/>
      <c r="CB76" s="618"/>
      <c r="CC76" s="618"/>
      <c r="CD76" s="618"/>
      <c r="CE76" s="618"/>
      <c r="CF76" s="618"/>
      <c r="CG76" s="618"/>
      <c r="CH76" s="618"/>
      <c r="CI76" s="618"/>
      <c r="CJ76" s="618"/>
      <c r="CK76" s="618"/>
      <c r="CL76" s="618"/>
      <c r="CM76" s="618"/>
      <c r="CN76" s="618"/>
      <c r="CO76" s="618"/>
      <c r="CP76" s="618"/>
      <c r="CQ76" s="618"/>
      <c r="CR76" s="618"/>
      <c r="CS76" s="618"/>
      <c r="CT76" s="618"/>
      <c r="CU76" s="618"/>
      <c r="CV76" s="618"/>
      <c r="CW76" s="618"/>
      <c r="CX76" s="618"/>
      <c r="CY76" s="618"/>
      <c r="CZ76" s="618"/>
      <c r="DA76" s="618"/>
      <c r="DB76" s="618"/>
      <c r="DC76" s="618"/>
      <c r="DD76" s="618"/>
      <c r="DE76" s="618"/>
      <c r="DF76" s="618"/>
      <c r="DG76" s="618"/>
      <c r="DH76" s="618"/>
      <c r="DI76" s="618"/>
    </row>
    <row r="77" spans="1:113" s="523" customFormat="1" ht="3" customHeight="1" x14ac:dyDescent="0.25">
      <c r="A77" s="2726"/>
      <c r="B77" s="2727"/>
      <c r="C77" s="617"/>
      <c r="D77" s="617"/>
      <c r="E77" s="617"/>
      <c r="F77" s="617"/>
      <c r="G77" s="617"/>
      <c r="H77" s="617"/>
      <c r="I77" s="619"/>
      <c r="J77" s="619"/>
      <c r="K77" s="619"/>
      <c r="L77" s="619"/>
      <c r="M77" s="619"/>
      <c r="N77" s="619"/>
      <c r="O77" s="619"/>
      <c r="P77" s="619"/>
      <c r="Q77" s="619"/>
      <c r="R77" s="619"/>
      <c r="S77" s="619"/>
      <c r="T77" s="619"/>
      <c r="U77" s="619"/>
      <c r="V77" s="619"/>
      <c r="W77" s="619"/>
      <c r="X77" s="619"/>
      <c r="Y77" s="619"/>
      <c r="Z77" s="619"/>
      <c r="AA77" s="619"/>
      <c r="AB77" s="619"/>
      <c r="AC77" s="619"/>
      <c r="AD77" s="619"/>
      <c r="AE77" s="619"/>
      <c r="AF77" s="619"/>
      <c r="AG77" s="619"/>
      <c r="AH77" s="619"/>
      <c r="AI77" s="618"/>
      <c r="AJ77" s="618"/>
      <c r="AK77" s="618"/>
      <c r="AL77" s="618"/>
      <c r="AM77" s="618"/>
      <c r="AN77" s="618"/>
      <c r="AO77" s="618"/>
      <c r="AP77" s="618"/>
      <c r="AQ77" s="618"/>
      <c r="AR77" s="618"/>
      <c r="AS77" s="618"/>
      <c r="AT77" s="618"/>
      <c r="AU77" s="618"/>
      <c r="AV77" s="618"/>
      <c r="AW77" s="618"/>
      <c r="AX77" s="618"/>
      <c r="AY77" s="618"/>
      <c r="AZ77" s="618"/>
      <c r="BA77" s="618"/>
      <c r="BB77" s="618"/>
      <c r="BC77" s="618"/>
      <c r="BD77" s="618"/>
      <c r="BE77" s="618"/>
      <c r="BF77" s="618"/>
      <c r="BG77" s="618"/>
      <c r="BH77" s="618"/>
      <c r="BI77" s="618"/>
      <c r="BJ77" s="618"/>
      <c r="BK77" s="618"/>
      <c r="BL77" s="618"/>
      <c r="BM77" s="618"/>
      <c r="BN77" s="618"/>
      <c r="BO77" s="618"/>
      <c r="BP77" s="618"/>
      <c r="BQ77" s="618"/>
      <c r="BR77" s="618"/>
      <c r="BS77" s="618"/>
      <c r="BT77" s="618"/>
      <c r="BU77" s="618"/>
      <c r="BV77" s="618"/>
      <c r="BW77" s="618"/>
      <c r="BX77" s="618"/>
      <c r="BY77" s="618"/>
      <c r="BZ77" s="618"/>
      <c r="CA77" s="618"/>
      <c r="CB77" s="618"/>
      <c r="CC77" s="618"/>
      <c r="CD77" s="618"/>
      <c r="CE77" s="618"/>
      <c r="CF77" s="618"/>
      <c r="CG77" s="618"/>
      <c r="CH77" s="618"/>
      <c r="CI77" s="618"/>
      <c r="CJ77" s="618"/>
      <c r="CK77" s="618"/>
      <c r="CL77" s="618"/>
      <c r="CM77" s="618"/>
      <c r="CN77" s="618"/>
      <c r="CO77" s="618"/>
      <c r="CP77" s="618"/>
      <c r="CQ77" s="618"/>
      <c r="CR77" s="618"/>
      <c r="CS77" s="618"/>
      <c r="CT77" s="618"/>
      <c r="CU77" s="618"/>
      <c r="CV77" s="618"/>
      <c r="CW77" s="618"/>
      <c r="CX77" s="618"/>
      <c r="CY77" s="618"/>
      <c r="CZ77" s="618"/>
      <c r="DA77" s="618"/>
      <c r="DB77" s="618"/>
      <c r="DC77" s="618"/>
      <c r="DD77" s="618"/>
      <c r="DE77" s="618"/>
      <c r="DF77" s="618"/>
      <c r="DG77" s="618"/>
      <c r="DH77" s="618"/>
      <c r="DI77" s="618"/>
    </row>
    <row r="78" spans="1:113" s="523" customFormat="1" ht="3" customHeight="1" x14ac:dyDescent="0.25">
      <c r="A78" s="2726"/>
      <c r="B78" s="2727"/>
      <c r="C78" s="617"/>
      <c r="D78" s="617"/>
      <c r="E78" s="617"/>
      <c r="F78" s="617"/>
      <c r="G78" s="617"/>
      <c r="H78" s="617"/>
      <c r="I78" s="618"/>
      <c r="J78" s="618"/>
      <c r="K78" s="618"/>
      <c r="L78" s="618"/>
      <c r="M78" s="618"/>
      <c r="N78" s="618"/>
      <c r="O78" s="618"/>
      <c r="P78" s="618"/>
      <c r="Q78" s="618"/>
      <c r="R78" s="618"/>
      <c r="S78" s="618"/>
      <c r="T78" s="618"/>
      <c r="U78" s="618"/>
      <c r="V78" s="618"/>
      <c r="W78" s="618"/>
      <c r="X78" s="618"/>
      <c r="Y78" s="618"/>
      <c r="Z78" s="618"/>
      <c r="AA78" s="618"/>
      <c r="AB78" s="618"/>
      <c r="AC78" s="618"/>
      <c r="AD78" s="618"/>
      <c r="AE78" s="618"/>
      <c r="AF78" s="618"/>
      <c r="AG78" s="618"/>
      <c r="AH78" s="618"/>
      <c r="AI78" s="618"/>
      <c r="AJ78" s="618"/>
      <c r="AK78" s="618"/>
      <c r="AL78" s="618"/>
      <c r="AM78" s="618"/>
      <c r="AN78" s="618"/>
      <c r="AO78" s="618"/>
      <c r="AP78" s="618"/>
      <c r="AQ78" s="618"/>
      <c r="AR78" s="618"/>
      <c r="AS78" s="618"/>
      <c r="AT78" s="618"/>
      <c r="AU78" s="618"/>
      <c r="AV78" s="618"/>
      <c r="AW78" s="618"/>
      <c r="AX78" s="618"/>
      <c r="AY78" s="618"/>
      <c r="AZ78" s="618"/>
      <c r="BA78" s="618"/>
      <c r="BB78" s="618"/>
      <c r="BC78" s="618"/>
      <c r="BD78" s="618"/>
      <c r="BE78" s="618"/>
      <c r="BF78" s="618"/>
      <c r="BG78" s="618"/>
      <c r="BH78" s="618"/>
      <c r="BI78" s="618"/>
      <c r="BJ78" s="618"/>
      <c r="BK78" s="618"/>
      <c r="BL78" s="618"/>
      <c r="BM78" s="618"/>
      <c r="BN78" s="618"/>
      <c r="BO78" s="618"/>
      <c r="BP78" s="618"/>
      <c r="BQ78" s="618"/>
      <c r="BR78" s="618"/>
      <c r="BS78" s="618"/>
      <c r="BT78" s="618"/>
      <c r="BU78" s="618"/>
      <c r="BV78" s="618"/>
      <c r="BW78" s="618"/>
      <c r="BX78" s="618"/>
      <c r="BY78" s="618"/>
      <c r="BZ78" s="618"/>
      <c r="CA78" s="618"/>
      <c r="CB78" s="618"/>
      <c r="CC78" s="618"/>
      <c r="CD78" s="618"/>
      <c r="CE78" s="618"/>
      <c r="CF78" s="618"/>
      <c r="CG78" s="618"/>
      <c r="CH78" s="618"/>
      <c r="CI78" s="618"/>
      <c r="CJ78" s="618"/>
      <c r="CK78" s="618"/>
      <c r="CL78" s="618"/>
      <c r="CM78" s="618"/>
      <c r="CN78" s="618"/>
      <c r="CO78" s="618"/>
      <c r="CP78" s="618"/>
      <c r="CQ78" s="618"/>
      <c r="CR78" s="618"/>
      <c r="CS78" s="618"/>
      <c r="CT78" s="618"/>
      <c r="CU78" s="618"/>
      <c r="CV78" s="618"/>
      <c r="CW78" s="618"/>
      <c r="CX78" s="618"/>
      <c r="CY78" s="618"/>
      <c r="CZ78" s="618"/>
      <c r="DA78" s="618"/>
      <c r="DB78" s="618"/>
      <c r="DC78" s="618"/>
      <c r="DD78" s="618"/>
      <c r="DE78" s="618"/>
      <c r="DF78" s="618"/>
      <c r="DG78" s="618"/>
      <c r="DH78" s="618"/>
      <c r="DI78" s="618"/>
    </row>
    <row r="79" spans="1:113" s="523" customFormat="1" ht="3" customHeight="1" x14ac:dyDescent="0.25">
      <c r="A79" s="2726"/>
      <c r="B79" s="2727"/>
      <c r="C79" s="617"/>
      <c r="D79" s="617"/>
      <c r="E79" s="617"/>
      <c r="F79" s="617"/>
      <c r="G79" s="617"/>
      <c r="H79" s="617"/>
      <c r="I79" s="618"/>
      <c r="J79" s="618"/>
      <c r="K79" s="618"/>
      <c r="L79" s="618"/>
      <c r="M79" s="618"/>
      <c r="N79" s="618"/>
      <c r="O79" s="618"/>
      <c r="P79" s="618"/>
      <c r="Q79" s="618"/>
      <c r="R79" s="618"/>
      <c r="S79" s="618"/>
      <c r="T79" s="618"/>
      <c r="U79" s="618"/>
      <c r="V79" s="618"/>
      <c r="W79" s="618"/>
      <c r="X79" s="618"/>
      <c r="Y79" s="618"/>
      <c r="Z79" s="618"/>
      <c r="AA79" s="618"/>
      <c r="AB79" s="618"/>
      <c r="AC79" s="618"/>
      <c r="AD79" s="618"/>
      <c r="AE79" s="618"/>
      <c r="AF79" s="618"/>
      <c r="AG79" s="618"/>
      <c r="AH79" s="618"/>
      <c r="AI79" s="618"/>
      <c r="AJ79" s="618"/>
      <c r="AK79" s="618"/>
      <c r="AL79" s="618"/>
      <c r="AM79" s="618"/>
      <c r="AN79" s="618"/>
      <c r="AO79" s="618"/>
      <c r="AP79" s="618"/>
      <c r="AQ79" s="618"/>
      <c r="AR79" s="618"/>
      <c r="AS79" s="618"/>
      <c r="AT79" s="618"/>
      <c r="AU79" s="618"/>
      <c r="AV79" s="618"/>
      <c r="AW79" s="618"/>
      <c r="AX79" s="618"/>
      <c r="AY79" s="618"/>
      <c r="AZ79" s="618"/>
      <c r="BA79" s="618"/>
      <c r="BB79" s="618"/>
      <c r="BC79" s="618"/>
      <c r="BD79" s="618"/>
      <c r="BE79" s="618"/>
      <c r="BF79" s="618"/>
      <c r="BG79" s="618"/>
      <c r="BH79" s="618"/>
      <c r="BI79" s="618"/>
      <c r="BJ79" s="618"/>
      <c r="BK79" s="618"/>
      <c r="BL79" s="618"/>
      <c r="BM79" s="618"/>
      <c r="BN79" s="618"/>
      <c r="BO79" s="618"/>
      <c r="BP79" s="618"/>
      <c r="BQ79" s="618"/>
      <c r="BR79" s="618"/>
      <c r="BS79" s="618"/>
      <c r="BT79" s="618"/>
      <c r="BU79" s="618"/>
      <c r="BV79" s="618"/>
      <c r="BW79" s="618"/>
      <c r="BX79" s="618"/>
      <c r="BY79" s="618"/>
      <c r="BZ79" s="618"/>
      <c r="CA79" s="618"/>
      <c r="CB79" s="618"/>
      <c r="CC79" s="618"/>
      <c r="CD79" s="618"/>
      <c r="CE79" s="618"/>
      <c r="CF79" s="618"/>
      <c r="CG79" s="618"/>
      <c r="CH79" s="618"/>
      <c r="CI79" s="618"/>
      <c r="CJ79" s="618"/>
      <c r="CK79" s="618"/>
      <c r="CL79" s="618"/>
      <c r="CM79" s="618"/>
      <c r="CN79" s="618"/>
      <c r="CO79" s="618"/>
      <c r="CP79" s="618"/>
      <c r="CQ79" s="618"/>
      <c r="CR79" s="618"/>
      <c r="CS79" s="618"/>
      <c r="CT79" s="618"/>
      <c r="CU79" s="618"/>
      <c r="CV79" s="618"/>
      <c r="CW79" s="618"/>
      <c r="CX79" s="618"/>
      <c r="CY79" s="618"/>
      <c r="CZ79" s="618"/>
      <c r="DA79" s="618"/>
      <c r="DB79" s="618"/>
      <c r="DC79" s="618"/>
      <c r="DD79" s="618"/>
      <c r="DE79" s="618"/>
      <c r="DF79" s="618"/>
      <c r="DG79" s="618"/>
      <c r="DH79" s="618"/>
      <c r="DI79" s="618"/>
    </row>
    <row r="80" spans="1:113" s="523" customFormat="1" ht="3" customHeight="1" x14ac:dyDescent="0.25">
      <c r="A80" s="2726"/>
      <c r="B80" s="2727"/>
      <c r="C80" s="617"/>
      <c r="D80" s="617"/>
      <c r="E80" s="617"/>
      <c r="F80" s="617"/>
      <c r="G80" s="617"/>
      <c r="H80" s="617"/>
      <c r="I80" s="618"/>
      <c r="J80" s="618"/>
      <c r="K80" s="618"/>
      <c r="L80" s="618"/>
      <c r="M80" s="618"/>
      <c r="N80" s="618"/>
      <c r="O80" s="618"/>
      <c r="P80" s="618"/>
      <c r="Q80" s="618"/>
      <c r="R80" s="618"/>
      <c r="S80" s="618"/>
      <c r="T80" s="618"/>
      <c r="U80" s="618"/>
      <c r="V80" s="618"/>
      <c r="W80" s="618"/>
      <c r="X80" s="618"/>
      <c r="Y80" s="618"/>
      <c r="Z80" s="618"/>
      <c r="AA80" s="618"/>
      <c r="AB80" s="618"/>
      <c r="AC80" s="618"/>
      <c r="AD80" s="618"/>
      <c r="AE80" s="618"/>
      <c r="AF80" s="618"/>
      <c r="AG80" s="618"/>
      <c r="AH80" s="618"/>
      <c r="AI80" s="618"/>
      <c r="AJ80" s="618"/>
      <c r="AK80" s="618"/>
      <c r="AL80" s="618"/>
      <c r="AM80" s="618"/>
      <c r="AN80" s="618"/>
      <c r="AO80" s="618"/>
      <c r="AP80" s="618"/>
      <c r="AQ80" s="618"/>
      <c r="AR80" s="618"/>
      <c r="AS80" s="618"/>
      <c r="AT80" s="618"/>
      <c r="AU80" s="618"/>
      <c r="AV80" s="618"/>
      <c r="AW80" s="618"/>
      <c r="AX80" s="618"/>
      <c r="AY80" s="618"/>
      <c r="AZ80" s="618"/>
      <c r="BA80" s="618"/>
      <c r="BB80" s="618"/>
      <c r="BC80" s="618"/>
      <c r="BD80" s="618"/>
      <c r="BE80" s="618"/>
      <c r="BF80" s="618"/>
      <c r="BG80" s="618"/>
      <c r="BH80" s="618"/>
      <c r="BI80" s="618"/>
      <c r="BJ80" s="618"/>
      <c r="BK80" s="618"/>
      <c r="BL80" s="618"/>
      <c r="BM80" s="618"/>
      <c r="BN80" s="618"/>
      <c r="BO80" s="618"/>
      <c r="BP80" s="618"/>
      <c r="BQ80" s="618"/>
      <c r="BR80" s="618"/>
      <c r="BS80" s="618"/>
      <c r="BT80" s="618"/>
      <c r="BU80" s="618"/>
      <c r="BV80" s="618"/>
      <c r="BW80" s="618"/>
      <c r="BX80" s="618"/>
      <c r="BY80" s="618"/>
      <c r="BZ80" s="618"/>
      <c r="CA80" s="618"/>
      <c r="CB80" s="618"/>
      <c r="CC80" s="618"/>
      <c r="CD80" s="618"/>
      <c r="CE80" s="618"/>
      <c r="CF80" s="618"/>
      <c r="CG80" s="618"/>
      <c r="CH80" s="618"/>
      <c r="CI80" s="618"/>
      <c r="CJ80" s="618"/>
      <c r="CK80" s="618"/>
      <c r="CL80" s="618"/>
      <c r="CM80" s="618"/>
      <c r="CN80" s="618"/>
      <c r="CO80" s="618"/>
      <c r="CP80" s="618"/>
      <c r="CQ80" s="618"/>
      <c r="CR80" s="618"/>
      <c r="CS80" s="618"/>
      <c r="CT80" s="618"/>
      <c r="CU80" s="618"/>
      <c r="CV80" s="618"/>
      <c r="CW80" s="618"/>
      <c r="CX80" s="618"/>
      <c r="CY80" s="618"/>
      <c r="CZ80" s="618"/>
      <c r="DA80" s="618"/>
      <c r="DB80" s="618"/>
      <c r="DC80" s="618"/>
      <c r="DD80" s="618"/>
      <c r="DE80" s="618"/>
      <c r="DF80" s="618"/>
      <c r="DG80" s="618"/>
      <c r="DH80" s="618"/>
      <c r="DI80" s="618"/>
    </row>
    <row r="81" spans="1:113" s="523" customFormat="1" ht="3" customHeight="1" x14ac:dyDescent="0.25">
      <c r="A81" s="2726"/>
      <c r="B81" s="2727"/>
      <c r="C81" s="617"/>
      <c r="D81" s="617"/>
      <c r="E81" s="617"/>
      <c r="F81" s="617"/>
      <c r="G81" s="617"/>
      <c r="H81" s="617"/>
      <c r="I81" s="618"/>
      <c r="J81" s="618"/>
      <c r="K81" s="618"/>
      <c r="L81" s="618"/>
      <c r="M81" s="618"/>
      <c r="N81" s="618"/>
      <c r="O81" s="618"/>
      <c r="P81" s="618"/>
      <c r="Q81" s="618"/>
      <c r="R81" s="618"/>
      <c r="S81" s="618"/>
      <c r="T81" s="618"/>
      <c r="U81" s="618"/>
      <c r="V81" s="618"/>
      <c r="W81" s="618"/>
      <c r="X81" s="618"/>
      <c r="Y81" s="618"/>
      <c r="Z81" s="618"/>
      <c r="AA81" s="618"/>
      <c r="AB81" s="618"/>
      <c r="AC81" s="618"/>
      <c r="AD81" s="618"/>
      <c r="AE81" s="618"/>
      <c r="AF81" s="618"/>
      <c r="AG81" s="618"/>
      <c r="AH81" s="618"/>
      <c r="AI81" s="618"/>
      <c r="AJ81" s="618"/>
      <c r="AK81" s="618"/>
      <c r="AL81" s="618"/>
      <c r="AM81" s="618"/>
      <c r="AN81" s="618"/>
      <c r="AO81" s="618"/>
      <c r="AP81" s="618"/>
      <c r="AQ81" s="618"/>
      <c r="AR81" s="618"/>
      <c r="AS81" s="618"/>
      <c r="AT81" s="618"/>
      <c r="AU81" s="618"/>
      <c r="AV81" s="618"/>
      <c r="AW81" s="618"/>
      <c r="AX81" s="618"/>
      <c r="AY81" s="618"/>
      <c r="AZ81" s="618"/>
      <c r="BA81" s="618"/>
      <c r="BB81" s="618"/>
      <c r="BC81" s="618"/>
      <c r="BD81" s="618"/>
      <c r="BE81" s="618"/>
      <c r="BF81" s="618"/>
      <c r="BG81" s="618"/>
      <c r="BH81" s="618"/>
      <c r="BI81" s="618"/>
      <c r="BJ81" s="618"/>
      <c r="BK81" s="618"/>
      <c r="BL81" s="618"/>
      <c r="BM81" s="618"/>
      <c r="BN81" s="618"/>
      <c r="BO81" s="618"/>
      <c r="BP81" s="618"/>
      <c r="BQ81" s="618"/>
      <c r="BR81" s="618"/>
      <c r="BS81" s="618"/>
      <c r="BT81" s="618"/>
      <c r="BU81" s="618"/>
      <c r="BV81" s="618"/>
      <c r="BW81" s="618"/>
      <c r="BX81" s="618"/>
      <c r="BY81" s="618"/>
      <c r="BZ81" s="618"/>
      <c r="CA81" s="618"/>
      <c r="CB81" s="618"/>
      <c r="CC81" s="618"/>
      <c r="CD81" s="618"/>
      <c r="CE81" s="618"/>
      <c r="CF81" s="618"/>
      <c r="CG81" s="618"/>
      <c r="CH81" s="618"/>
      <c r="CI81" s="618"/>
      <c r="CJ81" s="618"/>
      <c r="CK81" s="618"/>
      <c r="CL81" s="618"/>
      <c r="CM81" s="618"/>
      <c r="CN81" s="618"/>
      <c r="CO81" s="618"/>
      <c r="CP81" s="618"/>
      <c r="CQ81" s="618"/>
      <c r="CR81" s="618"/>
      <c r="CS81" s="618"/>
      <c r="CT81" s="618"/>
      <c r="CU81" s="618"/>
      <c r="CV81" s="618"/>
      <c r="CW81" s="618"/>
      <c r="CX81" s="618"/>
      <c r="CY81" s="618"/>
      <c r="CZ81" s="618"/>
      <c r="DA81" s="618"/>
      <c r="DB81" s="618"/>
      <c r="DC81" s="618"/>
      <c r="DD81" s="618"/>
      <c r="DE81" s="618"/>
      <c r="DF81" s="618"/>
      <c r="DG81" s="618"/>
      <c r="DH81" s="618"/>
      <c r="DI81" s="618"/>
    </row>
    <row r="82" spans="1:113" s="523" customFormat="1" ht="3" customHeight="1" x14ac:dyDescent="0.25">
      <c r="A82" s="2726"/>
      <c r="B82" s="2727"/>
      <c r="C82" s="617"/>
      <c r="D82" s="617"/>
      <c r="E82" s="617"/>
      <c r="F82" s="617"/>
      <c r="G82" s="617"/>
      <c r="H82" s="617"/>
      <c r="I82" s="618"/>
      <c r="J82" s="618"/>
      <c r="K82" s="618"/>
      <c r="L82" s="618"/>
      <c r="M82" s="618"/>
      <c r="N82" s="618"/>
      <c r="O82" s="618"/>
      <c r="P82" s="618"/>
      <c r="Q82" s="618"/>
      <c r="R82" s="618"/>
      <c r="S82" s="618"/>
      <c r="T82" s="618"/>
      <c r="U82" s="618"/>
      <c r="V82" s="618"/>
      <c r="W82" s="618"/>
      <c r="X82" s="618"/>
      <c r="Y82" s="618"/>
      <c r="Z82" s="618"/>
      <c r="AA82" s="618"/>
      <c r="AB82" s="618"/>
      <c r="AC82" s="618"/>
      <c r="AD82" s="618"/>
      <c r="AE82" s="618"/>
      <c r="AF82" s="618"/>
      <c r="AG82" s="618"/>
      <c r="AH82" s="618"/>
      <c r="AI82" s="618"/>
      <c r="AJ82" s="618"/>
      <c r="AK82" s="618"/>
      <c r="AL82" s="618"/>
      <c r="AM82" s="618"/>
      <c r="AN82" s="618"/>
      <c r="AO82" s="618"/>
      <c r="AP82" s="618"/>
      <c r="AQ82" s="618"/>
      <c r="AR82" s="618"/>
      <c r="AS82" s="618"/>
      <c r="AT82" s="618"/>
      <c r="AU82" s="618"/>
      <c r="AV82" s="618"/>
      <c r="AW82" s="618"/>
      <c r="AX82" s="618"/>
      <c r="AY82" s="618"/>
      <c r="AZ82" s="618"/>
      <c r="BA82" s="618"/>
      <c r="BB82" s="618"/>
      <c r="BC82" s="618"/>
      <c r="BD82" s="618"/>
      <c r="BE82" s="618"/>
      <c r="BF82" s="618"/>
      <c r="BG82" s="618"/>
      <c r="BH82" s="618"/>
      <c r="BI82" s="618"/>
      <c r="BJ82" s="618"/>
      <c r="BK82" s="618"/>
      <c r="BL82" s="618"/>
      <c r="BM82" s="618"/>
      <c r="BN82" s="618"/>
      <c r="BO82" s="618"/>
      <c r="BP82" s="618"/>
      <c r="BQ82" s="618"/>
      <c r="BR82" s="618"/>
      <c r="BS82" s="618"/>
      <c r="BT82" s="618"/>
      <c r="BU82" s="618"/>
      <c r="BV82" s="618"/>
      <c r="BW82" s="618"/>
      <c r="BX82" s="618"/>
      <c r="BY82" s="618"/>
      <c r="BZ82" s="618"/>
      <c r="CA82" s="618"/>
      <c r="CB82" s="618"/>
      <c r="CC82" s="618"/>
      <c r="CD82" s="618"/>
      <c r="CE82" s="618"/>
      <c r="CF82" s="618"/>
      <c r="CG82" s="618"/>
      <c r="CH82" s="618"/>
      <c r="CI82" s="618"/>
      <c r="CJ82" s="618"/>
      <c r="CK82" s="618"/>
      <c r="CL82" s="618"/>
      <c r="CM82" s="618"/>
      <c r="CN82" s="618"/>
      <c r="CO82" s="618"/>
      <c r="CP82" s="618"/>
      <c r="CQ82" s="618"/>
      <c r="CR82" s="618"/>
      <c r="CS82" s="618"/>
      <c r="CT82" s="618"/>
      <c r="CU82" s="618"/>
      <c r="CV82" s="618"/>
      <c r="CW82" s="618"/>
      <c r="CX82" s="618"/>
      <c r="CY82" s="618"/>
    </row>
    <row r="83" spans="1:113" s="523" customFormat="1" ht="3" customHeight="1" x14ac:dyDescent="0.25">
      <c r="A83" s="2726"/>
      <c r="B83" s="2727"/>
      <c r="C83" s="617"/>
      <c r="D83" s="2730"/>
      <c r="E83" s="2730"/>
      <c r="F83" s="2730"/>
      <c r="G83" s="2730"/>
      <c r="H83" s="2730"/>
      <c r="I83" s="2730"/>
      <c r="J83" s="2730"/>
      <c r="K83" s="2730"/>
      <c r="L83" s="2730"/>
      <c r="M83" s="2730"/>
      <c r="N83" s="2730"/>
      <c r="O83" s="2730"/>
      <c r="P83" s="2730"/>
      <c r="Q83" s="2730"/>
      <c r="R83" s="2730"/>
      <c r="S83" s="2730"/>
      <c r="T83" s="2730"/>
      <c r="U83" s="2730"/>
      <c r="V83" s="2730"/>
      <c r="W83" s="2730"/>
      <c r="X83" s="2730"/>
      <c r="Y83" s="2730"/>
      <c r="Z83" s="2730"/>
      <c r="AA83" s="2730"/>
      <c r="AB83" s="2730"/>
      <c r="AC83" s="2730"/>
      <c r="AD83" s="2730"/>
      <c r="AE83" s="2730"/>
      <c r="AF83" s="2730"/>
      <c r="AG83" s="2737"/>
      <c r="AH83" s="2737"/>
      <c r="AI83" s="2737"/>
      <c r="AJ83" s="2737"/>
      <c r="AK83" s="2737"/>
      <c r="AL83" s="2737"/>
      <c r="AM83" s="2737"/>
      <c r="AN83" s="2737"/>
      <c r="AO83" s="2737"/>
      <c r="AP83" s="2731"/>
      <c r="AQ83" s="2732"/>
      <c r="AR83" s="2732"/>
      <c r="AS83" s="2732"/>
      <c r="AT83" s="2732"/>
      <c r="AU83" s="2732"/>
      <c r="AV83" s="2732"/>
      <c r="AW83" s="2732"/>
      <c r="AX83" s="2732"/>
      <c r="AY83" s="2732"/>
      <c r="AZ83" s="2731"/>
      <c r="BA83" s="2732"/>
      <c r="BB83" s="2732"/>
      <c r="BC83" s="2732"/>
      <c r="BD83" s="2732"/>
      <c r="BE83" s="2732"/>
      <c r="BF83" s="2732"/>
      <c r="BG83" s="2732"/>
      <c r="BH83" s="2732"/>
      <c r="BI83" s="2732"/>
      <c r="BJ83" s="2731"/>
      <c r="BK83" s="2732"/>
      <c r="BL83" s="2732"/>
      <c r="BM83" s="2732"/>
      <c r="BN83" s="2732"/>
      <c r="BO83" s="2732"/>
      <c r="BP83" s="2732"/>
      <c r="BQ83" s="2732"/>
      <c r="BR83" s="2732"/>
      <c r="BS83" s="2731"/>
      <c r="BT83" s="2732"/>
      <c r="BU83" s="2732"/>
      <c r="BV83" s="2732"/>
      <c r="BW83" s="2732"/>
      <c r="BX83" s="2732"/>
      <c r="BY83" s="2732"/>
      <c r="BZ83" s="2732"/>
      <c r="CA83" s="2732"/>
      <c r="CB83" s="2737"/>
      <c r="CC83" s="2737"/>
      <c r="CD83" s="2737"/>
      <c r="CE83" s="2737"/>
      <c r="CF83" s="2737"/>
      <c r="CG83" s="2737"/>
      <c r="CH83" s="2737"/>
      <c r="CI83" s="2737"/>
      <c r="CJ83" s="2737"/>
      <c r="CQ83" s="618"/>
      <c r="CR83" s="618"/>
      <c r="CS83" s="618"/>
      <c r="CT83" s="618"/>
      <c r="CU83" s="618"/>
      <c r="CV83" s="618"/>
      <c r="CW83" s="618"/>
      <c r="CX83" s="618"/>
      <c r="CY83" s="618"/>
    </row>
    <row r="84" spans="1:113" s="523" customFormat="1" ht="3" customHeight="1" x14ac:dyDescent="0.25">
      <c r="A84" s="2726"/>
      <c r="B84" s="2727"/>
      <c r="C84" s="617"/>
      <c r="D84" s="2730"/>
      <c r="E84" s="2730"/>
      <c r="F84" s="2730"/>
      <c r="G84" s="2730"/>
      <c r="H84" s="2730"/>
      <c r="I84" s="2730"/>
      <c r="J84" s="2730"/>
      <c r="K84" s="2730"/>
      <c r="L84" s="2730"/>
      <c r="M84" s="2730"/>
      <c r="N84" s="2730"/>
      <c r="O84" s="2730"/>
      <c r="P84" s="2730"/>
      <c r="Q84" s="2730"/>
      <c r="R84" s="2730"/>
      <c r="S84" s="2730"/>
      <c r="T84" s="2730"/>
      <c r="U84" s="2730"/>
      <c r="V84" s="2730"/>
      <c r="W84" s="2730"/>
      <c r="X84" s="2730"/>
      <c r="Y84" s="2730"/>
      <c r="Z84" s="2730"/>
      <c r="AA84" s="2730"/>
      <c r="AB84" s="2730"/>
      <c r="AC84" s="2730"/>
      <c r="AD84" s="2730"/>
      <c r="AE84" s="2730"/>
      <c r="AF84" s="2730"/>
      <c r="AG84" s="2737"/>
      <c r="AH84" s="2737"/>
      <c r="AI84" s="2737"/>
      <c r="AJ84" s="2737"/>
      <c r="AK84" s="2737"/>
      <c r="AL84" s="2737"/>
      <c r="AM84" s="2737"/>
      <c r="AN84" s="2737"/>
      <c r="AO84" s="2737"/>
      <c r="AP84" s="2732"/>
      <c r="AQ84" s="2732"/>
      <c r="AR84" s="2732"/>
      <c r="AS84" s="2732"/>
      <c r="AT84" s="2732"/>
      <c r="AU84" s="2732"/>
      <c r="AV84" s="2732"/>
      <c r="AW84" s="2732"/>
      <c r="AX84" s="2732"/>
      <c r="AY84" s="2732"/>
      <c r="AZ84" s="2732"/>
      <c r="BA84" s="2732"/>
      <c r="BB84" s="2732"/>
      <c r="BC84" s="2732"/>
      <c r="BD84" s="2732"/>
      <c r="BE84" s="2732"/>
      <c r="BF84" s="2732"/>
      <c r="BG84" s="2732"/>
      <c r="BH84" s="2732"/>
      <c r="BI84" s="2732"/>
      <c r="BJ84" s="2732"/>
      <c r="BK84" s="2732"/>
      <c r="BL84" s="2732"/>
      <c r="BM84" s="2732"/>
      <c r="BN84" s="2732"/>
      <c r="BO84" s="2732"/>
      <c r="BP84" s="2732"/>
      <c r="BQ84" s="2732"/>
      <c r="BR84" s="2732"/>
      <c r="BS84" s="2732"/>
      <c r="BT84" s="2732"/>
      <c r="BU84" s="2732"/>
      <c r="BV84" s="2732"/>
      <c r="BW84" s="2732"/>
      <c r="BX84" s="2732"/>
      <c r="BY84" s="2732"/>
      <c r="BZ84" s="2732"/>
      <c r="CA84" s="2732"/>
      <c r="CB84" s="2737"/>
      <c r="CC84" s="2737"/>
      <c r="CD84" s="2737"/>
      <c r="CE84" s="2737"/>
      <c r="CF84" s="2737"/>
      <c r="CG84" s="2737"/>
      <c r="CH84" s="2737"/>
      <c r="CI84" s="2737"/>
      <c r="CJ84" s="2737"/>
      <c r="CQ84" s="618"/>
      <c r="CR84" s="618"/>
      <c r="CS84" s="618"/>
      <c r="CT84" s="618"/>
      <c r="CU84" s="618"/>
      <c r="CV84" s="618"/>
      <c r="CW84" s="618"/>
      <c r="CX84" s="618"/>
      <c r="CY84" s="618"/>
    </row>
    <row r="85" spans="1:113" s="523" customFormat="1" ht="3" customHeight="1" x14ac:dyDescent="0.25">
      <c r="A85" s="2726"/>
      <c r="B85" s="2727"/>
      <c r="C85" s="617"/>
      <c r="D85" s="2730"/>
      <c r="E85" s="2730"/>
      <c r="F85" s="2730"/>
      <c r="G85" s="2730"/>
      <c r="H85" s="2730"/>
      <c r="I85" s="2730"/>
      <c r="J85" s="2730"/>
      <c r="K85" s="2730"/>
      <c r="L85" s="2730"/>
      <c r="M85" s="2730"/>
      <c r="N85" s="2730"/>
      <c r="O85" s="2730"/>
      <c r="P85" s="2730"/>
      <c r="Q85" s="2730"/>
      <c r="R85" s="2730"/>
      <c r="S85" s="2730"/>
      <c r="T85" s="2730"/>
      <c r="U85" s="2730"/>
      <c r="V85" s="2730"/>
      <c r="W85" s="2730"/>
      <c r="X85" s="2730"/>
      <c r="Y85" s="2730"/>
      <c r="Z85" s="2730"/>
      <c r="AA85" s="2730"/>
      <c r="AB85" s="2730"/>
      <c r="AC85" s="2730"/>
      <c r="AD85" s="2730"/>
      <c r="AE85" s="2730"/>
      <c r="AF85" s="2730"/>
      <c r="AG85" s="2737"/>
      <c r="AH85" s="2737"/>
      <c r="AI85" s="2737"/>
      <c r="AJ85" s="2737"/>
      <c r="AK85" s="2737"/>
      <c r="AL85" s="2737"/>
      <c r="AM85" s="2737"/>
      <c r="AN85" s="2737"/>
      <c r="AO85" s="2737"/>
      <c r="AP85" s="2732"/>
      <c r="AQ85" s="2732"/>
      <c r="AR85" s="2732"/>
      <c r="AS85" s="2732"/>
      <c r="AT85" s="2732"/>
      <c r="AU85" s="2732"/>
      <c r="AV85" s="2732"/>
      <c r="AW85" s="2732"/>
      <c r="AX85" s="2732"/>
      <c r="AY85" s="2732"/>
      <c r="AZ85" s="2732"/>
      <c r="BA85" s="2732"/>
      <c r="BB85" s="2732"/>
      <c r="BC85" s="2732"/>
      <c r="BD85" s="2732"/>
      <c r="BE85" s="2732"/>
      <c r="BF85" s="2732"/>
      <c r="BG85" s="2732"/>
      <c r="BH85" s="2732"/>
      <c r="BI85" s="2732"/>
      <c r="BJ85" s="2732"/>
      <c r="BK85" s="2732"/>
      <c r="BL85" s="2732"/>
      <c r="BM85" s="2732"/>
      <c r="BN85" s="2732"/>
      <c r="BO85" s="2732"/>
      <c r="BP85" s="2732"/>
      <c r="BQ85" s="2732"/>
      <c r="BR85" s="2732"/>
      <c r="BS85" s="2732"/>
      <c r="BT85" s="2732"/>
      <c r="BU85" s="2732"/>
      <c r="BV85" s="2732"/>
      <c r="BW85" s="2732"/>
      <c r="BX85" s="2732"/>
      <c r="BY85" s="2732"/>
      <c r="BZ85" s="2732"/>
      <c r="CA85" s="2732"/>
      <c r="CB85" s="2737"/>
      <c r="CC85" s="2737"/>
      <c r="CD85" s="2737"/>
      <c r="CE85" s="2737"/>
      <c r="CF85" s="2737"/>
      <c r="CG85" s="2737"/>
      <c r="CH85" s="2737"/>
      <c r="CI85" s="2737"/>
      <c r="CJ85" s="2737"/>
      <c r="CQ85" s="618"/>
      <c r="CR85" s="618"/>
      <c r="CS85" s="618"/>
      <c r="CT85" s="618"/>
      <c r="CU85" s="618"/>
      <c r="CV85" s="618"/>
      <c r="CW85" s="618"/>
      <c r="CX85" s="618"/>
      <c r="CY85" s="618"/>
    </row>
    <row r="86" spans="1:113" s="523" customFormat="1" ht="3" customHeight="1" x14ac:dyDescent="0.25">
      <c r="A86" s="2726"/>
      <c r="B86" s="2727"/>
      <c r="C86" s="617"/>
      <c r="D86" s="2730"/>
      <c r="E86" s="2730"/>
      <c r="F86" s="2730"/>
      <c r="G86" s="2730"/>
      <c r="H86" s="2730"/>
      <c r="I86" s="2730"/>
      <c r="J86" s="2730"/>
      <c r="K86" s="2730"/>
      <c r="L86" s="2730"/>
      <c r="M86" s="2730"/>
      <c r="N86" s="2730"/>
      <c r="O86" s="2730"/>
      <c r="P86" s="2730"/>
      <c r="Q86" s="2730"/>
      <c r="R86" s="2730"/>
      <c r="S86" s="2730"/>
      <c r="T86" s="2730"/>
      <c r="U86" s="2730"/>
      <c r="V86" s="2730"/>
      <c r="W86" s="2730"/>
      <c r="X86" s="2730"/>
      <c r="Y86" s="2730"/>
      <c r="Z86" s="2730"/>
      <c r="AA86" s="2730"/>
      <c r="AB86" s="2730"/>
      <c r="AC86" s="2730"/>
      <c r="AD86" s="2730"/>
      <c r="AE86" s="2730"/>
      <c r="AF86" s="2730"/>
      <c r="AG86" s="2737"/>
      <c r="AH86" s="2737"/>
      <c r="AI86" s="2737"/>
      <c r="AJ86" s="2737"/>
      <c r="AK86" s="2737"/>
      <c r="AL86" s="2737"/>
      <c r="AM86" s="2737"/>
      <c r="AN86" s="2737"/>
      <c r="AO86" s="2737"/>
      <c r="AP86" s="2732"/>
      <c r="AQ86" s="2732"/>
      <c r="AR86" s="2732"/>
      <c r="AS86" s="2732"/>
      <c r="AT86" s="2732"/>
      <c r="AU86" s="2732"/>
      <c r="AV86" s="2732"/>
      <c r="AW86" s="2732"/>
      <c r="AX86" s="2732"/>
      <c r="AY86" s="2732"/>
      <c r="AZ86" s="2732"/>
      <c r="BA86" s="2732"/>
      <c r="BB86" s="2732"/>
      <c r="BC86" s="2732"/>
      <c r="BD86" s="2732"/>
      <c r="BE86" s="2732"/>
      <c r="BF86" s="2732"/>
      <c r="BG86" s="2732"/>
      <c r="BH86" s="2732"/>
      <c r="BI86" s="2732"/>
      <c r="BJ86" s="2732"/>
      <c r="BK86" s="2732"/>
      <c r="BL86" s="2732"/>
      <c r="BM86" s="2732"/>
      <c r="BN86" s="2732"/>
      <c r="BO86" s="2732"/>
      <c r="BP86" s="2732"/>
      <c r="BQ86" s="2732"/>
      <c r="BR86" s="2732"/>
      <c r="BS86" s="2732"/>
      <c r="BT86" s="2732"/>
      <c r="BU86" s="2732"/>
      <c r="BV86" s="2732"/>
      <c r="BW86" s="2732"/>
      <c r="BX86" s="2732"/>
      <c r="BY86" s="2732"/>
      <c r="BZ86" s="2732"/>
      <c r="CA86" s="2732"/>
      <c r="CB86" s="2737"/>
      <c r="CC86" s="2737"/>
      <c r="CD86" s="2737"/>
      <c r="CE86" s="2737"/>
      <c r="CF86" s="2737"/>
      <c r="CG86" s="2737"/>
      <c r="CH86" s="2737"/>
      <c r="CI86" s="2737"/>
      <c r="CJ86" s="2737"/>
      <c r="CQ86" s="618"/>
      <c r="CR86" s="618"/>
      <c r="CS86" s="618"/>
      <c r="CT86" s="618"/>
      <c r="CU86" s="618"/>
      <c r="CV86" s="618"/>
      <c r="CW86" s="618"/>
      <c r="CX86" s="618"/>
      <c r="CY86" s="618"/>
      <c r="CZ86" s="618"/>
      <c r="DA86" s="618"/>
      <c r="DB86" s="618"/>
      <c r="DC86" s="2736"/>
      <c r="DD86" s="2736"/>
      <c r="DE86" s="2736"/>
      <c r="DF86" s="2736"/>
      <c r="DG86" s="2736"/>
      <c r="DH86" s="2736"/>
      <c r="DI86" s="2736"/>
    </row>
    <row r="87" spans="1:113" s="523" customFormat="1" ht="3" customHeight="1" x14ac:dyDescent="0.25">
      <c r="A87" s="2726"/>
      <c r="B87" s="2727"/>
      <c r="C87" s="617"/>
      <c r="D87" s="2730"/>
      <c r="E87" s="2730"/>
      <c r="F87" s="2730"/>
      <c r="G87" s="2730"/>
      <c r="H87" s="2730"/>
      <c r="I87" s="2730"/>
      <c r="J87" s="2730"/>
      <c r="K87" s="2730"/>
      <c r="L87" s="2730"/>
      <c r="M87" s="2730"/>
      <c r="N87" s="2730"/>
      <c r="O87" s="2730"/>
      <c r="P87" s="2730"/>
      <c r="Q87" s="2730"/>
      <c r="R87" s="2730"/>
      <c r="S87" s="2730"/>
      <c r="T87" s="2730"/>
      <c r="U87" s="2730"/>
      <c r="V87" s="2730"/>
      <c r="W87" s="2730"/>
      <c r="X87" s="2730"/>
      <c r="Y87" s="2730"/>
      <c r="Z87" s="2730"/>
      <c r="AA87" s="2730"/>
      <c r="AB87" s="2730"/>
      <c r="AC87" s="2730"/>
      <c r="AD87" s="2730"/>
      <c r="AE87" s="2730"/>
      <c r="AF87" s="2730"/>
      <c r="AG87" s="2737"/>
      <c r="AH87" s="2737"/>
      <c r="AI87" s="2737"/>
      <c r="AJ87" s="2737"/>
      <c r="AK87" s="2737"/>
      <c r="AL87" s="2737"/>
      <c r="AM87" s="2737"/>
      <c r="AN87" s="2737"/>
      <c r="AO87" s="2737"/>
      <c r="AP87" s="2732"/>
      <c r="AQ87" s="2732"/>
      <c r="AR87" s="2732"/>
      <c r="AS87" s="2732"/>
      <c r="AT87" s="2732"/>
      <c r="AU87" s="2732"/>
      <c r="AV87" s="2732"/>
      <c r="AW87" s="2732"/>
      <c r="AX87" s="2732"/>
      <c r="AY87" s="2732"/>
      <c r="AZ87" s="2732"/>
      <c r="BA87" s="2732"/>
      <c r="BB87" s="2732"/>
      <c r="BC87" s="2732"/>
      <c r="BD87" s="2732"/>
      <c r="BE87" s="2732"/>
      <c r="BF87" s="2732"/>
      <c r="BG87" s="2732"/>
      <c r="BH87" s="2732"/>
      <c r="BI87" s="2732"/>
      <c r="BJ87" s="2732"/>
      <c r="BK87" s="2732"/>
      <c r="BL87" s="2732"/>
      <c r="BM87" s="2732"/>
      <c r="BN87" s="2732"/>
      <c r="BO87" s="2732"/>
      <c r="BP87" s="2732"/>
      <c r="BQ87" s="2732"/>
      <c r="BR87" s="2732"/>
      <c r="BS87" s="2732"/>
      <c r="BT87" s="2732"/>
      <c r="BU87" s="2732"/>
      <c r="BV87" s="2732"/>
      <c r="BW87" s="2732"/>
      <c r="BX87" s="2732"/>
      <c r="BY87" s="2732"/>
      <c r="BZ87" s="2732"/>
      <c r="CA87" s="2732"/>
      <c r="CB87" s="2737"/>
      <c r="CC87" s="2737"/>
      <c r="CD87" s="2737"/>
      <c r="CE87" s="2737"/>
      <c r="CF87" s="2737"/>
      <c r="CG87" s="2737"/>
      <c r="CH87" s="2737"/>
      <c r="CI87" s="2737"/>
      <c r="CJ87" s="2737"/>
      <c r="CQ87" s="618"/>
      <c r="CR87" s="618"/>
      <c r="CS87" s="618"/>
      <c r="CT87" s="618"/>
      <c r="CU87" s="618"/>
      <c r="CV87" s="618"/>
      <c r="CW87" s="618"/>
      <c r="CX87" s="618"/>
      <c r="CY87" s="618"/>
      <c r="CZ87" s="618"/>
      <c r="DA87" s="618"/>
      <c r="DB87" s="618"/>
      <c r="DC87" s="2736"/>
      <c r="DD87" s="2736"/>
      <c r="DE87" s="2736"/>
      <c r="DF87" s="2736"/>
      <c r="DG87" s="2736"/>
      <c r="DH87" s="2736"/>
      <c r="DI87" s="2736"/>
    </row>
    <row r="88" spans="1:113" s="523" customFormat="1" ht="3" customHeight="1" x14ac:dyDescent="0.25">
      <c r="A88" s="2726"/>
      <c r="B88" s="2727"/>
      <c r="C88" s="617"/>
      <c r="D88" s="2733"/>
      <c r="E88" s="2730"/>
      <c r="F88" s="2730"/>
      <c r="G88" s="2730"/>
      <c r="H88" s="2730"/>
      <c r="I88" s="2730"/>
      <c r="J88" s="2730"/>
      <c r="K88" s="2730"/>
      <c r="L88" s="2730"/>
      <c r="M88" s="2730"/>
      <c r="N88" s="2730"/>
      <c r="O88" s="2730"/>
      <c r="P88" s="2730"/>
      <c r="Q88" s="2730"/>
      <c r="R88" s="2730"/>
      <c r="S88" s="2730"/>
      <c r="T88" s="2730"/>
      <c r="U88" s="2730"/>
      <c r="V88" s="2730"/>
      <c r="W88" s="2730"/>
      <c r="X88" s="2730"/>
      <c r="Y88" s="2730"/>
      <c r="Z88" s="2730"/>
      <c r="AA88" s="2730"/>
      <c r="AB88" s="2730"/>
      <c r="AC88" s="2730"/>
      <c r="AD88" s="2730"/>
      <c r="AE88" s="2730"/>
      <c r="AF88" s="2730"/>
      <c r="AG88" s="2732"/>
      <c r="AH88" s="2732"/>
      <c r="AI88" s="2732"/>
      <c r="AJ88" s="2732"/>
      <c r="AK88" s="2732"/>
      <c r="AL88" s="2732"/>
      <c r="AM88" s="2732"/>
      <c r="AN88" s="2732"/>
      <c r="AO88" s="2732"/>
      <c r="AP88" s="620"/>
      <c r="AQ88" s="620"/>
      <c r="AR88" s="620"/>
      <c r="AS88" s="620"/>
      <c r="AT88" s="620"/>
      <c r="AU88" s="620"/>
      <c r="AV88" s="620"/>
      <c r="AW88" s="620"/>
      <c r="AX88" s="620"/>
      <c r="AY88" s="620"/>
      <c r="AZ88" s="620"/>
      <c r="BA88" s="620"/>
      <c r="BB88" s="620"/>
      <c r="BC88" s="620"/>
      <c r="BD88" s="620"/>
      <c r="BE88" s="620"/>
      <c r="BF88" s="620"/>
      <c r="BG88" s="620"/>
      <c r="BH88" s="620"/>
      <c r="BI88" s="620"/>
      <c r="BJ88" s="2732"/>
      <c r="BK88" s="2732"/>
      <c r="BL88" s="2732"/>
      <c r="BM88" s="2732"/>
      <c r="BN88" s="2732"/>
      <c r="BO88" s="2732"/>
      <c r="BP88" s="2732"/>
      <c r="BQ88" s="2732"/>
      <c r="BR88" s="2732"/>
      <c r="BS88" s="2732"/>
      <c r="BT88" s="2732"/>
      <c r="BU88" s="2732"/>
      <c r="BV88" s="2732"/>
      <c r="BW88" s="2732"/>
      <c r="BX88" s="2732"/>
      <c r="BY88" s="2732"/>
      <c r="BZ88" s="2732"/>
      <c r="CA88" s="2732"/>
      <c r="CB88" s="2732"/>
      <c r="CC88" s="2732"/>
      <c r="CD88" s="2732"/>
      <c r="CE88" s="2732"/>
      <c r="CF88" s="2732"/>
      <c r="CG88" s="2732"/>
      <c r="CH88" s="2732"/>
      <c r="CI88" s="2732"/>
      <c r="CJ88" s="2732"/>
      <c r="CQ88" s="618"/>
      <c r="CR88" s="618"/>
      <c r="CS88" s="618"/>
      <c r="CT88" s="618"/>
      <c r="CU88" s="618"/>
      <c r="CV88" s="618"/>
      <c r="CW88" s="618"/>
      <c r="CX88" s="618"/>
      <c r="CY88" s="618"/>
      <c r="CZ88" s="618"/>
      <c r="DA88" s="618"/>
      <c r="DB88" s="618"/>
      <c r="DC88" s="2736"/>
      <c r="DD88" s="2736"/>
      <c r="DE88" s="2736"/>
      <c r="DF88" s="2736"/>
      <c r="DG88" s="2736"/>
      <c r="DH88" s="2736"/>
      <c r="DI88" s="2736"/>
    </row>
    <row r="89" spans="1:113" s="523" customFormat="1" ht="3" customHeight="1" x14ac:dyDescent="0.25">
      <c r="A89" s="2726"/>
      <c r="B89" s="2727"/>
      <c r="C89" s="617"/>
      <c r="D89" s="2730"/>
      <c r="E89" s="2730"/>
      <c r="F89" s="2730"/>
      <c r="G89" s="2730"/>
      <c r="H89" s="2730"/>
      <c r="I89" s="2730"/>
      <c r="J89" s="2730"/>
      <c r="K89" s="2730"/>
      <c r="L89" s="2730"/>
      <c r="M89" s="2730"/>
      <c r="N89" s="2730"/>
      <c r="O89" s="2730"/>
      <c r="P89" s="2730"/>
      <c r="Q89" s="2730"/>
      <c r="R89" s="2730"/>
      <c r="S89" s="2730"/>
      <c r="T89" s="2730"/>
      <c r="U89" s="2730"/>
      <c r="V89" s="2730"/>
      <c r="W89" s="2730"/>
      <c r="X89" s="2730"/>
      <c r="Y89" s="2730"/>
      <c r="Z89" s="2730"/>
      <c r="AA89" s="2730"/>
      <c r="AB89" s="2730"/>
      <c r="AC89" s="2730"/>
      <c r="AD89" s="2730"/>
      <c r="AE89" s="2730"/>
      <c r="AF89" s="2730"/>
      <c r="AG89" s="2732"/>
      <c r="AH89" s="2732"/>
      <c r="AI89" s="2732"/>
      <c r="AJ89" s="2732"/>
      <c r="AK89" s="2732"/>
      <c r="AL89" s="2732"/>
      <c r="AM89" s="2732"/>
      <c r="AN89" s="2732"/>
      <c r="AO89" s="2732"/>
      <c r="AP89" s="620"/>
      <c r="AQ89" s="620"/>
      <c r="AR89" s="620"/>
      <c r="AS89" s="620"/>
      <c r="AT89" s="620"/>
      <c r="AU89" s="620"/>
      <c r="AV89" s="620"/>
      <c r="AW89" s="620"/>
      <c r="AX89" s="620"/>
      <c r="AY89" s="620"/>
      <c r="AZ89" s="620"/>
      <c r="BA89" s="620"/>
      <c r="BB89" s="620"/>
      <c r="BC89" s="620"/>
      <c r="BD89" s="620"/>
      <c r="BE89" s="620"/>
      <c r="BF89" s="620"/>
      <c r="BG89" s="620"/>
      <c r="BH89" s="620"/>
      <c r="BI89" s="620"/>
      <c r="BJ89" s="2732"/>
      <c r="BK89" s="2732"/>
      <c r="BL89" s="2732"/>
      <c r="BM89" s="2732"/>
      <c r="BN89" s="2732"/>
      <c r="BO89" s="2732"/>
      <c r="BP89" s="2732"/>
      <c r="BQ89" s="2732"/>
      <c r="BR89" s="2732"/>
      <c r="BS89" s="2732"/>
      <c r="BT89" s="2732"/>
      <c r="BU89" s="2732"/>
      <c r="BV89" s="2732"/>
      <c r="BW89" s="2732"/>
      <c r="BX89" s="2732"/>
      <c r="BY89" s="2732"/>
      <c r="BZ89" s="2732"/>
      <c r="CA89" s="2732"/>
      <c r="CB89" s="2732"/>
      <c r="CC89" s="2732"/>
      <c r="CD89" s="2732"/>
      <c r="CE89" s="2732"/>
      <c r="CF89" s="2732"/>
      <c r="CG89" s="2732"/>
      <c r="CH89" s="2732"/>
      <c r="CI89" s="2732"/>
      <c r="CJ89" s="2732"/>
      <c r="CQ89" s="618"/>
      <c r="CR89" s="618"/>
      <c r="CS89" s="618"/>
      <c r="CT89" s="618"/>
      <c r="CU89" s="618"/>
      <c r="CV89" s="618"/>
      <c r="CW89" s="618"/>
      <c r="CX89" s="618"/>
      <c r="CY89" s="618"/>
      <c r="CZ89" s="618"/>
      <c r="DA89" s="618"/>
      <c r="DB89" s="618"/>
      <c r="DC89" s="2736"/>
      <c r="DD89" s="2736"/>
      <c r="DE89" s="2736"/>
      <c r="DF89" s="2736"/>
      <c r="DG89" s="2736"/>
      <c r="DH89" s="2736"/>
      <c r="DI89" s="2736"/>
    </row>
    <row r="90" spans="1:113" s="523" customFormat="1" ht="3" customHeight="1" x14ac:dyDescent="0.25">
      <c r="A90" s="2726"/>
      <c r="B90" s="2727"/>
      <c r="C90" s="617"/>
      <c r="D90" s="2730"/>
      <c r="E90" s="2730"/>
      <c r="F90" s="2730"/>
      <c r="G90" s="2730"/>
      <c r="H90" s="2730"/>
      <c r="I90" s="2730"/>
      <c r="J90" s="2730"/>
      <c r="K90" s="2730"/>
      <c r="L90" s="2730"/>
      <c r="M90" s="2730"/>
      <c r="N90" s="2730"/>
      <c r="O90" s="2730"/>
      <c r="P90" s="2730"/>
      <c r="Q90" s="2730"/>
      <c r="R90" s="2730"/>
      <c r="S90" s="2730"/>
      <c r="T90" s="2730"/>
      <c r="U90" s="2730"/>
      <c r="V90" s="2730"/>
      <c r="W90" s="2730"/>
      <c r="X90" s="2730"/>
      <c r="Y90" s="2730"/>
      <c r="Z90" s="2730"/>
      <c r="AA90" s="2730"/>
      <c r="AB90" s="2730"/>
      <c r="AC90" s="2730"/>
      <c r="AD90" s="2730"/>
      <c r="AE90" s="2730"/>
      <c r="AF90" s="2730"/>
      <c r="AG90" s="2732"/>
      <c r="AH90" s="2732"/>
      <c r="AI90" s="2732"/>
      <c r="AJ90" s="2732"/>
      <c r="AK90" s="2732"/>
      <c r="AL90" s="2732"/>
      <c r="AM90" s="2732"/>
      <c r="AN90" s="2732"/>
      <c r="AO90" s="2732"/>
      <c r="AP90" s="620"/>
      <c r="AQ90" s="620"/>
      <c r="AR90" s="620"/>
      <c r="AS90" s="620"/>
      <c r="AT90" s="620"/>
      <c r="AU90" s="620"/>
      <c r="AV90" s="620"/>
      <c r="AW90" s="620"/>
      <c r="AX90" s="620"/>
      <c r="AY90" s="620"/>
      <c r="AZ90" s="620"/>
      <c r="BA90" s="620"/>
      <c r="BB90" s="620"/>
      <c r="BC90" s="620"/>
      <c r="BD90" s="620"/>
      <c r="BE90" s="620"/>
      <c r="BF90" s="620"/>
      <c r="BG90" s="620"/>
      <c r="BH90" s="620"/>
      <c r="BI90" s="620"/>
      <c r="BJ90" s="2732"/>
      <c r="BK90" s="2732"/>
      <c r="BL90" s="2732"/>
      <c r="BM90" s="2732"/>
      <c r="BN90" s="2732"/>
      <c r="BO90" s="2732"/>
      <c r="BP90" s="2732"/>
      <c r="BQ90" s="2732"/>
      <c r="BR90" s="2732"/>
      <c r="BS90" s="2732"/>
      <c r="BT90" s="2732"/>
      <c r="BU90" s="2732"/>
      <c r="BV90" s="2732"/>
      <c r="BW90" s="2732"/>
      <c r="BX90" s="2732"/>
      <c r="BY90" s="2732"/>
      <c r="BZ90" s="2732"/>
      <c r="CA90" s="2732"/>
      <c r="CB90" s="2732"/>
      <c r="CC90" s="2732"/>
      <c r="CD90" s="2732"/>
      <c r="CE90" s="2732"/>
      <c r="CF90" s="2732"/>
      <c r="CG90" s="2732"/>
      <c r="CH90" s="2732"/>
      <c r="CI90" s="2732"/>
      <c r="CJ90" s="2732"/>
      <c r="CQ90" s="618"/>
      <c r="CR90" s="618"/>
      <c r="CS90" s="618"/>
      <c r="CT90" s="618"/>
      <c r="CU90" s="618"/>
      <c r="CV90" s="618"/>
      <c r="CW90" s="618"/>
      <c r="CX90" s="618"/>
      <c r="CY90" s="618"/>
      <c r="CZ90" s="618"/>
      <c r="DA90" s="618"/>
      <c r="DB90" s="618"/>
      <c r="DC90" s="2736"/>
      <c r="DD90" s="2736"/>
      <c r="DE90" s="2736"/>
      <c r="DF90" s="2736"/>
      <c r="DG90" s="2736"/>
      <c r="DH90" s="2736"/>
      <c r="DI90" s="2736"/>
    </row>
    <row r="91" spans="1:113" s="523" customFormat="1" ht="3" customHeight="1" x14ac:dyDescent="0.25">
      <c r="A91" s="2726"/>
      <c r="B91" s="2727"/>
      <c r="C91" s="617"/>
      <c r="D91" s="2730"/>
      <c r="E91" s="2730"/>
      <c r="F91" s="2730"/>
      <c r="G91" s="2730"/>
      <c r="H91" s="2730"/>
      <c r="I91" s="2730"/>
      <c r="J91" s="2730"/>
      <c r="K91" s="2730"/>
      <c r="L91" s="2730"/>
      <c r="M91" s="2730"/>
      <c r="N91" s="2730"/>
      <c r="O91" s="2730"/>
      <c r="P91" s="2730"/>
      <c r="Q91" s="2730"/>
      <c r="R91" s="2730"/>
      <c r="S91" s="2730"/>
      <c r="T91" s="2730"/>
      <c r="U91" s="2730"/>
      <c r="V91" s="2730"/>
      <c r="W91" s="2730"/>
      <c r="X91" s="2730"/>
      <c r="Y91" s="2730"/>
      <c r="Z91" s="2730"/>
      <c r="AA91" s="2730"/>
      <c r="AB91" s="2730"/>
      <c r="AC91" s="2730"/>
      <c r="AD91" s="2730"/>
      <c r="AE91" s="2730"/>
      <c r="AF91" s="2730"/>
      <c r="AG91" s="2732"/>
      <c r="AH91" s="2732"/>
      <c r="AI91" s="2732"/>
      <c r="AJ91" s="2732"/>
      <c r="AK91" s="2732"/>
      <c r="AL91" s="2732"/>
      <c r="AM91" s="2732"/>
      <c r="AN91" s="2732"/>
      <c r="AO91" s="2732"/>
      <c r="AP91" s="620"/>
      <c r="AQ91" s="620"/>
      <c r="AR91" s="620"/>
      <c r="AS91" s="620"/>
      <c r="AT91" s="620"/>
      <c r="AU91" s="620"/>
      <c r="AV91" s="620"/>
      <c r="AW91" s="620"/>
      <c r="AX91" s="620"/>
      <c r="AY91" s="620"/>
      <c r="AZ91" s="620"/>
      <c r="BA91" s="620"/>
      <c r="BB91" s="620"/>
      <c r="BC91" s="620"/>
      <c r="BD91" s="620"/>
      <c r="BE91" s="620"/>
      <c r="BF91" s="620"/>
      <c r="BG91" s="620"/>
      <c r="BH91" s="620"/>
      <c r="BI91" s="620"/>
      <c r="BJ91" s="2732"/>
      <c r="BK91" s="2732"/>
      <c r="BL91" s="2732"/>
      <c r="BM91" s="2732"/>
      <c r="BN91" s="2732"/>
      <c r="BO91" s="2732"/>
      <c r="BP91" s="2732"/>
      <c r="BQ91" s="2732"/>
      <c r="BR91" s="2732"/>
      <c r="BS91" s="2732"/>
      <c r="BT91" s="2732"/>
      <c r="BU91" s="2732"/>
      <c r="BV91" s="2732"/>
      <c r="BW91" s="2732"/>
      <c r="BX91" s="2732"/>
      <c r="BY91" s="2732"/>
      <c r="BZ91" s="2732"/>
      <c r="CA91" s="2732"/>
      <c r="CB91" s="2732"/>
      <c r="CC91" s="2732"/>
      <c r="CD91" s="2732"/>
      <c r="CE91" s="2732"/>
      <c r="CF91" s="2732"/>
      <c r="CG91" s="2732"/>
      <c r="CH91" s="2732"/>
      <c r="CI91" s="2732"/>
      <c r="CJ91" s="2732"/>
      <c r="CQ91" s="618"/>
      <c r="CR91" s="618"/>
      <c r="CS91" s="618"/>
      <c r="CT91" s="618"/>
      <c r="CU91" s="618"/>
      <c r="CV91" s="618"/>
      <c r="CW91" s="618"/>
      <c r="CX91" s="618"/>
      <c r="CY91" s="618"/>
      <c r="CZ91" s="618"/>
      <c r="DA91" s="618"/>
      <c r="DB91" s="618"/>
      <c r="DC91" s="2736"/>
      <c r="DD91" s="2736"/>
      <c r="DE91" s="2736"/>
      <c r="DF91" s="2736"/>
      <c r="DG91" s="2736"/>
      <c r="DH91" s="2736"/>
      <c r="DI91" s="2736"/>
    </row>
    <row r="92" spans="1:113" s="523" customFormat="1" ht="3" customHeight="1" x14ac:dyDescent="0.25">
      <c r="A92" s="2726"/>
      <c r="B92" s="2727"/>
      <c r="C92" s="617"/>
      <c r="D92" s="2730"/>
      <c r="E92" s="2730"/>
      <c r="F92" s="2730"/>
      <c r="G92" s="2730"/>
      <c r="H92" s="2730"/>
      <c r="I92" s="2730"/>
      <c r="J92" s="2730"/>
      <c r="K92" s="2730"/>
      <c r="L92" s="2730"/>
      <c r="M92" s="2730"/>
      <c r="N92" s="2730"/>
      <c r="O92" s="2730"/>
      <c r="P92" s="2730"/>
      <c r="Q92" s="2730"/>
      <c r="R92" s="2730"/>
      <c r="S92" s="2730"/>
      <c r="T92" s="2730"/>
      <c r="U92" s="2730"/>
      <c r="V92" s="2730"/>
      <c r="W92" s="2730"/>
      <c r="X92" s="2730"/>
      <c r="Y92" s="2730"/>
      <c r="Z92" s="2730"/>
      <c r="AA92" s="2730"/>
      <c r="AB92" s="2730"/>
      <c r="AC92" s="2730"/>
      <c r="AD92" s="2730"/>
      <c r="AE92" s="2730"/>
      <c r="AF92" s="2730"/>
      <c r="AG92" s="2732"/>
      <c r="AH92" s="2732"/>
      <c r="AI92" s="2732"/>
      <c r="AJ92" s="2732"/>
      <c r="AK92" s="2732"/>
      <c r="AL92" s="2732"/>
      <c r="AM92" s="2732"/>
      <c r="AN92" s="2732"/>
      <c r="AO92" s="2732"/>
      <c r="AP92" s="620"/>
      <c r="AQ92" s="620"/>
      <c r="AR92" s="620"/>
      <c r="AS92" s="620"/>
      <c r="AT92" s="620"/>
      <c r="AU92" s="620"/>
      <c r="AV92" s="620"/>
      <c r="AW92" s="620"/>
      <c r="AX92" s="620"/>
      <c r="AY92" s="620"/>
      <c r="AZ92" s="620"/>
      <c r="BA92" s="620"/>
      <c r="BB92" s="620"/>
      <c r="BC92" s="620"/>
      <c r="BD92" s="620"/>
      <c r="BE92" s="620"/>
      <c r="BF92" s="620"/>
      <c r="BG92" s="620"/>
      <c r="BH92" s="620"/>
      <c r="BI92" s="620"/>
      <c r="BJ92" s="2732"/>
      <c r="BK92" s="2732"/>
      <c r="BL92" s="2732"/>
      <c r="BM92" s="2732"/>
      <c r="BN92" s="2732"/>
      <c r="BO92" s="2732"/>
      <c r="BP92" s="2732"/>
      <c r="BQ92" s="2732"/>
      <c r="BR92" s="2732"/>
      <c r="BS92" s="2732"/>
      <c r="BT92" s="2732"/>
      <c r="BU92" s="2732"/>
      <c r="BV92" s="2732"/>
      <c r="BW92" s="2732"/>
      <c r="BX92" s="2732"/>
      <c r="BY92" s="2732"/>
      <c r="BZ92" s="2732"/>
      <c r="CA92" s="2732"/>
      <c r="CB92" s="2732"/>
      <c r="CC92" s="2732"/>
      <c r="CD92" s="2732"/>
      <c r="CE92" s="2732"/>
      <c r="CF92" s="2732"/>
      <c r="CG92" s="2732"/>
      <c r="CH92" s="2732"/>
      <c r="CI92" s="2732"/>
      <c r="CJ92" s="2732"/>
      <c r="CQ92" s="618"/>
      <c r="CR92" s="618"/>
      <c r="CS92" s="618"/>
      <c r="CT92" s="618"/>
      <c r="CU92" s="618"/>
      <c r="CV92" s="618"/>
      <c r="CW92" s="618"/>
      <c r="CX92" s="618"/>
      <c r="CY92" s="618"/>
      <c r="CZ92" s="618"/>
      <c r="DA92" s="618"/>
      <c r="DB92" s="618"/>
      <c r="DC92" s="2736"/>
      <c r="DD92" s="2736"/>
      <c r="DE92" s="2736"/>
      <c r="DF92" s="2736"/>
      <c r="DG92" s="2736"/>
      <c r="DH92" s="2736"/>
      <c r="DI92" s="2736"/>
    </row>
    <row r="93" spans="1:113" s="523" customFormat="1" ht="3" customHeight="1" x14ac:dyDescent="0.25">
      <c r="A93" s="2726"/>
      <c r="B93" s="2727"/>
      <c r="C93" s="617"/>
      <c r="D93" s="2733"/>
      <c r="E93" s="2730"/>
      <c r="F93" s="2730"/>
      <c r="G93" s="2730"/>
      <c r="H93" s="2730"/>
      <c r="I93" s="2730"/>
      <c r="J93" s="2730"/>
      <c r="K93" s="2730"/>
      <c r="L93" s="2730"/>
      <c r="M93" s="2730"/>
      <c r="N93" s="2730"/>
      <c r="O93" s="2730"/>
      <c r="P93" s="2730"/>
      <c r="Q93" s="2730"/>
      <c r="R93" s="2730"/>
      <c r="S93" s="2730"/>
      <c r="T93" s="2730"/>
      <c r="U93" s="2730"/>
      <c r="V93" s="2730"/>
      <c r="W93" s="2730"/>
      <c r="X93" s="2730"/>
      <c r="Y93" s="2730"/>
      <c r="Z93" s="2730"/>
      <c r="AA93" s="2730"/>
      <c r="AB93" s="2730"/>
      <c r="AC93" s="2730"/>
      <c r="AD93" s="2730"/>
      <c r="AE93" s="2730"/>
      <c r="AF93" s="2730"/>
      <c r="AG93" s="2732"/>
      <c r="AH93" s="2732"/>
      <c r="AI93" s="2732"/>
      <c r="AJ93" s="2732"/>
      <c r="AK93" s="2732"/>
      <c r="AL93" s="2732"/>
      <c r="AM93" s="2732"/>
      <c r="AN93" s="2732"/>
      <c r="AO93" s="2732"/>
      <c r="AP93" s="620"/>
      <c r="AQ93" s="620"/>
      <c r="AR93" s="620"/>
      <c r="AS93" s="620"/>
      <c r="AT93" s="620"/>
      <c r="AU93" s="620"/>
      <c r="AV93" s="620"/>
      <c r="AW93" s="620"/>
      <c r="AX93" s="620"/>
      <c r="AY93" s="620"/>
      <c r="AZ93" s="620"/>
      <c r="BA93" s="620"/>
      <c r="BB93" s="620"/>
      <c r="BC93" s="620"/>
      <c r="BD93" s="620"/>
      <c r="BE93" s="620"/>
      <c r="BF93" s="620"/>
      <c r="BG93" s="620"/>
      <c r="BH93" s="620"/>
      <c r="BI93" s="620"/>
      <c r="BJ93" s="2732"/>
      <c r="BK93" s="2732"/>
      <c r="BL93" s="2732"/>
      <c r="BM93" s="2732"/>
      <c r="BN93" s="2732"/>
      <c r="BO93" s="2732"/>
      <c r="BP93" s="2732"/>
      <c r="BQ93" s="2732"/>
      <c r="BR93" s="2732"/>
      <c r="BS93" s="2732"/>
      <c r="BT93" s="2732"/>
      <c r="BU93" s="2732"/>
      <c r="BV93" s="2732"/>
      <c r="BW93" s="2732"/>
      <c r="BX93" s="2732"/>
      <c r="BY93" s="2732"/>
      <c r="BZ93" s="2732"/>
      <c r="CA93" s="2732"/>
      <c r="CB93" s="2732"/>
      <c r="CC93" s="2732"/>
      <c r="CD93" s="2732"/>
      <c r="CE93" s="2732"/>
      <c r="CF93" s="2732"/>
      <c r="CG93" s="2732"/>
      <c r="CH93" s="2732"/>
      <c r="CI93" s="2732"/>
      <c r="CJ93" s="2732"/>
      <c r="CQ93" s="618"/>
      <c r="CR93" s="618"/>
      <c r="CS93" s="618"/>
      <c r="CT93" s="618"/>
      <c r="CU93" s="618"/>
      <c r="CV93" s="618"/>
      <c r="CW93" s="618"/>
      <c r="CX93" s="618"/>
      <c r="CY93" s="618"/>
      <c r="CZ93" s="618"/>
      <c r="DA93" s="618"/>
      <c r="DB93" s="618"/>
      <c r="DC93" s="618"/>
      <c r="DD93" s="618"/>
      <c r="DE93" s="618"/>
      <c r="DF93" s="618"/>
      <c r="DG93" s="618"/>
      <c r="DH93" s="618"/>
      <c r="DI93" s="618"/>
    </row>
    <row r="94" spans="1:113" s="523" customFormat="1" ht="3" customHeight="1" x14ac:dyDescent="0.25">
      <c r="A94" s="2726"/>
      <c r="B94" s="2727"/>
      <c r="C94" s="617"/>
      <c r="D94" s="2730"/>
      <c r="E94" s="2730"/>
      <c r="F94" s="2730"/>
      <c r="G94" s="2730"/>
      <c r="H94" s="2730"/>
      <c r="I94" s="2730"/>
      <c r="J94" s="2730"/>
      <c r="K94" s="2730"/>
      <c r="L94" s="2730"/>
      <c r="M94" s="2730"/>
      <c r="N94" s="2730"/>
      <c r="O94" s="2730"/>
      <c r="P94" s="2730"/>
      <c r="Q94" s="2730"/>
      <c r="R94" s="2730"/>
      <c r="S94" s="2730"/>
      <c r="T94" s="2730"/>
      <c r="U94" s="2730"/>
      <c r="V94" s="2730"/>
      <c r="W94" s="2730"/>
      <c r="X94" s="2730"/>
      <c r="Y94" s="2730"/>
      <c r="Z94" s="2730"/>
      <c r="AA94" s="2730"/>
      <c r="AB94" s="2730"/>
      <c r="AC94" s="2730"/>
      <c r="AD94" s="2730"/>
      <c r="AE94" s="2730"/>
      <c r="AF94" s="2730"/>
      <c r="AG94" s="2732"/>
      <c r="AH94" s="2732"/>
      <c r="AI94" s="2732"/>
      <c r="AJ94" s="2732"/>
      <c r="AK94" s="2732"/>
      <c r="AL94" s="2732"/>
      <c r="AM94" s="2732"/>
      <c r="AN94" s="2732"/>
      <c r="AO94" s="2732"/>
      <c r="AP94" s="620"/>
      <c r="AQ94" s="620"/>
      <c r="AR94" s="620"/>
      <c r="AS94" s="620"/>
      <c r="AT94" s="620"/>
      <c r="AU94" s="620"/>
      <c r="AV94" s="620"/>
      <c r="AW94" s="620"/>
      <c r="AX94" s="620"/>
      <c r="AY94" s="620"/>
      <c r="AZ94" s="620"/>
      <c r="BA94" s="620"/>
      <c r="BB94" s="620"/>
      <c r="BC94" s="620"/>
      <c r="BD94" s="620"/>
      <c r="BE94" s="620"/>
      <c r="BF94" s="620"/>
      <c r="BG94" s="620"/>
      <c r="BH94" s="620"/>
      <c r="BI94" s="620"/>
      <c r="BJ94" s="2732"/>
      <c r="BK94" s="2732"/>
      <c r="BL94" s="2732"/>
      <c r="BM94" s="2732"/>
      <c r="BN94" s="2732"/>
      <c r="BO94" s="2732"/>
      <c r="BP94" s="2732"/>
      <c r="BQ94" s="2732"/>
      <c r="BR94" s="2732"/>
      <c r="BS94" s="2732"/>
      <c r="BT94" s="2732"/>
      <c r="BU94" s="2732"/>
      <c r="BV94" s="2732"/>
      <c r="BW94" s="2732"/>
      <c r="BX94" s="2732"/>
      <c r="BY94" s="2732"/>
      <c r="BZ94" s="2732"/>
      <c r="CA94" s="2732"/>
      <c r="CB94" s="2732"/>
      <c r="CC94" s="2732"/>
      <c r="CD94" s="2732"/>
      <c r="CE94" s="2732"/>
      <c r="CF94" s="2732"/>
      <c r="CG94" s="2732"/>
      <c r="CH94" s="2732"/>
      <c r="CI94" s="2732"/>
      <c r="CJ94" s="2732"/>
      <c r="CQ94" s="618"/>
      <c r="CR94" s="618"/>
      <c r="CS94" s="618"/>
      <c r="CT94" s="618"/>
      <c r="CU94" s="618"/>
      <c r="CV94" s="618"/>
      <c r="CW94" s="618"/>
      <c r="CX94" s="618"/>
      <c r="CY94" s="618"/>
      <c r="CZ94" s="618"/>
      <c r="DA94" s="618"/>
      <c r="DB94" s="618"/>
      <c r="DC94" s="618"/>
      <c r="DD94" s="618"/>
      <c r="DE94" s="618"/>
      <c r="DF94" s="618"/>
      <c r="DG94" s="618"/>
      <c r="DH94" s="618"/>
      <c r="DI94" s="618"/>
    </row>
    <row r="95" spans="1:113" s="523" customFormat="1" ht="3" customHeight="1" x14ac:dyDescent="0.25">
      <c r="A95" s="2726"/>
      <c r="B95" s="2727"/>
      <c r="C95" s="617"/>
      <c r="D95" s="2730"/>
      <c r="E95" s="2730"/>
      <c r="F95" s="2730"/>
      <c r="G95" s="2730"/>
      <c r="H95" s="2730"/>
      <c r="I95" s="2730"/>
      <c r="J95" s="2730"/>
      <c r="K95" s="2730"/>
      <c r="L95" s="2730"/>
      <c r="M95" s="2730"/>
      <c r="N95" s="2730"/>
      <c r="O95" s="2730"/>
      <c r="P95" s="2730"/>
      <c r="Q95" s="2730"/>
      <c r="R95" s="2730"/>
      <c r="S95" s="2730"/>
      <c r="T95" s="2730"/>
      <c r="U95" s="2730"/>
      <c r="V95" s="2730"/>
      <c r="W95" s="2730"/>
      <c r="X95" s="2730"/>
      <c r="Y95" s="2730"/>
      <c r="Z95" s="2730"/>
      <c r="AA95" s="2730"/>
      <c r="AB95" s="2730"/>
      <c r="AC95" s="2730"/>
      <c r="AD95" s="2730"/>
      <c r="AE95" s="2730"/>
      <c r="AF95" s="2730"/>
      <c r="AG95" s="2732"/>
      <c r="AH95" s="2732"/>
      <c r="AI95" s="2732"/>
      <c r="AJ95" s="2732"/>
      <c r="AK95" s="2732"/>
      <c r="AL95" s="2732"/>
      <c r="AM95" s="2732"/>
      <c r="AN95" s="2732"/>
      <c r="AO95" s="2732"/>
      <c r="AP95" s="620"/>
      <c r="AQ95" s="620"/>
      <c r="AR95" s="620"/>
      <c r="AS95" s="620"/>
      <c r="AT95" s="620"/>
      <c r="AU95" s="620"/>
      <c r="AV95" s="620"/>
      <c r="AW95" s="620"/>
      <c r="AX95" s="620"/>
      <c r="AY95" s="620"/>
      <c r="AZ95" s="620"/>
      <c r="BA95" s="620"/>
      <c r="BB95" s="620"/>
      <c r="BC95" s="620"/>
      <c r="BD95" s="620"/>
      <c r="BE95" s="620"/>
      <c r="BF95" s="620"/>
      <c r="BG95" s="620"/>
      <c r="BH95" s="620"/>
      <c r="BI95" s="620"/>
      <c r="BJ95" s="2732"/>
      <c r="BK95" s="2732"/>
      <c r="BL95" s="2732"/>
      <c r="BM95" s="2732"/>
      <c r="BN95" s="2732"/>
      <c r="BO95" s="2732"/>
      <c r="BP95" s="2732"/>
      <c r="BQ95" s="2732"/>
      <c r="BR95" s="2732"/>
      <c r="BS95" s="2732"/>
      <c r="BT95" s="2732"/>
      <c r="BU95" s="2732"/>
      <c r="BV95" s="2732"/>
      <c r="BW95" s="2732"/>
      <c r="BX95" s="2732"/>
      <c r="BY95" s="2732"/>
      <c r="BZ95" s="2732"/>
      <c r="CA95" s="2732"/>
      <c r="CB95" s="2732"/>
      <c r="CC95" s="2732"/>
      <c r="CD95" s="2732"/>
      <c r="CE95" s="2732"/>
      <c r="CF95" s="2732"/>
      <c r="CG95" s="2732"/>
      <c r="CH95" s="2732"/>
      <c r="CI95" s="2732"/>
      <c r="CJ95" s="2732"/>
      <c r="CQ95" s="618"/>
      <c r="CR95" s="618"/>
      <c r="CS95" s="618"/>
      <c r="CT95" s="618"/>
      <c r="CU95" s="618"/>
      <c r="CV95" s="618"/>
      <c r="CW95" s="618"/>
      <c r="CX95" s="618"/>
      <c r="CY95" s="618"/>
      <c r="CZ95" s="618"/>
      <c r="DA95" s="618"/>
      <c r="DB95" s="618"/>
      <c r="DC95" s="618"/>
      <c r="DD95" s="618"/>
      <c r="DE95" s="618"/>
      <c r="DF95" s="618"/>
      <c r="DG95" s="618"/>
      <c r="DH95" s="618"/>
      <c r="DI95" s="618"/>
    </row>
    <row r="96" spans="1:113" s="523" customFormat="1" ht="3" customHeight="1" x14ac:dyDescent="0.25">
      <c r="A96" s="2726"/>
      <c r="B96" s="2727"/>
      <c r="C96" s="617"/>
      <c r="D96" s="2730"/>
      <c r="E96" s="2730"/>
      <c r="F96" s="2730"/>
      <c r="G96" s="2730"/>
      <c r="H96" s="2730"/>
      <c r="I96" s="2730"/>
      <c r="J96" s="2730"/>
      <c r="K96" s="2730"/>
      <c r="L96" s="2730"/>
      <c r="M96" s="2730"/>
      <c r="N96" s="2730"/>
      <c r="O96" s="2730"/>
      <c r="P96" s="2730"/>
      <c r="Q96" s="2730"/>
      <c r="R96" s="2730"/>
      <c r="S96" s="2730"/>
      <c r="T96" s="2730"/>
      <c r="U96" s="2730"/>
      <c r="V96" s="2730"/>
      <c r="W96" s="2730"/>
      <c r="X96" s="2730"/>
      <c r="Y96" s="2730"/>
      <c r="Z96" s="2730"/>
      <c r="AA96" s="2730"/>
      <c r="AB96" s="2730"/>
      <c r="AC96" s="2730"/>
      <c r="AD96" s="2730"/>
      <c r="AE96" s="2730"/>
      <c r="AF96" s="2730"/>
      <c r="AG96" s="2732"/>
      <c r="AH96" s="2732"/>
      <c r="AI96" s="2732"/>
      <c r="AJ96" s="2732"/>
      <c r="AK96" s="2732"/>
      <c r="AL96" s="2732"/>
      <c r="AM96" s="2732"/>
      <c r="AN96" s="2732"/>
      <c r="AO96" s="2732"/>
      <c r="AP96" s="620"/>
      <c r="AQ96" s="620"/>
      <c r="AR96" s="620"/>
      <c r="AS96" s="620"/>
      <c r="AT96" s="620"/>
      <c r="AU96" s="620"/>
      <c r="AV96" s="620"/>
      <c r="AW96" s="620"/>
      <c r="AX96" s="620"/>
      <c r="AY96" s="620"/>
      <c r="AZ96" s="620"/>
      <c r="BA96" s="620"/>
      <c r="BB96" s="620"/>
      <c r="BC96" s="620"/>
      <c r="BD96" s="620"/>
      <c r="BE96" s="620"/>
      <c r="BF96" s="620"/>
      <c r="BG96" s="620"/>
      <c r="BH96" s="620"/>
      <c r="BI96" s="620"/>
      <c r="BJ96" s="2732"/>
      <c r="BK96" s="2732"/>
      <c r="BL96" s="2732"/>
      <c r="BM96" s="2732"/>
      <c r="BN96" s="2732"/>
      <c r="BO96" s="2732"/>
      <c r="BP96" s="2732"/>
      <c r="BQ96" s="2732"/>
      <c r="BR96" s="2732"/>
      <c r="BS96" s="2732"/>
      <c r="BT96" s="2732"/>
      <c r="BU96" s="2732"/>
      <c r="BV96" s="2732"/>
      <c r="BW96" s="2732"/>
      <c r="BX96" s="2732"/>
      <c r="BY96" s="2732"/>
      <c r="BZ96" s="2732"/>
      <c r="CA96" s="2732"/>
      <c r="CB96" s="2732"/>
      <c r="CC96" s="2732"/>
      <c r="CD96" s="2732"/>
      <c r="CE96" s="2732"/>
      <c r="CF96" s="2732"/>
      <c r="CG96" s="2732"/>
      <c r="CH96" s="2732"/>
      <c r="CI96" s="2732"/>
      <c r="CJ96" s="2732"/>
      <c r="CQ96" s="618"/>
      <c r="CR96" s="618"/>
      <c r="CS96" s="618"/>
      <c r="CT96" s="618"/>
      <c r="CU96" s="618"/>
      <c r="CV96" s="618"/>
      <c r="CW96" s="618"/>
      <c r="CX96" s="618"/>
      <c r="CY96" s="618"/>
      <c r="CZ96" s="618"/>
      <c r="DA96" s="618"/>
      <c r="DB96" s="618"/>
      <c r="DC96" s="618"/>
      <c r="DD96" s="618"/>
      <c r="DE96" s="618"/>
      <c r="DF96" s="618"/>
      <c r="DG96" s="618"/>
      <c r="DH96" s="618"/>
      <c r="DI96" s="618"/>
    </row>
    <row r="97" spans="1:113" s="523" customFormat="1" ht="3" customHeight="1" x14ac:dyDescent="0.25">
      <c r="A97" s="2726"/>
      <c r="B97" s="2727"/>
      <c r="C97" s="617"/>
      <c r="D97" s="2730"/>
      <c r="E97" s="2730"/>
      <c r="F97" s="2730"/>
      <c r="G97" s="2730"/>
      <c r="H97" s="2730"/>
      <c r="I97" s="2730"/>
      <c r="J97" s="2730"/>
      <c r="K97" s="2730"/>
      <c r="L97" s="2730"/>
      <c r="M97" s="2730"/>
      <c r="N97" s="2730"/>
      <c r="O97" s="2730"/>
      <c r="P97" s="2730"/>
      <c r="Q97" s="2730"/>
      <c r="R97" s="2730"/>
      <c r="S97" s="2730"/>
      <c r="T97" s="2730"/>
      <c r="U97" s="2730"/>
      <c r="V97" s="2730"/>
      <c r="W97" s="2730"/>
      <c r="X97" s="2730"/>
      <c r="Y97" s="2730"/>
      <c r="Z97" s="2730"/>
      <c r="AA97" s="2730"/>
      <c r="AB97" s="2730"/>
      <c r="AC97" s="2730"/>
      <c r="AD97" s="2730"/>
      <c r="AE97" s="2730"/>
      <c r="AF97" s="2730"/>
      <c r="AG97" s="2732"/>
      <c r="AH97" s="2732"/>
      <c r="AI97" s="2732"/>
      <c r="AJ97" s="2732"/>
      <c r="AK97" s="2732"/>
      <c r="AL97" s="2732"/>
      <c r="AM97" s="2732"/>
      <c r="AN97" s="2732"/>
      <c r="AO97" s="2732"/>
      <c r="AP97" s="620"/>
      <c r="AQ97" s="620"/>
      <c r="AR97" s="620"/>
      <c r="AS97" s="620"/>
      <c r="AT97" s="620"/>
      <c r="AU97" s="620"/>
      <c r="AV97" s="620"/>
      <c r="AW97" s="620"/>
      <c r="AX97" s="620"/>
      <c r="AY97" s="620"/>
      <c r="AZ97" s="620"/>
      <c r="BA97" s="620"/>
      <c r="BB97" s="620"/>
      <c r="BC97" s="620"/>
      <c r="BD97" s="620"/>
      <c r="BE97" s="620"/>
      <c r="BF97" s="620"/>
      <c r="BG97" s="620"/>
      <c r="BH97" s="620"/>
      <c r="BI97" s="620"/>
      <c r="BJ97" s="2732"/>
      <c r="BK97" s="2732"/>
      <c r="BL97" s="2732"/>
      <c r="BM97" s="2732"/>
      <c r="BN97" s="2732"/>
      <c r="BO97" s="2732"/>
      <c r="BP97" s="2732"/>
      <c r="BQ97" s="2732"/>
      <c r="BR97" s="2732"/>
      <c r="BS97" s="2732"/>
      <c r="BT97" s="2732"/>
      <c r="BU97" s="2732"/>
      <c r="BV97" s="2732"/>
      <c r="BW97" s="2732"/>
      <c r="BX97" s="2732"/>
      <c r="BY97" s="2732"/>
      <c r="BZ97" s="2732"/>
      <c r="CA97" s="2732"/>
      <c r="CB97" s="2732"/>
      <c r="CC97" s="2732"/>
      <c r="CD97" s="2732"/>
      <c r="CE97" s="2732"/>
      <c r="CF97" s="2732"/>
      <c r="CG97" s="2732"/>
      <c r="CH97" s="2732"/>
      <c r="CI97" s="2732"/>
      <c r="CJ97" s="2732"/>
      <c r="CQ97" s="618"/>
      <c r="CR97" s="618"/>
      <c r="CS97" s="618"/>
      <c r="CT97" s="618"/>
      <c r="CU97" s="618"/>
      <c r="CV97" s="618"/>
      <c r="CW97" s="618"/>
      <c r="CX97" s="618"/>
      <c r="CY97" s="618"/>
      <c r="CZ97" s="618"/>
      <c r="DA97" s="618"/>
      <c r="DB97" s="618"/>
      <c r="DC97" s="618"/>
      <c r="DD97" s="618"/>
      <c r="DE97" s="618"/>
      <c r="DF97" s="618"/>
      <c r="DG97" s="618"/>
      <c r="DH97" s="618"/>
      <c r="DI97" s="618"/>
    </row>
    <row r="98" spans="1:113" s="523" customFormat="1" ht="3" customHeight="1" x14ac:dyDescent="0.25">
      <c r="A98" s="2726"/>
      <c r="B98" s="2727"/>
      <c r="C98" s="617"/>
      <c r="D98" s="2733"/>
      <c r="E98" s="2730"/>
      <c r="F98" s="2730"/>
      <c r="G98" s="2730"/>
      <c r="H98" s="2730"/>
      <c r="I98" s="2730"/>
      <c r="J98" s="2730"/>
      <c r="K98" s="2730"/>
      <c r="L98" s="2730"/>
      <c r="M98" s="2730"/>
      <c r="N98" s="2730"/>
      <c r="O98" s="2730"/>
      <c r="P98" s="2730"/>
      <c r="Q98" s="2730"/>
      <c r="R98" s="2730"/>
      <c r="S98" s="2730"/>
      <c r="T98" s="2730"/>
      <c r="U98" s="2730"/>
      <c r="V98" s="2730"/>
      <c r="W98" s="2730"/>
      <c r="X98" s="2730"/>
      <c r="Y98" s="2730"/>
      <c r="Z98" s="2730"/>
      <c r="AA98" s="2730"/>
      <c r="AB98" s="2730"/>
      <c r="AC98" s="2730"/>
      <c r="AD98" s="2730"/>
      <c r="AE98" s="2730"/>
      <c r="AF98" s="2730"/>
      <c r="AG98" s="2732"/>
      <c r="AH98" s="2732"/>
      <c r="AI98" s="2732"/>
      <c r="AJ98" s="2732"/>
      <c r="AK98" s="2732"/>
      <c r="AL98" s="2732"/>
      <c r="AM98" s="2732"/>
      <c r="AN98" s="2732"/>
      <c r="AO98" s="2732"/>
      <c r="AP98" s="620"/>
      <c r="AQ98" s="620"/>
      <c r="AR98" s="620"/>
      <c r="AS98" s="620"/>
      <c r="AT98" s="620"/>
      <c r="AU98" s="620"/>
      <c r="AV98" s="620"/>
      <c r="AW98" s="620"/>
      <c r="AX98" s="620"/>
      <c r="AY98" s="620"/>
      <c r="AZ98" s="620"/>
      <c r="BA98" s="620"/>
      <c r="BB98" s="620"/>
      <c r="BC98" s="620"/>
      <c r="BD98" s="620"/>
      <c r="BE98" s="620"/>
      <c r="BF98" s="620"/>
      <c r="BG98" s="620"/>
      <c r="BH98" s="620"/>
      <c r="BI98" s="620"/>
      <c r="BJ98" s="2732"/>
      <c r="BK98" s="2732"/>
      <c r="BL98" s="2732"/>
      <c r="BM98" s="2732"/>
      <c r="BN98" s="2732"/>
      <c r="BO98" s="2732"/>
      <c r="BP98" s="2732"/>
      <c r="BQ98" s="2732"/>
      <c r="BR98" s="2732"/>
      <c r="BS98" s="2732"/>
      <c r="BT98" s="2732"/>
      <c r="BU98" s="2732"/>
      <c r="BV98" s="2732"/>
      <c r="BW98" s="2732"/>
      <c r="BX98" s="2732"/>
      <c r="BY98" s="2732"/>
      <c r="BZ98" s="2732"/>
      <c r="CA98" s="2732"/>
      <c r="CB98" s="2732"/>
      <c r="CC98" s="2732"/>
      <c r="CD98" s="2732"/>
      <c r="CE98" s="2732"/>
      <c r="CF98" s="2732"/>
      <c r="CG98" s="2732"/>
      <c r="CH98" s="2732"/>
      <c r="CI98" s="2732"/>
      <c r="CJ98" s="2732"/>
      <c r="CQ98" s="618"/>
      <c r="CR98" s="618"/>
      <c r="CS98" s="618"/>
      <c r="CT98" s="618"/>
      <c r="CU98" s="618"/>
      <c r="CV98" s="618"/>
      <c r="CW98" s="618"/>
      <c r="CX98" s="618"/>
      <c r="CY98" s="618"/>
      <c r="CZ98" s="618"/>
      <c r="DA98" s="618"/>
      <c r="DB98" s="618"/>
      <c r="DC98" s="618"/>
      <c r="DD98" s="618"/>
      <c r="DE98" s="618"/>
      <c r="DF98" s="618"/>
      <c r="DG98" s="618"/>
      <c r="DH98" s="618"/>
      <c r="DI98" s="618"/>
    </row>
    <row r="99" spans="1:113" s="523" customFormat="1" ht="3" customHeight="1" x14ac:dyDescent="0.25">
      <c r="A99" s="2726"/>
      <c r="B99" s="2727"/>
      <c r="C99" s="617"/>
      <c r="D99" s="2730"/>
      <c r="E99" s="2730"/>
      <c r="F99" s="2730"/>
      <c r="G99" s="2730"/>
      <c r="H99" s="2730"/>
      <c r="I99" s="2730"/>
      <c r="J99" s="2730"/>
      <c r="K99" s="2730"/>
      <c r="L99" s="2730"/>
      <c r="M99" s="2730"/>
      <c r="N99" s="2730"/>
      <c r="O99" s="2730"/>
      <c r="P99" s="2730"/>
      <c r="Q99" s="2730"/>
      <c r="R99" s="2730"/>
      <c r="S99" s="2730"/>
      <c r="T99" s="2730"/>
      <c r="U99" s="2730"/>
      <c r="V99" s="2730"/>
      <c r="W99" s="2730"/>
      <c r="X99" s="2730"/>
      <c r="Y99" s="2730"/>
      <c r="Z99" s="2730"/>
      <c r="AA99" s="2730"/>
      <c r="AB99" s="2730"/>
      <c r="AC99" s="2730"/>
      <c r="AD99" s="2730"/>
      <c r="AE99" s="2730"/>
      <c r="AF99" s="2730"/>
      <c r="AG99" s="2732"/>
      <c r="AH99" s="2732"/>
      <c r="AI99" s="2732"/>
      <c r="AJ99" s="2732"/>
      <c r="AK99" s="2732"/>
      <c r="AL99" s="2732"/>
      <c r="AM99" s="2732"/>
      <c r="AN99" s="2732"/>
      <c r="AO99" s="2732"/>
      <c r="AP99" s="620"/>
      <c r="AQ99" s="620"/>
      <c r="AR99" s="620"/>
      <c r="AS99" s="620"/>
      <c r="AT99" s="620"/>
      <c r="AU99" s="620"/>
      <c r="AV99" s="620"/>
      <c r="AW99" s="620"/>
      <c r="AX99" s="620"/>
      <c r="AY99" s="620"/>
      <c r="AZ99" s="620"/>
      <c r="BA99" s="620"/>
      <c r="BB99" s="620"/>
      <c r="BC99" s="620"/>
      <c r="BD99" s="620"/>
      <c r="BE99" s="620"/>
      <c r="BF99" s="620"/>
      <c r="BG99" s="620"/>
      <c r="BH99" s="620"/>
      <c r="BI99" s="620"/>
      <c r="BJ99" s="2732"/>
      <c r="BK99" s="2732"/>
      <c r="BL99" s="2732"/>
      <c r="BM99" s="2732"/>
      <c r="BN99" s="2732"/>
      <c r="BO99" s="2732"/>
      <c r="BP99" s="2732"/>
      <c r="BQ99" s="2732"/>
      <c r="BR99" s="2732"/>
      <c r="BS99" s="2732"/>
      <c r="BT99" s="2732"/>
      <c r="BU99" s="2732"/>
      <c r="BV99" s="2732"/>
      <c r="BW99" s="2732"/>
      <c r="BX99" s="2732"/>
      <c r="BY99" s="2732"/>
      <c r="BZ99" s="2732"/>
      <c r="CA99" s="2732"/>
      <c r="CB99" s="2732"/>
      <c r="CC99" s="2732"/>
      <c r="CD99" s="2732"/>
      <c r="CE99" s="2732"/>
      <c r="CF99" s="2732"/>
      <c r="CG99" s="2732"/>
      <c r="CH99" s="2732"/>
      <c r="CI99" s="2732"/>
      <c r="CJ99" s="2732"/>
      <c r="CQ99" s="618"/>
      <c r="CR99" s="618"/>
      <c r="CS99" s="618"/>
      <c r="CT99" s="618"/>
      <c r="CU99" s="618"/>
      <c r="CV99" s="618"/>
      <c r="CW99" s="618"/>
      <c r="CX99" s="618"/>
      <c r="CY99" s="618"/>
      <c r="CZ99" s="618"/>
      <c r="DA99" s="618"/>
      <c r="DB99" s="618"/>
      <c r="DC99" s="618"/>
      <c r="DD99" s="618"/>
      <c r="DE99" s="618"/>
      <c r="DF99" s="618"/>
      <c r="DG99" s="618"/>
      <c r="DH99" s="618"/>
      <c r="DI99" s="618"/>
    </row>
    <row r="100" spans="1:113" s="523" customFormat="1" ht="3" customHeight="1" x14ac:dyDescent="0.25">
      <c r="A100" s="2726"/>
      <c r="B100" s="2727"/>
      <c r="C100" s="617"/>
      <c r="D100" s="2730"/>
      <c r="E100" s="2730"/>
      <c r="F100" s="2730"/>
      <c r="G100" s="2730"/>
      <c r="H100" s="2730"/>
      <c r="I100" s="2730"/>
      <c r="J100" s="2730"/>
      <c r="K100" s="2730"/>
      <c r="L100" s="2730"/>
      <c r="M100" s="2730"/>
      <c r="N100" s="2730"/>
      <c r="O100" s="2730"/>
      <c r="P100" s="2730"/>
      <c r="Q100" s="2730"/>
      <c r="R100" s="2730"/>
      <c r="S100" s="2730"/>
      <c r="T100" s="2730"/>
      <c r="U100" s="2730"/>
      <c r="V100" s="2730"/>
      <c r="W100" s="2730"/>
      <c r="X100" s="2730"/>
      <c r="Y100" s="2730"/>
      <c r="Z100" s="2730"/>
      <c r="AA100" s="2730"/>
      <c r="AB100" s="2730"/>
      <c r="AC100" s="2730"/>
      <c r="AD100" s="2730"/>
      <c r="AE100" s="2730"/>
      <c r="AF100" s="2730"/>
      <c r="AG100" s="2732"/>
      <c r="AH100" s="2732"/>
      <c r="AI100" s="2732"/>
      <c r="AJ100" s="2732"/>
      <c r="AK100" s="2732"/>
      <c r="AL100" s="2732"/>
      <c r="AM100" s="2732"/>
      <c r="AN100" s="2732"/>
      <c r="AO100" s="2732"/>
      <c r="AP100" s="620"/>
      <c r="AQ100" s="620"/>
      <c r="AR100" s="620"/>
      <c r="AS100" s="620"/>
      <c r="AT100" s="620"/>
      <c r="AU100" s="620"/>
      <c r="AV100" s="620"/>
      <c r="AW100" s="620"/>
      <c r="AX100" s="620"/>
      <c r="AY100" s="620"/>
      <c r="AZ100" s="620"/>
      <c r="BA100" s="620"/>
      <c r="BB100" s="620"/>
      <c r="BC100" s="620"/>
      <c r="BD100" s="620"/>
      <c r="BE100" s="620"/>
      <c r="BF100" s="620"/>
      <c r="BG100" s="620"/>
      <c r="BH100" s="620"/>
      <c r="BI100" s="620"/>
      <c r="BJ100" s="2732"/>
      <c r="BK100" s="2732"/>
      <c r="BL100" s="2732"/>
      <c r="BM100" s="2732"/>
      <c r="BN100" s="2732"/>
      <c r="BO100" s="2732"/>
      <c r="BP100" s="2732"/>
      <c r="BQ100" s="2732"/>
      <c r="BR100" s="2732"/>
      <c r="BS100" s="2732"/>
      <c r="BT100" s="2732"/>
      <c r="BU100" s="2732"/>
      <c r="BV100" s="2732"/>
      <c r="BW100" s="2732"/>
      <c r="BX100" s="2732"/>
      <c r="BY100" s="2732"/>
      <c r="BZ100" s="2732"/>
      <c r="CA100" s="2732"/>
      <c r="CB100" s="2732"/>
      <c r="CC100" s="2732"/>
      <c r="CD100" s="2732"/>
      <c r="CE100" s="2732"/>
      <c r="CF100" s="2732"/>
      <c r="CG100" s="2732"/>
      <c r="CH100" s="2732"/>
      <c r="CI100" s="2732"/>
      <c r="CJ100" s="2732"/>
      <c r="CQ100" s="618"/>
      <c r="CR100" s="618"/>
      <c r="CS100" s="618"/>
      <c r="CT100" s="618"/>
      <c r="CU100" s="618"/>
      <c r="CV100" s="618"/>
      <c r="CW100" s="618"/>
      <c r="CX100" s="618"/>
      <c r="CY100" s="618"/>
      <c r="CZ100" s="618"/>
      <c r="DA100" s="618"/>
      <c r="DB100" s="618"/>
      <c r="DC100" s="618"/>
      <c r="DD100" s="618"/>
      <c r="DE100" s="618"/>
      <c r="DF100" s="618"/>
      <c r="DG100" s="618"/>
      <c r="DH100" s="618"/>
      <c r="DI100" s="618"/>
    </row>
    <row r="101" spans="1:113" s="523" customFormat="1" ht="3" customHeight="1" x14ac:dyDescent="0.25">
      <c r="A101" s="2726"/>
      <c r="B101" s="2727"/>
      <c r="C101" s="617"/>
      <c r="D101" s="2730"/>
      <c r="E101" s="2730"/>
      <c r="F101" s="2730"/>
      <c r="G101" s="2730"/>
      <c r="H101" s="2730"/>
      <c r="I101" s="2730"/>
      <c r="J101" s="2730"/>
      <c r="K101" s="2730"/>
      <c r="L101" s="2730"/>
      <c r="M101" s="2730"/>
      <c r="N101" s="2730"/>
      <c r="O101" s="2730"/>
      <c r="P101" s="2730"/>
      <c r="Q101" s="2730"/>
      <c r="R101" s="2730"/>
      <c r="S101" s="2730"/>
      <c r="T101" s="2730"/>
      <c r="U101" s="2730"/>
      <c r="V101" s="2730"/>
      <c r="W101" s="2730"/>
      <c r="X101" s="2730"/>
      <c r="Y101" s="2730"/>
      <c r="Z101" s="2730"/>
      <c r="AA101" s="2730"/>
      <c r="AB101" s="2730"/>
      <c r="AC101" s="2730"/>
      <c r="AD101" s="2730"/>
      <c r="AE101" s="2730"/>
      <c r="AF101" s="2730"/>
      <c r="AG101" s="2732"/>
      <c r="AH101" s="2732"/>
      <c r="AI101" s="2732"/>
      <c r="AJ101" s="2732"/>
      <c r="AK101" s="2732"/>
      <c r="AL101" s="2732"/>
      <c r="AM101" s="2732"/>
      <c r="AN101" s="2732"/>
      <c r="AO101" s="2732"/>
      <c r="AP101" s="620"/>
      <c r="AQ101" s="620"/>
      <c r="AR101" s="620"/>
      <c r="AS101" s="620"/>
      <c r="AT101" s="620"/>
      <c r="AU101" s="620"/>
      <c r="AV101" s="620"/>
      <c r="AW101" s="620"/>
      <c r="AX101" s="620"/>
      <c r="AY101" s="620"/>
      <c r="AZ101" s="620"/>
      <c r="BA101" s="620"/>
      <c r="BB101" s="620"/>
      <c r="BC101" s="620"/>
      <c r="BD101" s="620"/>
      <c r="BE101" s="620"/>
      <c r="BF101" s="620"/>
      <c r="BG101" s="620"/>
      <c r="BH101" s="620"/>
      <c r="BI101" s="620"/>
      <c r="BJ101" s="2732"/>
      <c r="BK101" s="2732"/>
      <c r="BL101" s="2732"/>
      <c r="BM101" s="2732"/>
      <c r="BN101" s="2732"/>
      <c r="BO101" s="2732"/>
      <c r="BP101" s="2732"/>
      <c r="BQ101" s="2732"/>
      <c r="BR101" s="2732"/>
      <c r="BS101" s="2732"/>
      <c r="BT101" s="2732"/>
      <c r="BU101" s="2732"/>
      <c r="BV101" s="2732"/>
      <c r="BW101" s="2732"/>
      <c r="BX101" s="2732"/>
      <c r="BY101" s="2732"/>
      <c r="BZ101" s="2732"/>
      <c r="CA101" s="2732"/>
      <c r="CB101" s="2732"/>
      <c r="CC101" s="2732"/>
      <c r="CD101" s="2732"/>
      <c r="CE101" s="2732"/>
      <c r="CF101" s="2732"/>
      <c r="CG101" s="2732"/>
      <c r="CH101" s="2732"/>
      <c r="CI101" s="2732"/>
      <c r="CJ101" s="2732"/>
      <c r="CQ101" s="618"/>
      <c r="CR101" s="618"/>
      <c r="CS101" s="618"/>
      <c r="CT101" s="618"/>
      <c r="CU101" s="618"/>
      <c r="CV101" s="618"/>
      <c r="CW101" s="618"/>
      <c r="CX101" s="618"/>
      <c r="CY101" s="618"/>
      <c r="CZ101" s="618"/>
      <c r="DA101" s="618"/>
      <c r="DB101" s="618"/>
      <c r="DC101" s="2738"/>
      <c r="DD101" s="2738"/>
      <c r="DE101" s="2738"/>
      <c r="DF101" s="2738"/>
      <c r="DG101" s="2738"/>
      <c r="DH101" s="2738"/>
      <c r="DI101" s="2738"/>
    </row>
    <row r="102" spans="1:113" s="523" customFormat="1" ht="3" customHeight="1" x14ac:dyDescent="0.25">
      <c r="A102" s="2726"/>
      <c r="B102" s="2727"/>
      <c r="C102" s="617"/>
      <c r="D102" s="2730"/>
      <c r="E102" s="2730"/>
      <c r="F102" s="2730"/>
      <c r="G102" s="2730"/>
      <c r="H102" s="2730"/>
      <c r="I102" s="2730"/>
      <c r="J102" s="2730"/>
      <c r="K102" s="2730"/>
      <c r="L102" s="2730"/>
      <c r="M102" s="2730"/>
      <c r="N102" s="2730"/>
      <c r="O102" s="2730"/>
      <c r="P102" s="2730"/>
      <c r="Q102" s="2730"/>
      <c r="R102" s="2730"/>
      <c r="S102" s="2730"/>
      <c r="T102" s="2730"/>
      <c r="U102" s="2730"/>
      <c r="V102" s="2730"/>
      <c r="W102" s="2730"/>
      <c r="X102" s="2730"/>
      <c r="Y102" s="2730"/>
      <c r="Z102" s="2730"/>
      <c r="AA102" s="2730"/>
      <c r="AB102" s="2730"/>
      <c r="AC102" s="2730"/>
      <c r="AD102" s="2730"/>
      <c r="AE102" s="2730"/>
      <c r="AF102" s="2730"/>
      <c r="AG102" s="2732"/>
      <c r="AH102" s="2732"/>
      <c r="AI102" s="2732"/>
      <c r="AJ102" s="2732"/>
      <c r="AK102" s="2732"/>
      <c r="AL102" s="2732"/>
      <c r="AM102" s="2732"/>
      <c r="AN102" s="2732"/>
      <c r="AO102" s="2732"/>
      <c r="AP102" s="620"/>
      <c r="AQ102" s="620"/>
      <c r="AR102" s="620"/>
      <c r="AS102" s="620"/>
      <c r="AT102" s="620"/>
      <c r="AU102" s="620"/>
      <c r="AV102" s="620"/>
      <c r="AW102" s="620"/>
      <c r="AX102" s="620"/>
      <c r="AY102" s="620"/>
      <c r="AZ102" s="620"/>
      <c r="BA102" s="620"/>
      <c r="BB102" s="620"/>
      <c r="BC102" s="620"/>
      <c r="BD102" s="620"/>
      <c r="BE102" s="620"/>
      <c r="BF102" s="620"/>
      <c r="BG102" s="620"/>
      <c r="BH102" s="620"/>
      <c r="BI102" s="620"/>
      <c r="BJ102" s="2732"/>
      <c r="BK102" s="2732"/>
      <c r="BL102" s="2732"/>
      <c r="BM102" s="2732"/>
      <c r="BN102" s="2732"/>
      <c r="BO102" s="2732"/>
      <c r="BP102" s="2732"/>
      <c r="BQ102" s="2732"/>
      <c r="BR102" s="2732"/>
      <c r="BS102" s="2732"/>
      <c r="BT102" s="2732"/>
      <c r="BU102" s="2732"/>
      <c r="BV102" s="2732"/>
      <c r="BW102" s="2732"/>
      <c r="BX102" s="2732"/>
      <c r="BY102" s="2732"/>
      <c r="BZ102" s="2732"/>
      <c r="CA102" s="2732"/>
      <c r="CB102" s="2732"/>
      <c r="CC102" s="2732"/>
      <c r="CD102" s="2732"/>
      <c r="CE102" s="2732"/>
      <c r="CF102" s="2732"/>
      <c r="CG102" s="2732"/>
      <c r="CH102" s="2732"/>
      <c r="CI102" s="2732"/>
      <c r="CJ102" s="2732"/>
      <c r="CQ102" s="618"/>
      <c r="CR102" s="618"/>
      <c r="CS102" s="618"/>
      <c r="CT102" s="618"/>
      <c r="CU102" s="618"/>
      <c r="CV102" s="618"/>
      <c r="CW102" s="618"/>
      <c r="CX102" s="618"/>
      <c r="CY102" s="618"/>
      <c r="CZ102" s="618"/>
      <c r="DA102" s="618"/>
      <c r="DB102" s="618"/>
      <c r="DC102" s="2738"/>
      <c r="DD102" s="2738"/>
      <c r="DE102" s="2738"/>
      <c r="DF102" s="2738"/>
      <c r="DG102" s="2738"/>
      <c r="DH102" s="2738"/>
      <c r="DI102" s="2738"/>
    </row>
    <row r="103" spans="1:113" s="523" customFormat="1" ht="3" customHeight="1" x14ac:dyDescent="0.25">
      <c r="A103" s="2726"/>
      <c r="B103" s="2727"/>
      <c r="C103" s="617"/>
      <c r="D103" s="2733"/>
      <c r="E103" s="2730"/>
      <c r="F103" s="2730"/>
      <c r="G103" s="2730"/>
      <c r="H103" s="2730"/>
      <c r="I103" s="2730"/>
      <c r="J103" s="2730"/>
      <c r="K103" s="2730"/>
      <c r="L103" s="2730"/>
      <c r="M103" s="2730"/>
      <c r="N103" s="2730"/>
      <c r="O103" s="2730"/>
      <c r="P103" s="2730"/>
      <c r="Q103" s="2730"/>
      <c r="R103" s="2730"/>
      <c r="S103" s="2730"/>
      <c r="T103" s="2730"/>
      <c r="U103" s="2730"/>
      <c r="V103" s="2730"/>
      <c r="W103" s="2730"/>
      <c r="X103" s="2730"/>
      <c r="Y103" s="2730"/>
      <c r="Z103" s="2730"/>
      <c r="AA103" s="2730"/>
      <c r="AB103" s="2730"/>
      <c r="AC103" s="2730"/>
      <c r="AD103" s="2730"/>
      <c r="AE103" s="2730"/>
      <c r="AF103" s="2730"/>
      <c r="AG103" s="2732"/>
      <c r="AH103" s="2732"/>
      <c r="AI103" s="2732"/>
      <c r="AJ103" s="2732"/>
      <c r="AK103" s="2732"/>
      <c r="AL103" s="2732"/>
      <c r="AM103" s="2732"/>
      <c r="AN103" s="2732"/>
      <c r="AO103" s="2732"/>
      <c r="AP103" s="621"/>
      <c r="AQ103" s="621"/>
      <c r="AR103" s="621"/>
      <c r="AS103" s="621"/>
      <c r="AT103" s="621"/>
      <c r="AU103" s="621"/>
      <c r="AV103" s="621"/>
      <c r="AW103" s="621"/>
      <c r="AX103" s="621"/>
      <c r="AY103" s="621"/>
      <c r="AZ103" s="621"/>
      <c r="BA103" s="621"/>
      <c r="BB103" s="621"/>
      <c r="BC103" s="621"/>
      <c r="BD103" s="621"/>
      <c r="BE103" s="621"/>
      <c r="BF103" s="621"/>
      <c r="BG103" s="621"/>
      <c r="BH103" s="621"/>
      <c r="BI103" s="621"/>
      <c r="BJ103" s="2732"/>
      <c r="BK103" s="2732"/>
      <c r="BL103" s="2732"/>
      <c r="BM103" s="2732"/>
      <c r="BN103" s="2732"/>
      <c r="BO103" s="2732"/>
      <c r="BP103" s="2732"/>
      <c r="BQ103" s="2732"/>
      <c r="BR103" s="2732"/>
      <c r="BS103" s="2732"/>
      <c r="BT103" s="2732"/>
      <c r="BU103" s="2732"/>
      <c r="BV103" s="2732"/>
      <c r="BW103" s="2732"/>
      <c r="BX103" s="2732"/>
      <c r="BY103" s="2732"/>
      <c r="BZ103" s="2732"/>
      <c r="CA103" s="2732"/>
      <c r="CB103" s="2732"/>
      <c r="CC103" s="2732"/>
      <c r="CD103" s="2732"/>
      <c r="CE103" s="2732"/>
      <c r="CF103" s="2732"/>
      <c r="CG103" s="2732"/>
      <c r="CH103" s="2732"/>
      <c r="CI103" s="2732"/>
      <c r="CJ103" s="2732"/>
      <c r="CK103" s="618"/>
      <c r="CL103" s="618"/>
      <c r="CM103" s="618"/>
      <c r="CN103" s="618"/>
      <c r="CO103" s="618"/>
      <c r="CP103" s="618"/>
      <c r="CQ103" s="618"/>
      <c r="CR103" s="618"/>
      <c r="CS103" s="618"/>
      <c r="CT103" s="618"/>
      <c r="CU103" s="618"/>
      <c r="CV103" s="618"/>
      <c r="CW103" s="618"/>
      <c r="CX103" s="618"/>
      <c r="CY103" s="618"/>
      <c r="CZ103" s="618"/>
      <c r="DA103" s="618"/>
      <c r="DB103" s="618"/>
      <c r="DC103" s="2738"/>
      <c r="DD103" s="2738"/>
      <c r="DE103" s="2738"/>
      <c r="DF103" s="2738"/>
      <c r="DG103" s="2738"/>
      <c r="DH103" s="2738"/>
      <c r="DI103" s="2738"/>
    </row>
    <row r="104" spans="1:113" s="523" customFormat="1" ht="3" customHeight="1" x14ac:dyDescent="0.25">
      <c r="A104" s="2726"/>
      <c r="B104" s="2727"/>
      <c r="C104" s="617"/>
      <c r="D104" s="2730"/>
      <c r="E104" s="2730"/>
      <c r="F104" s="2730"/>
      <c r="G104" s="2730"/>
      <c r="H104" s="2730"/>
      <c r="I104" s="2730"/>
      <c r="J104" s="2730"/>
      <c r="K104" s="2730"/>
      <c r="L104" s="2730"/>
      <c r="M104" s="2730"/>
      <c r="N104" s="2730"/>
      <c r="O104" s="2730"/>
      <c r="P104" s="2730"/>
      <c r="Q104" s="2730"/>
      <c r="R104" s="2730"/>
      <c r="S104" s="2730"/>
      <c r="T104" s="2730"/>
      <c r="U104" s="2730"/>
      <c r="V104" s="2730"/>
      <c r="W104" s="2730"/>
      <c r="X104" s="2730"/>
      <c r="Y104" s="2730"/>
      <c r="Z104" s="2730"/>
      <c r="AA104" s="2730"/>
      <c r="AB104" s="2730"/>
      <c r="AC104" s="2730"/>
      <c r="AD104" s="2730"/>
      <c r="AE104" s="2730"/>
      <c r="AF104" s="2730"/>
      <c r="AG104" s="2732"/>
      <c r="AH104" s="2732"/>
      <c r="AI104" s="2732"/>
      <c r="AJ104" s="2732"/>
      <c r="AK104" s="2732"/>
      <c r="AL104" s="2732"/>
      <c r="AM104" s="2732"/>
      <c r="AN104" s="2732"/>
      <c r="AO104" s="2732"/>
      <c r="AP104" s="621"/>
      <c r="AQ104" s="621"/>
      <c r="AR104" s="621"/>
      <c r="AS104" s="621"/>
      <c r="AT104" s="621"/>
      <c r="AU104" s="621"/>
      <c r="AV104" s="621"/>
      <c r="AW104" s="621"/>
      <c r="AX104" s="621"/>
      <c r="AY104" s="621"/>
      <c r="AZ104" s="621"/>
      <c r="BA104" s="621"/>
      <c r="BB104" s="621"/>
      <c r="BC104" s="621"/>
      <c r="BD104" s="621"/>
      <c r="BE104" s="621"/>
      <c r="BF104" s="621"/>
      <c r="BG104" s="621"/>
      <c r="BH104" s="621"/>
      <c r="BI104" s="621"/>
      <c r="BJ104" s="2732"/>
      <c r="BK104" s="2732"/>
      <c r="BL104" s="2732"/>
      <c r="BM104" s="2732"/>
      <c r="BN104" s="2732"/>
      <c r="BO104" s="2732"/>
      <c r="BP104" s="2732"/>
      <c r="BQ104" s="2732"/>
      <c r="BR104" s="2732"/>
      <c r="BS104" s="2732"/>
      <c r="BT104" s="2732"/>
      <c r="BU104" s="2732"/>
      <c r="BV104" s="2732"/>
      <c r="BW104" s="2732"/>
      <c r="BX104" s="2732"/>
      <c r="BY104" s="2732"/>
      <c r="BZ104" s="2732"/>
      <c r="CA104" s="2732"/>
      <c r="CB104" s="2732"/>
      <c r="CC104" s="2732"/>
      <c r="CD104" s="2732"/>
      <c r="CE104" s="2732"/>
      <c r="CF104" s="2732"/>
      <c r="CG104" s="2732"/>
      <c r="CH104" s="2732"/>
      <c r="CI104" s="2732"/>
      <c r="CJ104" s="2732"/>
      <c r="CK104" s="618"/>
      <c r="CL104" s="618"/>
      <c r="CM104" s="618"/>
      <c r="CN104" s="618"/>
      <c r="CO104" s="618"/>
      <c r="CP104" s="618"/>
      <c r="CQ104" s="618"/>
      <c r="CR104" s="618"/>
      <c r="CS104" s="618"/>
      <c r="CT104" s="618"/>
      <c r="CU104" s="618"/>
      <c r="CV104" s="618"/>
      <c r="CW104" s="618"/>
      <c r="CX104" s="618"/>
      <c r="CY104" s="618"/>
      <c r="CZ104" s="618"/>
      <c r="DA104" s="618"/>
      <c r="DB104" s="618"/>
      <c r="DC104" s="2738"/>
      <c r="DD104" s="2738"/>
      <c r="DE104" s="2738"/>
      <c r="DF104" s="2738"/>
      <c r="DG104" s="2738"/>
      <c r="DH104" s="2738"/>
      <c r="DI104" s="2738"/>
    </row>
    <row r="105" spans="1:113" s="523" customFormat="1" ht="3" customHeight="1" x14ac:dyDescent="0.25">
      <c r="A105" s="2726"/>
      <c r="B105" s="2727"/>
      <c r="C105" s="617"/>
      <c r="D105" s="2730"/>
      <c r="E105" s="2730"/>
      <c r="F105" s="2730"/>
      <c r="G105" s="2730"/>
      <c r="H105" s="2730"/>
      <c r="I105" s="2730"/>
      <c r="J105" s="2730"/>
      <c r="K105" s="2730"/>
      <c r="L105" s="2730"/>
      <c r="M105" s="2730"/>
      <c r="N105" s="2730"/>
      <c r="O105" s="2730"/>
      <c r="P105" s="2730"/>
      <c r="Q105" s="2730"/>
      <c r="R105" s="2730"/>
      <c r="S105" s="2730"/>
      <c r="T105" s="2730"/>
      <c r="U105" s="2730"/>
      <c r="V105" s="2730"/>
      <c r="W105" s="2730"/>
      <c r="X105" s="2730"/>
      <c r="Y105" s="2730"/>
      <c r="Z105" s="2730"/>
      <c r="AA105" s="2730"/>
      <c r="AB105" s="2730"/>
      <c r="AC105" s="2730"/>
      <c r="AD105" s="2730"/>
      <c r="AE105" s="2730"/>
      <c r="AF105" s="2730"/>
      <c r="AG105" s="2732"/>
      <c r="AH105" s="2732"/>
      <c r="AI105" s="2732"/>
      <c r="AJ105" s="2732"/>
      <c r="AK105" s="2732"/>
      <c r="AL105" s="2732"/>
      <c r="AM105" s="2732"/>
      <c r="AN105" s="2732"/>
      <c r="AO105" s="2732"/>
      <c r="AP105" s="621"/>
      <c r="AQ105" s="621"/>
      <c r="AR105" s="621"/>
      <c r="AS105" s="621"/>
      <c r="AT105" s="621"/>
      <c r="AU105" s="621"/>
      <c r="AV105" s="621"/>
      <c r="AW105" s="621"/>
      <c r="AX105" s="621"/>
      <c r="AY105" s="621"/>
      <c r="AZ105" s="621"/>
      <c r="BA105" s="621"/>
      <c r="BB105" s="621"/>
      <c r="BC105" s="621"/>
      <c r="BD105" s="621"/>
      <c r="BE105" s="621"/>
      <c r="BF105" s="621"/>
      <c r="BG105" s="621"/>
      <c r="BH105" s="621"/>
      <c r="BI105" s="621"/>
      <c r="BJ105" s="2732"/>
      <c r="BK105" s="2732"/>
      <c r="BL105" s="2732"/>
      <c r="BM105" s="2732"/>
      <c r="BN105" s="2732"/>
      <c r="BO105" s="2732"/>
      <c r="BP105" s="2732"/>
      <c r="BQ105" s="2732"/>
      <c r="BR105" s="2732"/>
      <c r="BS105" s="2732"/>
      <c r="BT105" s="2732"/>
      <c r="BU105" s="2732"/>
      <c r="BV105" s="2732"/>
      <c r="BW105" s="2732"/>
      <c r="BX105" s="2732"/>
      <c r="BY105" s="2732"/>
      <c r="BZ105" s="2732"/>
      <c r="CA105" s="2732"/>
      <c r="CB105" s="2732"/>
      <c r="CC105" s="2732"/>
      <c r="CD105" s="2732"/>
      <c r="CE105" s="2732"/>
      <c r="CF105" s="2732"/>
      <c r="CG105" s="2732"/>
      <c r="CH105" s="2732"/>
      <c r="CI105" s="2732"/>
      <c r="CJ105" s="2732"/>
      <c r="CK105" s="618"/>
      <c r="CL105" s="618"/>
      <c r="CM105" s="618"/>
      <c r="CN105" s="618"/>
      <c r="CO105" s="618"/>
      <c r="CP105" s="618"/>
      <c r="CQ105" s="618"/>
      <c r="CR105" s="618"/>
      <c r="CS105" s="618"/>
      <c r="CT105" s="618"/>
      <c r="CU105" s="618"/>
      <c r="CV105" s="618"/>
      <c r="CW105" s="618"/>
      <c r="CX105" s="618"/>
      <c r="CY105" s="618"/>
      <c r="CZ105" s="618"/>
      <c r="DA105" s="618"/>
      <c r="DB105" s="618"/>
      <c r="DC105" s="618"/>
      <c r="DD105" s="618"/>
      <c r="DE105" s="618"/>
      <c r="DF105" s="618"/>
      <c r="DG105" s="618"/>
      <c r="DH105" s="618"/>
      <c r="DI105" s="618"/>
    </row>
    <row r="106" spans="1:113" s="523" customFormat="1" ht="3" customHeight="1" x14ac:dyDescent="0.25">
      <c r="A106" s="2726"/>
      <c r="B106" s="2727"/>
      <c r="C106" s="617"/>
      <c r="D106" s="2730"/>
      <c r="E106" s="2730"/>
      <c r="F106" s="2730"/>
      <c r="G106" s="2730"/>
      <c r="H106" s="2730"/>
      <c r="I106" s="2730"/>
      <c r="J106" s="2730"/>
      <c r="K106" s="2730"/>
      <c r="L106" s="2730"/>
      <c r="M106" s="2730"/>
      <c r="N106" s="2730"/>
      <c r="O106" s="2730"/>
      <c r="P106" s="2730"/>
      <c r="Q106" s="2730"/>
      <c r="R106" s="2730"/>
      <c r="S106" s="2730"/>
      <c r="T106" s="2730"/>
      <c r="U106" s="2730"/>
      <c r="V106" s="2730"/>
      <c r="W106" s="2730"/>
      <c r="X106" s="2730"/>
      <c r="Y106" s="2730"/>
      <c r="Z106" s="2730"/>
      <c r="AA106" s="2730"/>
      <c r="AB106" s="2730"/>
      <c r="AC106" s="2730"/>
      <c r="AD106" s="2730"/>
      <c r="AE106" s="2730"/>
      <c r="AF106" s="2730"/>
      <c r="AG106" s="2732"/>
      <c r="AH106" s="2732"/>
      <c r="AI106" s="2732"/>
      <c r="AJ106" s="2732"/>
      <c r="AK106" s="2732"/>
      <c r="AL106" s="2732"/>
      <c r="AM106" s="2732"/>
      <c r="AN106" s="2732"/>
      <c r="AO106" s="2732"/>
      <c r="AP106" s="621"/>
      <c r="AQ106" s="621"/>
      <c r="AR106" s="621"/>
      <c r="AS106" s="621"/>
      <c r="AT106" s="621"/>
      <c r="AU106" s="621"/>
      <c r="AV106" s="621"/>
      <c r="AW106" s="621"/>
      <c r="AX106" s="621"/>
      <c r="AY106" s="621"/>
      <c r="AZ106" s="621"/>
      <c r="BA106" s="621"/>
      <c r="BB106" s="621"/>
      <c r="BC106" s="621"/>
      <c r="BD106" s="621"/>
      <c r="BE106" s="621"/>
      <c r="BF106" s="621"/>
      <c r="BG106" s="621"/>
      <c r="BH106" s="621"/>
      <c r="BI106" s="621"/>
      <c r="BJ106" s="2732"/>
      <c r="BK106" s="2732"/>
      <c r="BL106" s="2732"/>
      <c r="BM106" s="2732"/>
      <c r="BN106" s="2732"/>
      <c r="BO106" s="2732"/>
      <c r="BP106" s="2732"/>
      <c r="BQ106" s="2732"/>
      <c r="BR106" s="2732"/>
      <c r="BS106" s="2732"/>
      <c r="BT106" s="2732"/>
      <c r="BU106" s="2732"/>
      <c r="BV106" s="2732"/>
      <c r="BW106" s="2732"/>
      <c r="BX106" s="2732"/>
      <c r="BY106" s="2732"/>
      <c r="BZ106" s="2732"/>
      <c r="CA106" s="2732"/>
      <c r="CB106" s="2732"/>
      <c r="CC106" s="2732"/>
      <c r="CD106" s="2732"/>
      <c r="CE106" s="2732"/>
      <c r="CF106" s="2732"/>
      <c r="CG106" s="2732"/>
      <c r="CH106" s="2732"/>
      <c r="CI106" s="2732"/>
      <c r="CJ106" s="2732"/>
      <c r="CK106" s="618"/>
      <c r="CL106" s="618"/>
      <c r="CM106" s="618"/>
      <c r="CN106" s="618"/>
      <c r="CO106" s="618"/>
      <c r="CP106" s="618"/>
      <c r="CQ106" s="618"/>
      <c r="CR106" s="618"/>
      <c r="CS106" s="618"/>
      <c r="CT106" s="618"/>
      <c r="CU106" s="618"/>
      <c r="CV106" s="618"/>
      <c r="CW106" s="618"/>
      <c r="CX106" s="618"/>
      <c r="CY106" s="618"/>
      <c r="CZ106" s="618"/>
      <c r="DA106" s="618"/>
      <c r="DB106" s="618"/>
      <c r="DC106" s="618"/>
      <c r="DD106" s="618"/>
      <c r="DE106" s="618"/>
      <c r="DF106" s="618"/>
      <c r="DG106" s="618"/>
      <c r="DH106" s="618"/>
      <c r="DI106" s="618"/>
    </row>
    <row r="107" spans="1:113" s="523" customFormat="1" ht="3" customHeight="1" x14ac:dyDescent="0.25">
      <c r="A107" s="2726"/>
      <c r="B107" s="2727"/>
      <c r="C107" s="617"/>
      <c r="D107" s="2730"/>
      <c r="E107" s="2730"/>
      <c r="F107" s="2730"/>
      <c r="G107" s="2730"/>
      <c r="H107" s="2730"/>
      <c r="I107" s="2730"/>
      <c r="J107" s="2730"/>
      <c r="K107" s="2730"/>
      <c r="L107" s="2730"/>
      <c r="M107" s="2730"/>
      <c r="N107" s="2730"/>
      <c r="O107" s="2730"/>
      <c r="P107" s="2730"/>
      <c r="Q107" s="2730"/>
      <c r="R107" s="2730"/>
      <c r="S107" s="2730"/>
      <c r="T107" s="2730"/>
      <c r="U107" s="2730"/>
      <c r="V107" s="2730"/>
      <c r="W107" s="2730"/>
      <c r="X107" s="2730"/>
      <c r="Y107" s="2730"/>
      <c r="Z107" s="2730"/>
      <c r="AA107" s="2730"/>
      <c r="AB107" s="2730"/>
      <c r="AC107" s="2730"/>
      <c r="AD107" s="2730"/>
      <c r="AE107" s="2730"/>
      <c r="AF107" s="2730"/>
      <c r="AG107" s="2732"/>
      <c r="AH107" s="2732"/>
      <c r="AI107" s="2732"/>
      <c r="AJ107" s="2732"/>
      <c r="AK107" s="2732"/>
      <c r="AL107" s="2732"/>
      <c r="AM107" s="2732"/>
      <c r="AN107" s="2732"/>
      <c r="AO107" s="2732"/>
      <c r="AP107" s="621"/>
      <c r="AQ107" s="621"/>
      <c r="AR107" s="621"/>
      <c r="AS107" s="621"/>
      <c r="AT107" s="621"/>
      <c r="AU107" s="621"/>
      <c r="AV107" s="621"/>
      <c r="AW107" s="621"/>
      <c r="AX107" s="621"/>
      <c r="AY107" s="621"/>
      <c r="AZ107" s="621"/>
      <c r="BA107" s="621"/>
      <c r="BB107" s="621"/>
      <c r="BC107" s="621"/>
      <c r="BD107" s="621"/>
      <c r="BE107" s="621"/>
      <c r="BF107" s="621"/>
      <c r="BG107" s="621"/>
      <c r="BH107" s="621"/>
      <c r="BI107" s="621"/>
      <c r="BJ107" s="2732"/>
      <c r="BK107" s="2732"/>
      <c r="BL107" s="2732"/>
      <c r="BM107" s="2732"/>
      <c r="BN107" s="2732"/>
      <c r="BO107" s="2732"/>
      <c r="BP107" s="2732"/>
      <c r="BQ107" s="2732"/>
      <c r="BR107" s="2732"/>
      <c r="BS107" s="2732"/>
      <c r="BT107" s="2732"/>
      <c r="BU107" s="2732"/>
      <c r="BV107" s="2732"/>
      <c r="BW107" s="2732"/>
      <c r="BX107" s="2732"/>
      <c r="BY107" s="2732"/>
      <c r="BZ107" s="2732"/>
      <c r="CA107" s="2732"/>
      <c r="CB107" s="2732"/>
      <c r="CC107" s="2732"/>
      <c r="CD107" s="2732"/>
      <c r="CE107" s="2732"/>
      <c r="CF107" s="2732"/>
      <c r="CG107" s="2732"/>
      <c r="CH107" s="2732"/>
      <c r="CI107" s="2732"/>
      <c r="CJ107" s="2732"/>
      <c r="CK107" s="618"/>
      <c r="CL107" s="618"/>
      <c r="CM107" s="618"/>
      <c r="CN107" s="618"/>
      <c r="CO107" s="618"/>
      <c r="CP107" s="618"/>
      <c r="CQ107" s="618"/>
      <c r="CR107" s="618"/>
      <c r="CS107" s="618"/>
      <c r="CT107" s="618"/>
      <c r="CU107" s="618"/>
      <c r="CV107" s="618"/>
      <c r="CW107" s="618"/>
      <c r="CX107" s="618"/>
      <c r="CY107" s="618"/>
      <c r="CZ107" s="618"/>
      <c r="DA107" s="618"/>
      <c r="DB107" s="618"/>
      <c r="DC107" s="618"/>
      <c r="DD107" s="618"/>
      <c r="DE107" s="618"/>
      <c r="DF107" s="618"/>
      <c r="DG107" s="618"/>
      <c r="DH107" s="618"/>
      <c r="DI107" s="618"/>
    </row>
    <row r="108" spans="1:113" s="523" customFormat="1" ht="3" customHeight="1" x14ac:dyDescent="0.25">
      <c r="A108" s="2726"/>
      <c r="B108" s="2727"/>
      <c r="C108" s="617"/>
      <c r="D108" s="617"/>
      <c r="E108" s="617"/>
      <c r="F108" s="617"/>
      <c r="G108" s="617"/>
      <c r="H108" s="617"/>
      <c r="I108" s="618"/>
      <c r="J108" s="618"/>
      <c r="K108" s="618"/>
      <c r="L108" s="618"/>
      <c r="M108" s="618"/>
      <c r="N108" s="618"/>
      <c r="O108" s="618"/>
      <c r="P108" s="618"/>
      <c r="Q108" s="618"/>
      <c r="R108" s="618"/>
      <c r="S108" s="618"/>
      <c r="T108" s="618"/>
      <c r="U108" s="618"/>
      <c r="V108" s="618"/>
      <c r="W108" s="618"/>
      <c r="X108" s="618"/>
      <c r="Y108" s="618"/>
      <c r="Z108" s="618"/>
      <c r="AA108" s="618"/>
      <c r="AB108" s="618"/>
      <c r="AC108" s="618"/>
      <c r="AD108" s="618"/>
      <c r="AE108" s="618"/>
      <c r="AF108" s="618"/>
      <c r="AG108" s="618"/>
      <c r="AH108" s="618"/>
      <c r="AI108" s="618"/>
      <c r="AJ108" s="618"/>
      <c r="AK108" s="618"/>
      <c r="AL108" s="618"/>
      <c r="AM108" s="618"/>
      <c r="AN108" s="618"/>
      <c r="AO108" s="618"/>
      <c r="AP108" s="618"/>
      <c r="AQ108" s="618"/>
      <c r="AR108" s="618"/>
      <c r="AS108" s="618"/>
      <c r="AT108" s="618"/>
      <c r="AU108" s="618"/>
      <c r="AV108" s="618"/>
      <c r="AW108" s="618"/>
      <c r="AX108" s="618"/>
      <c r="AY108" s="618"/>
      <c r="AZ108" s="618"/>
      <c r="BA108" s="618"/>
      <c r="BB108" s="618"/>
      <c r="BC108" s="618"/>
      <c r="BD108" s="618"/>
      <c r="BE108" s="618"/>
      <c r="BF108" s="618"/>
      <c r="BG108" s="618"/>
      <c r="BH108" s="618"/>
      <c r="BI108" s="618"/>
      <c r="BJ108" s="618"/>
      <c r="BK108" s="618"/>
      <c r="BL108" s="618"/>
      <c r="BM108" s="618"/>
      <c r="BN108" s="618"/>
      <c r="BO108" s="618"/>
      <c r="BP108" s="618"/>
      <c r="BQ108" s="618"/>
      <c r="BR108" s="618"/>
      <c r="BS108" s="618"/>
      <c r="BT108" s="618"/>
      <c r="BU108" s="618"/>
      <c r="BV108" s="618"/>
      <c r="BW108" s="618"/>
      <c r="BX108" s="618"/>
      <c r="BY108" s="618"/>
      <c r="BZ108" s="618"/>
      <c r="CA108" s="618"/>
      <c r="CB108" s="618"/>
      <c r="CC108" s="618"/>
      <c r="CD108" s="618"/>
      <c r="CE108" s="618"/>
      <c r="CF108" s="618"/>
      <c r="CG108" s="618"/>
      <c r="CH108" s="618"/>
      <c r="CI108" s="618"/>
      <c r="CJ108" s="618"/>
      <c r="CK108" s="618"/>
      <c r="CL108" s="618"/>
      <c r="CM108" s="618"/>
      <c r="CN108" s="618"/>
      <c r="CO108" s="618"/>
      <c r="CP108" s="618"/>
      <c r="CQ108" s="618"/>
      <c r="CR108" s="618"/>
      <c r="CS108" s="618"/>
      <c r="CT108" s="618"/>
      <c r="CU108" s="618"/>
      <c r="CV108" s="618"/>
      <c r="CW108" s="618"/>
      <c r="CX108" s="618"/>
      <c r="CY108" s="618"/>
      <c r="CZ108" s="618"/>
      <c r="DA108" s="618"/>
      <c r="DB108" s="618"/>
      <c r="DC108" s="618"/>
      <c r="DD108" s="618"/>
      <c r="DE108" s="618"/>
      <c r="DF108" s="618"/>
      <c r="DG108" s="618"/>
      <c r="DH108" s="618"/>
      <c r="DI108" s="618"/>
    </row>
    <row r="109" spans="1:113" s="523" customFormat="1" ht="3" customHeight="1" x14ac:dyDescent="0.25">
      <c r="A109" s="2726"/>
      <c r="B109" s="2727"/>
      <c r="C109" s="617"/>
      <c r="D109" s="617"/>
      <c r="E109" s="617"/>
      <c r="F109" s="617"/>
      <c r="G109" s="617"/>
      <c r="H109" s="617"/>
      <c r="I109" s="618"/>
      <c r="J109" s="618"/>
      <c r="K109" s="618"/>
      <c r="L109" s="618"/>
      <c r="M109" s="618"/>
      <c r="N109" s="618"/>
      <c r="O109" s="618"/>
      <c r="P109" s="618"/>
      <c r="Q109" s="618"/>
      <c r="R109" s="618"/>
      <c r="S109" s="618"/>
      <c r="T109" s="618"/>
      <c r="U109" s="618"/>
      <c r="V109" s="618"/>
      <c r="W109" s="618"/>
      <c r="X109" s="618"/>
      <c r="Y109" s="618"/>
      <c r="Z109" s="618"/>
      <c r="AA109" s="618"/>
      <c r="AB109" s="618"/>
      <c r="AC109" s="618"/>
      <c r="AD109" s="618"/>
      <c r="AE109" s="618"/>
      <c r="AF109" s="618"/>
      <c r="AG109" s="618"/>
      <c r="AH109" s="618"/>
      <c r="AI109" s="618"/>
      <c r="AJ109" s="618"/>
      <c r="AK109" s="618"/>
      <c r="AL109" s="618"/>
      <c r="AM109" s="618"/>
      <c r="AN109" s="618"/>
      <c r="AO109" s="618"/>
      <c r="AP109" s="618"/>
      <c r="AQ109" s="618"/>
      <c r="AR109" s="618"/>
      <c r="AS109" s="618"/>
      <c r="AT109" s="618"/>
      <c r="AU109" s="618"/>
      <c r="AV109" s="618"/>
      <c r="AW109" s="618"/>
      <c r="AX109" s="618"/>
      <c r="AY109" s="618"/>
      <c r="AZ109" s="618"/>
      <c r="BA109" s="618"/>
      <c r="BB109" s="618"/>
      <c r="BC109" s="618"/>
      <c r="BD109" s="618"/>
      <c r="BE109" s="618"/>
      <c r="BF109" s="618"/>
      <c r="BG109" s="618"/>
      <c r="BH109" s="618"/>
      <c r="BI109" s="618"/>
      <c r="BJ109" s="618"/>
      <c r="BK109" s="618"/>
      <c r="BL109" s="618"/>
      <c r="BM109" s="618"/>
      <c r="BN109" s="618"/>
      <c r="BO109" s="618"/>
      <c r="BP109" s="618"/>
      <c r="BQ109" s="618"/>
      <c r="BR109" s="618"/>
      <c r="BS109" s="618"/>
      <c r="BT109" s="618"/>
      <c r="BU109" s="618"/>
      <c r="BV109" s="618"/>
      <c r="BW109" s="618"/>
      <c r="BX109" s="618"/>
      <c r="BY109" s="618"/>
      <c r="BZ109" s="618"/>
      <c r="CA109" s="618"/>
      <c r="CB109" s="618"/>
      <c r="CC109" s="618"/>
      <c r="CD109" s="618"/>
      <c r="CE109" s="618"/>
      <c r="CF109" s="618"/>
      <c r="CG109" s="618"/>
      <c r="CH109" s="618"/>
      <c r="CI109" s="618"/>
      <c r="CJ109" s="618"/>
      <c r="CK109" s="618"/>
      <c r="CL109" s="618"/>
      <c r="CM109" s="618"/>
      <c r="CN109" s="618"/>
      <c r="CO109" s="618"/>
      <c r="CP109" s="618"/>
      <c r="CQ109" s="618"/>
      <c r="CR109" s="618"/>
      <c r="CS109" s="618"/>
      <c r="CT109" s="618"/>
      <c r="CU109" s="618"/>
      <c r="CV109" s="618"/>
      <c r="CW109" s="618"/>
      <c r="CX109" s="618"/>
      <c r="CY109" s="618"/>
      <c r="CZ109" s="618"/>
      <c r="DA109" s="618"/>
      <c r="DB109" s="618"/>
      <c r="DC109" s="618"/>
      <c r="DD109" s="618"/>
      <c r="DE109" s="618"/>
      <c r="DF109" s="618"/>
      <c r="DG109" s="618"/>
      <c r="DH109" s="618"/>
      <c r="DI109" s="618"/>
    </row>
    <row r="110" spans="1:113" s="523" customFormat="1" ht="3" customHeight="1" x14ac:dyDescent="0.25">
      <c r="A110" s="2726"/>
      <c r="B110" s="2727"/>
      <c r="C110" s="617"/>
      <c r="D110" s="617"/>
      <c r="E110" s="617"/>
      <c r="F110" s="617"/>
      <c r="G110" s="617"/>
      <c r="H110" s="617"/>
      <c r="I110" s="618"/>
      <c r="J110" s="618"/>
      <c r="K110" s="618"/>
      <c r="L110" s="618"/>
      <c r="M110" s="618"/>
      <c r="N110" s="618"/>
      <c r="O110" s="618"/>
      <c r="P110" s="618"/>
      <c r="Q110" s="618"/>
      <c r="R110" s="618"/>
      <c r="S110" s="618"/>
      <c r="T110" s="618"/>
      <c r="U110" s="618"/>
      <c r="V110" s="618"/>
      <c r="W110" s="618"/>
      <c r="X110" s="618"/>
      <c r="Y110" s="618"/>
      <c r="Z110" s="618"/>
      <c r="AA110" s="618"/>
      <c r="AB110" s="618"/>
      <c r="AC110" s="618"/>
      <c r="AD110" s="618"/>
      <c r="AE110" s="618"/>
      <c r="AF110" s="618"/>
      <c r="AG110" s="618"/>
      <c r="AH110" s="618"/>
      <c r="AI110" s="618"/>
      <c r="AJ110" s="618"/>
      <c r="AK110" s="618"/>
      <c r="AL110" s="618"/>
      <c r="AM110" s="618"/>
      <c r="AN110" s="618"/>
      <c r="AO110" s="618"/>
      <c r="AP110" s="618"/>
      <c r="AQ110" s="618"/>
      <c r="AR110" s="618"/>
      <c r="AS110" s="618"/>
      <c r="AT110" s="618"/>
      <c r="AU110" s="618"/>
      <c r="AV110" s="618"/>
      <c r="AW110" s="618"/>
      <c r="AX110" s="618"/>
      <c r="AY110" s="618"/>
      <c r="AZ110" s="618"/>
      <c r="BA110" s="618"/>
      <c r="BB110" s="618"/>
      <c r="BC110" s="618"/>
      <c r="BD110" s="618"/>
      <c r="BE110" s="618"/>
      <c r="BF110" s="618"/>
      <c r="BG110" s="618"/>
      <c r="BH110" s="618"/>
      <c r="BI110" s="618"/>
      <c r="BJ110" s="618"/>
      <c r="BK110" s="618"/>
      <c r="BL110" s="618"/>
      <c r="BM110" s="618"/>
      <c r="BN110" s="618"/>
      <c r="BO110" s="618"/>
      <c r="BP110" s="618"/>
      <c r="BQ110" s="618"/>
      <c r="BR110" s="618"/>
      <c r="BS110" s="618"/>
      <c r="BT110" s="618"/>
      <c r="BU110" s="618"/>
      <c r="BV110" s="618"/>
      <c r="BW110" s="618"/>
      <c r="BX110" s="618"/>
      <c r="BY110" s="618"/>
      <c r="BZ110" s="618"/>
      <c r="CA110" s="618"/>
      <c r="CB110" s="618"/>
      <c r="CC110" s="618"/>
      <c r="CD110" s="618"/>
      <c r="CE110" s="618"/>
      <c r="CF110" s="618"/>
      <c r="CG110" s="618"/>
      <c r="CH110" s="618"/>
      <c r="CI110" s="618"/>
      <c r="CJ110" s="618"/>
      <c r="CK110" s="618"/>
      <c r="CL110" s="618"/>
      <c r="CM110" s="618"/>
      <c r="CN110" s="618"/>
      <c r="CO110" s="618"/>
      <c r="CP110" s="618"/>
      <c r="CQ110" s="618"/>
      <c r="CR110" s="618"/>
      <c r="CS110" s="618"/>
      <c r="CT110" s="618"/>
      <c r="CU110" s="618"/>
      <c r="CV110" s="618"/>
      <c r="CW110" s="618"/>
      <c r="CX110" s="618"/>
      <c r="CY110" s="618"/>
      <c r="CZ110" s="618"/>
      <c r="DA110" s="618"/>
      <c r="DB110" s="618"/>
      <c r="DC110" s="618"/>
      <c r="DD110" s="618"/>
      <c r="DE110" s="618"/>
      <c r="DF110" s="618"/>
      <c r="DG110" s="618"/>
      <c r="DH110" s="618"/>
      <c r="DI110" s="618"/>
    </row>
    <row r="111" spans="1:113" s="523" customFormat="1" ht="3" customHeight="1" x14ac:dyDescent="0.25">
      <c r="A111" s="2726"/>
      <c r="B111" s="2727"/>
      <c r="C111" s="617"/>
      <c r="D111" s="617"/>
      <c r="E111" s="617"/>
      <c r="F111" s="617"/>
      <c r="G111" s="617"/>
      <c r="H111" s="617"/>
      <c r="I111" s="618"/>
      <c r="J111" s="618"/>
      <c r="K111" s="618"/>
      <c r="L111" s="618"/>
      <c r="M111" s="618"/>
      <c r="N111" s="618"/>
      <c r="O111" s="618"/>
      <c r="P111" s="618"/>
      <c r="Q111" s="618"/>
      <c r="R111" s="618"/>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618"/>
      <c r="DI111" s="618"/>
    </row>
    <row r="112" spans="1:113" s="523" customFormat="1" ht="3" customHeight="1" x14ac:dyDescent="0.25">
      <c r="A112" s="2726"/>
      <c r="B112" s="2727"/>
      <c r="C112" s="617"/>
      <c r="D112" s="617"/>
      <c r="E112" s="617"/>
      <c r="F112" s="617"/>
      <c r="G112" s="617"/>
      <c r="H112" s="617"/>
      <c r="I112" s="618"/>
      <c r="J112" s="618"/>
      <c r="K112" s="618"/>
      <c r="L112" s="618"/>
      <c r="M112" s="618"/>
      <c r="N112" s="618"/>
      <c r="O112" s="618"/>
      <c r="P112" s="618"/>
      <c r="Q112" s="618"/>
      <c r="R112" s="618"/>
      <c r="S112" s="618"/>
      <c r="T112" s="618"/>
      <c r="U112" s="618"/>
      <c r="V112" s="618"/>
      <c r="W112" s="618"/>
      <c r="X112" s="618"/>
      <c r="Y112" s="618"/>
      <c r="Z112" s="618"/>
      <c r="AA112" s="618"/>
      <c r="AB112" s="618"/>
      <c r="AC112" s="618"/>
      <c r="AD112" s="618"/>
      <c r="AE112" s="618"/>
      <c r="AF112" s="618"/>
      <c r="AG112" s="618"/>
      <c r="AH112" s="618"/>
      <c r="AI112" s="618"/>
      <c r="AJ112" s="618"/>
      <c r="AK112" s="618"/>
      <c r="AL112" s="618"/>
      <c r="AM112" s="618"/>
      <c r="AN112" s="618"/>
      <c r="AO112" s="618"/>
      <c r="AP112" s="618"/>
      <c r="AQ112" s="618"/>
      <c r="AR112" s="618"/>
      <c r="AS112" s="618"/>
      <c r="AT112" s="618"/>
      <c r="AU112" s="618"/>
      <c r="AV112" s="618"/>
      <c r="AW112" s="618"/>
      <c r="AX112" s="618"/>
      <c r="AY112" s="618"/>
      <c r="AZ112" s="618"/>
      <c r="BA112" s="618"/>
      <c r="BB112" s="618"/>
      <c r="BC112" s="618"/>
      <c r="BD112" s="618"/>
      <c r="BE112" s="618"/>
      <c r="BF112" s="618"/>
      <c r="BG112" s="618"/>
      <c r="BH112" s="618"/>
      <c r="BI112" s="618"/>
      <c r="BJ112" s="618"/>
      <c r="BK112" s="618"/>
      <c r="BL112" s="618"/>
      <c r="BM112" s="618"/>
      <c r="BN112" s="618"/>
      <c r="BO112" s="618"/>
      <c r="BP112" s="618"/>
      <c r="BQ112" s="618"/>
      <c r="BR112" s="618"/>
      <c r="BS112" s="618"/>
      <c r="BT112" s="618"/>
      <c r="BU112" s="618"/>
      <c r="BV112" s="618"/>
      <c r="BW112" s="618"/>
      <c r="BX112" s="618"/>
      <c r="BY112" s="618"/>
      <c r="BZ112" s="618"/>
      <c r="CA112" s="618"/>
      <c r="CB112" s="618"/>
      <c r="CC112" s="618"/>
      <c r="CD112" s="618"/>
      <c r="CE112" s="618"/>
      <c r="CF112" s="618"/>
      <c r="CG112" s="618"/>
      <c r="CH112" s="618"/>
      <c r="CI112" s="618"/>
      <c r="CJ112" s="618"/>
      <c r="CK112" s="618"/>
      <c r="CL112" s="618"/>
      <c r="CM112" s="618"/>
      <c r="CN112" s="618"/>
      <c r="CO112" s="618"/>
      <c r="CP112" s="618"/>
      <c r="CQ112" s="618"/>
      <c r="CR112" s="618"/>
      <c r="CS112" s="618"/>
      <c r="CT112" s="618"/>
      <c r="CU112" s="618"/>
      <c r="CV112" s="618"/>
      <c r="CW112" s="618"/>
      <c r="CX112" s="618"/>
      <c r="CY112" s="618"/>
      <c r="CZ112" s="618"/>
      <c r="DA112" s="618"/>
      <c r="DB112" s="618"/>
      <c r="DC112" s="618"/>
      <c r="DD112" s="618"/>
      <c r="DE112" s="618"/>
      <c r="DF112" s="618"/>
      <c r="DG112" s="618"/>
      <c r="DH112" s="618"/>
      <c r="DI112" s="618"/>
    </row>
    <row r="113" spans="1:113" s="523" customFormat="1" ht="3" customHeight="1" x14ac:dyDescent="0.25">
      <c r="A113" s="2726"/>
      <c r="B113" s="2727"/>
      <c r="C113" s="617"/>
      <c r="D113" s="617"/>
      <c r="E113" s="617"/>
      <c r="F113" s="617"/>
      <c r="G113" s="617"/>
      <c r="H113" s="617"/>
      <c r="I113" s="618"/>
      <c r="J113" s="618"/>
      <c r="K113" s="618"/>
      <c r="L113" s="618"/>
      <c r="M113" s="618"/>
      <c r="N113" s="618"/>
      <c r="O113" s="618"/>
      <c r="P113" s="618"/>
      <c r="Q113" s="618"/>
      <c r="R113" s="618"/>
      <c r="S113" s="618"/>
      <c r="T113" s="618"/>
      <c r="U113" s="618"/>
      <c r="V113" s="618"/>
      <c r="W113" s="618"/>
      <c r="X113" s="618"/>
      <c r="Y113" s="618"/>
      <c r="Z113" s="618"/>
      <c r="AA113" s="618"/>
      <c r="AB113" s="618"/>
      <c r="AC113" s="618"/>
      <c r="AD113" s="618"/>
      <c r="AE113" s="618"/>
      <c r="AF113" s="618"/>
      <c r="AG113" s="618"/>
      <c r="AH113" s="618"/>
      <c r="AI113" s="618"/>
      <c r="AJ113" s="618"/>
      <c r="AK113" s="618"/>
      <c r="AL113" s="618"/>
      <c r="AM113" s="618"/>
      <c r="AN113" s="618"/>
      <c r="AO113" s="618"/>
      <c r="AP113" s="618"/>
      <c r="AQ113" s="618"/>
      <c r="AR113" s="618"/>
      <c r="AS113" s="618"/>
      <c r="AT113" s="618"/>
      <c r="AU113" s="618"/>
      <c r="AV113" s="618"/>
      <c r="AW113" s="618"/>
      <c r="AX113" s="618"/>
      <c r="AY113" s="618"/>
      <c r="AZ113" s="618"/>
      <c r="BA113" s="618"/>
      <c r="BB113" s="618"/>
      <c r="BC113" s="618"/>
      <c r="BD113" s="618"/>
      <c r="BE113" s="618"/>
      <c r="BF113" s="618"/>
      <c r="BG113" s="618"/>
      <c r="BH113" s="618"/>
      <c r="BI113" s="618"/>
      <c r="BJ113" s="618"/>
      <c r="BK113" s="618"/>
      <c r="BL113" s="618"/>
      <c r="BM113" s="618"/>
      <c r="BN113" s="618"/>
      <c r="BO113" s="618"/>
      <c r="BP113" s="618"/>
      <c r="BQ113" s="618"/>
      <c r="BR113" s="618"/>
      <c r="BS113" s="618"/>
      <c r="BT113" s="618"/>
      <c r="BU113" s="618"/>
      <c r="BV113" s="618"/>
      <c r="BW113" s="618"/>
      <c r="BX113" s="618"/>
      <c r="BY113" s="618"/>
      <c r="BZ113" s="618"/>
      <c r="CA113" s="618"/>
      <c r="CB113" s="618"/>
      <c r="CC113" s="618"/>
      <c r="CD113" s="618"/>
      <c r="CE113" s="618"/>
      <c r="CF113" s="618"/>
      <c r="CG113" s="618"/>
      <c r="CH113" s="618"/>
      <c r="CI113" s="618"/>
      <c r="CJ113" s="618"/>
      <c r="CK113" s="618"/>
      <c r="CL113" s="618"/>
      <c r="CM113" s="618"/>
      <c r="CN113" s="618"/>
      <c r="CO113" s="618"/>
      <c r="CP113" s="618"/>
      <c r="CQ113" s="618"/>
      <c r="CR113" s="618"/>
      <c r="CS113" s="618"/>
      <c r="CT113" s="618"/>
      <c r="CU113" s="618"/>
      <c r="CV113" s="618"/>
      <c r="CW113" s="618"/>
      <c r="CX113" s="618"/>
      <c r="CY113" s="618"/>
      <c r="CZ113" s="618"/>
      <c r="DA113" s="618"/>
      <c r="DB113" s="618"/>
      <c r="DC113" s="618"/>
      <c r="DD113" s="618"/>
      <c r="DE113" s="618"/>
      <c r="DF113" s="618"/>
      <c r="DG113" s="618"/>
      <c r="DH113" s="618"/>
      <c r="DI113" s="618"/>
    </row>
    <row r="114" spans="1:113" s="523" customFormat="1" ht="3" customHeight="1" x14ac:dyDescent="0.25">
      <c r="A114" s="2726"/>
      <c r="B114" s="2727"/>
      <c r="C114" s="617"/>
      <c r="D114" s="617"/>
      <c r="E114" s="617"/>
      <c r="F114" s="617"/>
      <c r="G114" s="617"/>
      <c r="H114" s="617"/>
      <c r="I114" s="618"/>
      <c r="J114" s="618"/>
      <c r="K114" s="618"/>
      <c r="L114" s="618"/>
      <c r="M114" s="618"/>
      <c r="N114" s="618"/>
      <c r="O114" s="618"/>
      <c r="P114" s="618"/>
      <c r="Q114" s="618"/>
      <c r="R114" s="618"/>
      <c r="S114" s="618"/>
      <c r="T114" s="618"/>
      <c r="U114" s="618"/>
      <c r="V114" s="618"/>
      <c r="W114" s="618"/>
      <c r="X114" s="618"/>
      <c r="Y114" s="618"/>
      <c r="Z114" s="618"/>
      <c r="AA114" s="618"/>
      <c r="AB114" s="618"/>
      <c r="AC114" s="618"/>
      <c r="AD114" s="618"/>
      <c r="AE114" s="618"/>
      <c r="AF114" s="618"/>
      <c r="AG114" s="618"/>
      <c r="AH114" s="618"/>
      <c r="AI114" s="618"/>
      <c r="AJ114" s="618"/>
      <c r="AK114" s="618"/>
      <c r="AL114" s="618"/>
      <c r="AM114" s="618"/>
      <c r="AN114" s="618"/>
      <c r="AO114" s="618"/>
      <c r="AP114" s="618"/>
      <c r="AQ114" s="618"/>
      <c r="AR114" s="618"/>
      <c r="AS114" s="618"/>
      <c r="AT114" s="618"/>
      <c r="AU114" s="618"/>
      <c r="AV114" s="618"/>
      <c r="AW114" s="618"/>
      <c r="AX114" s="618"/>
      <c r="AY114" s="618"/>
      <c r="AZ114" s="618"/>
      <c r="BA114" s="618"/>
      <c r="BB114" s="618"/>
      <c r="BC114" s="618"/>
      <c r="BD114" s="618"/>
      <c r="BE114" s="618"/>
      <c r="BF114" s="618"/>
      <c r="BG114" s="618"/>
      <c r="BH114" s="618"/>
      <c r="BI114" s="618"/>
      <c r="BJ114" s="618"/>
      <c r="BK114" s="618"/>
      <c r="BL114" s="618"/>
      <c r="BM114" s="618"/>
      <c r="BN114" s="618"/>
      <c r="BO114" s="618"/>
      <c r="BP114" s="618"/>
      <c r="BQ114" s="618"/>
      <c r="BR114" s="618"/>
      <c r="BS114" s="618"/>
      <c r="BT114" s="618"/>
      <c r="BU114" s="618"/>
      <c r="BV114" s="618"/>
      <c r="BW114" s="618"/>
      <c r="BX114" s="618"/>
      <c r="BY114" s="618"/>
      <c r="BZ114" s="618"/>
      <c r="CA114" s="618"/>
      <c r="CB114" s="618"/>
      <c r="CC114" s="618"/>
      <c r="CD114" s="618"/>
      <c r="CE114" s="618"/>
      <c r="CF114" s="618"/>
      <c r="CG114" s="618"/>
      <c r="CH114" s="618"/>
      <c r="CI114" s="618"/>
      <c r="CJ114" s="618"/>
      <c r="CK114" s="618"/>
      <c r="CL114" s="618"/>
      <c r="CM114" s="618"/>
      <c r="CN114" s="618"/>
      <c r="CO114" s="618"/>
      <c r="CP114" s="618"/>
      <c r="CQ114" s="618"/>
      <c r="CR114" s="618"/>
      <c r="CS114" s="618"/>
      <c r="CT114" s="618"/>
      <c r="CU114" s="618"/>
      <c r="CV114" s="618"/>
      <c r="CW114" s="618"/>
      <c r="CX114" s="618"/>
      <c r="CY114" s="618"/>
      <c r="CZ114" s="618"/>
      <c r="DA114" s="618"/>
      <c r="DB114" s="618"/>
      <c r="DC114" s="618"/>
      <c r="DD114" s="618"/>
      <c r="DE114" s="618"/>
      <c r="DF114" s="618"/>
      <c r="DG114" s="618"/>
      <c r="DH114" s="618"/>
      <c r="DI114" s="618"/>
    </row>
    <row r="115" spans="1:113" s="523" customFormat="1" ht="3" customHeight="1" x14ac:dyDescent="0.25">
      <c r="A115" s="2726"/>
      <c r="B115" s="2727"/>
      <c r="C115" s="617"/>
      <c r="D115" s="617"/>
      <c r="E115" s="617"/>
      <c r="F115" s="617"/>
      <c r="G115" s="617"/>
      <c r="H115" s="617"/>
      <c r="I115" s="618"/>
      <c r="J115" s="618"/>
      <c r="K115" s="618"/>
      <c r="L115" s="618"/>
      <c r="M115" s="618"/>
      <c r="N115" s="618"/>
      <c r="O115" s="618"/>
      <c r="P115" s="618"/>
      <c r="Q115" s="618"/>
      <c r="R115" s="618"/>
      <c r="S115" s="618"/>
      <c r="T115" s="618"/>
      <c r="U115" s="618"/>
      <c r="V115" s="618"/>
      <c r="W115" s="618"/>
      <c r="X115" s="618"/>
      <c r="Y115" s="618"/>
      <c r="Z115" s="618"/>
      <c r="AA115" s="618"/>
      <c r="AB115" s="618"/>
      <c r="AC115" s="618"/>
      <c r="AD115" s="618"/>
      <c r="AE115" s="618"/>
      <c r="AF115" s="618"/>
      <c r="AG115" s="618"/>
      <c r="AH115" s="618"/>
      <c r="AI115" s="618"/>
      <c r="AJ115" s="618"/>
      <c r="AK115" s="618"/>
      <c r="AL115" s="618"/>
      <c r="AM115" s="618"/>
      <c r="AN115" s="618"/>
      <c r="AO115" s="618"/>
      <c r="AP115" s="618"/>
      <c r="AQ115" s="618"/>
      <c r="AR115" s="618"/>
      <c r="AS115" s="618"/>
      <c r="AT115" s="618"/>
      <c r="AU115" s="618"/>
      <c r="AV115" s="618"/>
      <c r="AW115" s="618"/>
      <c r="AX115" s="618"/>
      <c r="AY115" s="618"/>
      <c r="AZ115" s="618"/>
      <c r="BA115" s="618"/>
      <c r="BB115" s="618"/>
      <c r="BC115" s="618"/>
      <c r="BD115" s="618"/>
      <c r="BE115" s="618"/>
      <c r="BF115" s="618"/>
      <c r="BG115" s="618"/>
      <c r="BH115" s="618"/>
      <c r="BI115" s="618"/>
      <c r="BJ115" s="618"/>
      <c r="BK115" s="618"/>
      <c r="BL115" s="618"/>
      <c r="BM115" s="618"/>
      <c r="BN115" s="618"/>
      <c r="BO115" s="618"/>
      <c r="BP115" s="618"/>
      <c r="BQ115" s="618"/>
      <c r="BR115" s="618"/>
      <c r="BS115" s="618"/>
      <c r="BT115" s="618"/>
      <c r="BU115" s="618"/>
      <c r="BV115" s="618"/>
      <c r="BW115" s="618"/>
      <c r="BX115" s="618"/>
      <c r="BY115" s="618"/>
      <c r="BZ115" s="618"/>
      <c r="CA115" s="618"/>
      <c r="CB115" s="618"/>
      <c r="CC115" s="618"/>
      <c r="CD115" s="618"/>
      <c r="CE115" s="618"/>
      <c r="CF115" s="618"/>
      <c r="CG115" s="618"/>
      <c r="CH115" s="618"/>
      <c r="CI115" s="618"/>
      <c r="CJ115" s="618"/>
      <c r="CK115" s="618"/>
      <c r="CL115" s="618"/>
      <c r="CM115" s="618"/>
      <c r="CN115" s="618"/>
      <c r="CO115" s="618"/>
      <c r="CP115" s="618"/>
      <c r="CQ115" s="618"/>
      <c r="CR115" s="618"/>
      <c r="CS115" s="618"/>
      <c r="CT115" s="618"/>
      <c r="CU115" s="618"/>
      <c r="CV115" s="618"/>
      <c r="CW115" s="618"/>
      <c r="CX115" s="618"/>
      <c r="CY115" s="618"/>
      <c r="CZ115" s="618"/>
      <c r="DA115" s="618"/>
      <c r="DB115" s="618"/>
      <c r="DC115" s="618"/>
      <c r="DD115" s="618"/>
      <c r="DE115" s="618"/>
      <c r="DF115" s="618"/>
      <c r="DG115" s="618"/>
      <c r="DH115" s="618"/>
      <c r="DI115" s="618"/>
    </row>
    <row r="116" spans="1:113" s="523" customFormat="1" ht="3" customHeight="1" x14ac:dyDescent="0.25">
      <c r="A116" s="2726"/>
      <c r="B116" s="2727"/>
      <c r="C116" s="617"/>
      <c r="D116" s="617"/>
      <c r="E116" s="617"/>
      <c r="F116" s="617"/>
      <c r="G116" s="617"/>
      <c r="H116" s="617"/>
      <c r="I116" s="618"/>
      <c r="J116" s="618"/>
      <c r="K116" s="618"/>
      <c r="L116" s="618"/>
      <c r="M116" s="618"/>
      <c r="N116" s="618"/>
      <c r="O116" s="618"/>
      <c r="P116" s="618"/>
      <c r="Q116" s="618"/>
      <c r="R116" s="618"/>
      <c r="S116" s="618"/>
      <c r="T116" s="618"/>
      <c r="U116" s="618"/>
      <c r="V116" s="618"/>
      <c r="W116" s="618"/>
      <c r="X116" s="618"/>
      <c r="Y116" s="618"/>
      <c r="Z116" s="618"/>
      <c r="AA116" s="618"/>
      <c r="AB116" s="618"/>
      <c r="AC116" s="618"/>
      <c r="AD116" s="618"/>
      <c r="AE116" s="618"/>
      <c r="AF116" s="618"/>
      <c r="AG116" s="618"/>
      <c r="AH116" s="618"/>
      <c r="AI116" s="618"/>
      <c r="AJ116" s="618"/>
      <c r="AK116" s="618"/>
      <c r="AL116" s="618"/>
      <c r="AM116" s="618"/>
      <c r="AN116" s="618"/>
      <c r="AO116" s="618"/>
      <c r="AP116" s="618"/>
      <c r="AQ116" s="618"/>
      <c r="AR116" s="618"/>
      <c r="AS116" s="618"/>
      <c r="AT116" s="618"/>
      <c r="AU116" s="618"/>
      <c r="AV116" s="618"/>
      <c r="AW116" s="618"/>
      <c r="AX116" s="618"/>
      <c r="AY116" s="618"/>
      <c r="AZ116" s="618"/>
      <c r="BA116" s="618"/>
      <c r="BB116" s="618"/>
      <c r="BC116" s="618"/>
      <c r="BD116" s="618"/>
      <c r="BE116" s="618"/>
      <c r="BF116" s="618"/>
      <c r="BG116" s="618"/>
      <c r="BH116" s="618"/>
      <c r="BI116" s="618"/>
      <c r="BJ116" s="618"/>
      <c r="BK116" s="618"/>
      <c r="BL116" s="618"/>
      <c r="BM116" s="618"/>
      <c r="BN116" s="618"/>
      <c r="BO116" s="618"/>
      <c r="BP116" s="618"/>
      <c r="BQ116" s="618"/>
      <c r="BR116" s="618"/>
      <c r="BS116" s="618"/>
      <c r="BT116" s="618"/>
      <c r="BU116" s="618"/>
      <c r="BV116" s="618"/>
      <c r="BW116" s="618"/>
      <c r="BX116" s="618"/>
      <c r="BY116" s="618"/>
      <c r="BZ116" s="618"/>
      <c r="CA116" s="618"/>
      <c r="CB116" s="618"/>
      <c r="CC116" s="618"/>
      <c r="CD116" s="618"/>
      <c r="CE116" s="618"/>
      <c r="CF116" s="618"/>
      <c r="CG116" s="618"/>
      <c r="CH116" s="618"/>
      <c r="CI116" s="618"/>
      <c r="CJ116" s="618"/>
      <c r="CK116" s="618"/>
      <c r="CL116" s="618"/>
      <c r="CM116" s="618"/>
      <c r="CN116" s="618"/>
      <c r="CO116" s="618"/>
      <c r="CP116" s="618"/>
      <c r="CQ116" s="618"/>
      <c r="CR116" s="618"/>
      <c r="CU116" s="618"/>
      <c r="CV116" s="618"/>
      <c r="CW116" s="618"/>
      <c r="CX116" s="618"/>
      <c r="CY116" s="618"/>
      <c r="CZ116" s="618"/>
      <c r="DA116" s="618"/>
      <c r="DB116" s="618"/>
      <c r="DC116" s="618"/>
      <c r="DD116" s="618"/>
      <c r="DE116" s="618"/>
      <c r="DF116" s="618"/>
      <c r="DG116" s="618"/>
      <c r="DH116" s="618"/>
      <c r="DI116" s="618"/>
    </row>
    <row r="117" spans="1:113" s="523" customFormat="1" ht="3" customHeight="1" x14ac:dyDescent="0.25">
      <c r="A117" s="2726"/>
      <c r="B117" s="2727"/>
      <c r="C117" s="617"/>
      <c r="D117" s="617"/>
      <c r="E117" s="617"/>
      <c r="F117" s="617"/>
      <c r="G117" s="617"/>
      <c r="H117" s="617"/>
      <c r="I117" s="618"/>
      <c r="J117" s="618"/>
      <c r="K117" s="618"/>
      <c r="L117" s="618"/>
      <c r="M117" s="618"/>
      <c r="N117" s="618"/>
      <c r="O117" s="618"/>
      <c r="P117" s="618"/>
      <c r="Q117" s="618"/>
      <c r="R117" s="618"/>
      <c r="S117" s="618"/>
      <c r="T117" s="618"/>
      <c r="U117" s="618"/>
      <c r="V117" s="618"/>
      <c r="W117" s="618"/>
      <c r="X117" s="618"/>
      <c r="Y117" s="618"/>
      <c r="Z117" s="618"/>
      <c r="AA117" s="618"/>
      <c r="AB117" s="618"/>
      <c r="AC117" s="618"/>
      <c r="AD117" s="618"/>
      <c r="AE117" s="618"/>
      <c r="AF117" s="618"/>
      <c r="AG117" s="618"/>
      <c r="AH117" s="618"/>
      <c r="AI117" s="618"/>
      <c r="AJ117" s="618"/>
      <c r="AK117" s="618"/>
      <c r="AL117" s="618"/>
      <c r="AM117" s="618"/>
      <c r="AN117" s="618"/>
      <c r="AO117" s="618"/>
      <c r="AP117" s="618"/>
      <c r="AQ117" s="618"/>
      <c r="AR117" s="618"/>
      <c r="AS117" s="618"/>
      <c r="AT117" s="618"/>
      <c r="AU117" s="618"/>
      <c r="AV117" s="618"/>
      <c r="AW117" s="618"/>
      <c r="AX117" s="618"/>
      <c r="AY117" s="618"/>
      <c r="AZ117" s="618"/>
      <c r="BA117" s="618"/>
      <c r="BB117" s="618"/>
      <c r="BC117" s="618"/>
      <c r="BD117" s="618"/>
      <c r="BE117" s="618"/>
      <c r="BF117" s="618"/>
      <c r="BG117" s="618"/>
      <c r="BH117" s="618"/>
      <c r="BI117" s="618"/>
      <c r="BJ117" s="618"/>
      <c r="BK117" s="618"/>
      <c r="BL117" s="618"/>
      <c r="BM117" s="618"/>
      <c r="BN117" s="618"/>
      <c r="BO117" s="618"/>
      <c r="BP117" s="618"/>
      <c r="BQ117" s="618"/>
      <c r="BR117" s="618"/>
      <c r="BS117" s="618"/>
      <c r="BT117" s="618"/>
      <c r="BU117" s="618"/>
      <c r="BV117" s="618"/>
      <c r="BW117" s="618"/>
      <c r="BX117" s="618"/>
      <c r="BY117" s="618"/>
      <c r="BZ117" s="618"/>
      <c r="CA117" s="618"/>
      <c r="CB117" s="618"/>
      <c r="CC117" s="618"/>
      <c r="CD117" s="618"/>
      <c r="CE117" s="618"/>
      <c r="CF117" s="618"/>
      <c r="CG117" s="618"/>
      <c r="CH117" s="618"/>
      <c r="CI117" s="618"/>
      <c r="CJ117" s="618"/>
      <c r="CK117" s="618"/>
      <c r="CL117" s="618"/>
      <c r="CM117" s="618"/>
      <c r="CN117" s="618"/>
      <c r="CO117" s="618"/>
      <c r="CP117" s="618"/>
      <c r="CQ117" s="618"/>
      <c r="CR117" s="618"/>
      <c r="CS117" s="618"/>
      <c r="CT117" s="618"/>
      <c r="CU117" s="618"/>
      <c r="CV117" s="618"/>
      <c r="CW117" s="618"/>
      <c r="CX117" s="618"/>
      <c r="CY117" s="618"/>
      <c r="CZ117" s="618"/>
      <c r="DA117" s="618"/>
      <c r="DB117" s="618"/>
      <c r="DC117" s="618"/>
      <c r="DD117" s="618"/>
      <c r="DE117" s="618"/>
      <c r="DF117" s="618"/>
      <c r="DG117" s="618"/>
      <c r="DH117" s="618"/>
      <c r="DI117" s="618"/>
    </row>
    <row r="118" spans="1:113" s="523" customFormat="1" x14ac:dyDescent="0.25">
      <c r="B118" s="618"/>
      <c r="C118" s="2728"/>
      <c r="D118" s="2728"/>
      <c r="E118" s="2728"/>
      <c r="F118" s="2728"/>
      <c r="G118" s="2728"/>
      <c r="H118" s="2728"/>
      <c r="I118" s="2728"/>
      <c r="J118" s="2728"/>
      <c r="K118" s="2728"/>
      <c r="L118" s="2728"/>
      <c r="M118" s="2728"/>
      <c r="N118" s="2728"/>
      <c r="O118" s="2728"/>
      <c r="P118" s="2728"/>
      <c r="Q118" s="2728"/>
      <c r="R118" s="2728"/>
      <c r="S118" s="2728"/>
      <c r="T118" s="2728"/>
      <c r="U118" s="2728"/>
      <c r="V118" s="2728"/>
      <c r="W118" s="2728"/>
      <c r="X118" s="2728"/>
      <c r="Y118" s="2728"/>
      <c r="Z118" s="2728"/>
      <c r="AA118" s="622"/>
      <c r="AB118" s="622"/>
      <c r="AC118" s="622"/>
      <c r="AD118" s="622"/>
      <c r="AE118" s="622"/>
      <c r="AF118" s="622"/>
      <c r="AG118" s="2728"/>
      <c r="AH118" s="2728"/>
      <c r="AI118" s="2728"/>
      <c r="AJ118" s="2728"/>
      <c r="AK118" s="2728"/>
      <c r="AL118" s="2728"/>
      <c r="AM118" s="622"/>
      <c r="AN118" s="622"/>
      <c r="AO118" s="622"/>
      <c r="AP118" s="622"/>
      <c r="AQ118" s="622"/>
      <c r="AR118" s="622"/>
      <c r="AS118" s="2728"/>
      <c r="AT118" s="2728"/>
      <c r="AU118" s="2728"/>
      <c r="AV118" s="2728"/>
      <c r="AW118" s="2728"/>
      <c r="AX118" s="2728"/>
      <c r="AY118" s="622"/>
      <c r="AZ118" s="622"/>
      <c r="BA118" s="622"/>
      <c r="BB118" s="622"/>
      <c r="BC118" s="622"/>
      <c r="BD118" s="622"/>
      <c r="BE118" s="2728"/>
      <c r="BF118" s="2728"/>
      <c r="BG118" s="2728"/>
      <c r="BH118" s="2728"/>
      <c r="BI118" s="2728"/>
      <c r="BJ118" s="2728"/>
      <c r="BK118" s="622"/>
      <c r="BL118" s="622"/>
      <c r="BM118" s="622"/>
      <c r="BN118" s="622"/>
      <c r="BO118" s="622"/>
      <c r="BP118" s="622"/>
      <c r="BQ118" s="2728"/>
      <c r="BR118" s="2728"/>
      <c r="BS118" s="2728"/>
      <c r="BT118" s="2728"/>
      <c r="BU118" s="2728"/>
      <c r="BV118" s="2728"/>
      <c r="BW118" s="622"/>
      <c r="BX118" s="622"/>
      <c r="BY118" s="622"/>
      <c r="BZ118" s="622"/>
      <c r="CA118" s="622"/>
      <c r="CB118" s="622"/>
      <c r="CC118" s="2728"/>
      <c r="CD118" s="2728"/>
      <c r="CE118" s="2728"/>
      <c r="CF118" s="2728"/>
      <c r="CG118" s="2728"/>
      <c r="CH118" s="2728"/>
      <c r="CI118" s="622"/>
      <c r="CJ118" s="622"/>
      <c r="CK118" s="622"/>
      <c r="CL118" s="622"/>
      <c r="CM118" s="622"/>
      <c r="CN118" s="622"/>
      <c r="CO118" s="2728"/>
      <c r="CP118" s="2728"/>
      <c r="CQ118" s="2728"/>
      <c r="CR118" s="2728"/>
      <c r="CS118" s="2728"/>
      <c r="CT118" s="2728"/>
      <c r="CU118" s="622"/>
      <c r="CV118" s="622"/>
      <c r="CW118" s="622"/>
      <c r="CX118" s="622"/>
      <c r="CY118" s="622"/>
      <c r="CZ118" s="622"/>
      <c r="DA118" s="2728"/>
      <c r="DB118" s="2728"/>
      <c r="DC118" s="2728"/>
      <c r="DD118" s="2728"/>
      <c r="DE118" s="2728"/>
      <c r="DF118" s="2728"/>
      <c r="DG118" s="2728"/>
      <c r="DH118" s="2728"/>
      <c r="DI118" s="2728"/>
    </row>
    <row r="119" spans="1:113" s="523" customFormat="1" x14ac:dyDescent="0.25">
      <c r="B119" s="618"/>
      <c r="C119" s="618"/>
      <c r="D119" s="618"/>
      <c r="E119" s="618"/>
      <c r="F119" s="618"/>
      <c r="G119" s="618"/>
      <c r="H119" s="618"/>
      <c r="I119" s="623"/>
      <c r="J119" s="623"/>
      <c r="K119" s="623"/>
      <c r="L119" s="623"/>
      <c r="M119" s="623"/>
      <c r="N119" s="623"/>
      <c r="O119" s="623"/>
      <c r="P119" s="623"/>
      <c r="Q119" s="623"/>
      <c r="R119" s="623"/>
      <c r="S119" s="623"/>
      <c r="T119" s="623"/>
      <c r="U119" s="623"/>
      <c r="V119" s="623"/>
      <c r="W119" s="623"/>
      <c r="X119" s="623"/>
      <c r="Y119" s="623"/>
      <c r="Z119" s="623"/>
      <c r="AA119" s="623"/>
      <c r="AB119" s="623"/>
      <c r="AC119" s="623"/>
      <c r="AD119" s="623"/>
      <c r="AE119" s="623"/>
      <c r="AF119" s="623"/>
      <c r="AG119" s="623"/>
      <c r="AH119" s="623"/>
      <c r="AI119" s="623"/>
      <c r="AJ119" s="623"/>
      <c r="AK119" s="623"/>
      <c r="AL119" s="623"/>
      <c r="AM119" s="623"/>
      <c r="AN119" s="623"/>
      <c r="AO119" s="623"/>
      <c r="AP119" s="623"/>
      <c r="AQ119" s="623"/>
      <c r="AR119" s="623"/>
      <c r="AS119" s="623"/>
      <c r="AT119" s="623"/>
      <c r="AU119" s="623"/>
      <c r="AV119" s="623"/>
      <c r="AW119" s="623"/>
      <c r="AX119" s="623"/>
      <c r="AY119" s="623"/>
      <c r="AZ119" s="623"/>
      <c r="BA119" s="623"/>
      <c r="BB119" s="623"/>
      <c r="BC119" s="623"/>
      <c r="BD119" s="623"/>
      <c r="BE119" s="623"/>
      <c r="BF119" s="623"/>
      <c r="BG119" s="623"/>
      <c r="BH119" s="623"/>
      <c r="BI119" s="623"/>
      <c r="BJ119" s="623"/>
      <c r="BK119" s="623"/>
      <c r="BL119" s="623"/>
      <c r="BM119" s="623"/>
      <c r="BN119" s="623"/>
      <c r="BO119" s="623"/>
      <c r="BP119" s="623"/>
      <c r="BQ119" s="623"/>
      <c r="BR119" s="623"/>
      <c r="BS119" s="623"/>
      <c r="BT119" s="623"/>
      <c r="BU119" s="623"/>
      <c r="BV119" s="623"/>
      <c r="BW119" s="623"/>
      <c r="BX119" s="623"/>
      <c r="BY119" s="623"/>
      <c r="BZ119" s="623"/>
      <c r="CA119" s="623"/>
      <c r="CB119" s="623"/>
      <c r="CC119" s="623"/>
      <c r="CD119" s="623"/>
      <c r="CE119" s="623"/>
      <c r="CF119" s="623"/>
      <c r="CG119" s="623"/>
      <c r="CH119" s="623"/>
      <c r="CI119" s="623"/>
      <c r="CJ119" s="623"/>
      <c r="CK119" s="623"/>
      <c r="CL119" s="623"/>
      <c r="CM119" s="623"/>
      <c r="CN119" s="623"/>
      <c r="CO119" s="623"/>
      <c r="CP119" s="623"/>
      <c r="CQ119" s="623"/>
      <c r="CR119" s="623"/>
      <c r="CS119" s="623"/>
      <c r="CT119" s="623"/>
      <c r="CU119" s="623"/>
      <c r="CV119" s="623"/>
      <c r="CW119" s="623"/>
      <c r="CX119" s="623"/>
      <c r="CY119" s="623"/>
      <c r="CZ119" s="623"/>
      <c r="DA119" s="623"/>
      <c r="DB119" s="623"/>
      <c r="DC119" s="623"/>
      <c r="DD119" s="623"/>
      <c r="DE119" s="623"/>
      <c r="DF119" s="623"/>
      <c r="DG119" s="623"/>
      <c r="DH119" s="623"/>
      <c r="DI119" s="623"/>
    </row>
    <row r="120" spans="1:113" s="523" customFormat="1" x14ac:dyDescent="0.25">
      <c r="B120" s="618"/>
      <c r="C120" s="618"/>
      <c r="D120" s="2739"/>
      <c r="E120" s="2739"/>
      <c r="F120" s="2739"/>
      <c r="G120" s="2739"/>
      <c r="H120" s="2739"/>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39"/>
      <c r="AD120" s="2739"/>
      <c r="AE120" s="2739"/>
      <c r="AF120" s="2739"/>
      <c r="AG120" s="2739"/>
      <c r="AH120" s="2739"/>
      <c r="AI120" s="2739"/>
      <c r="AJ120" s="2739"/>
      <c r="AK120" s="2739"/>
      <c r="AL120" s="2739"/>
      <c r="AM120" s="2739"/>
      <c r="AN120" s="2739"/>
      <c r="AO120" s="2739"/>
      <c r="AP120" s="2739"/>
      <c r="AQ120" s="2739"/>
      <c r="AR120" s="2739"/>
      <c r="AS120" s="2739"/>
      <c r="AT120" s="2739"/>
      <c r="AU120" s="2739"/>
      <c r="AV120" s="2739"/>
      <c r="AW120" s="2739"/>
      <c r="AX120" s="2739"/>
      <c r="AY120" s="2739"/>
      <c r="AZ120" s="2739"/>
      <c r="BA120" s="2739"/>
      <c r="BB120" s="2739"/>
      <c r="BC120" s="2739"/>
      <c r="BD120" s="2739"/>
      <c r="BE120" s="2739"/>
      <c r="BF120" s="2739"/>
      <c r="BG120" s="2739"/>
      <c r="BH120" s="2739"/>
      <c r="BI120" s="2739"/>
      <c r="BJ120" s="2739"/>
      <c r="BK120" s="2739"/>
      <c r="BL120" s="2739"/>
      <c r="BM120" s="2739"/>
      <c r="BN120" s="2739"/>
      <c r="BO120" s="2739"/>
      <c r="BP120" s="2739"/>
      <c r="BQ120" s="2739"/>
      <c r="BR120" s="2739"/>
      <c r="BS120" s="2739"/>
      <c r="BT120" s="2739"/>
      <c r="BU120" s="2739"/>
      <c r="BV120" s="2739"/>
      <c r="BW120" s="2739"/>
      <c r="BX120" s="2739"/>
      <c r="BY120" s="2739"/>
      <c r="BZ120" s="2739"/>
      <c r="CA120" s="2739"/>
      <c r="CB120" s="2739"/>
      <c r="CC120" s="2739"/>
      <c r="CD120" s="2739"/>
      <c r="CE120" s="2739"/>
      <c r="CF120" s="2739"/>
      <c r="CG120" s="2739"/>
      <c r="CH120" s="2739"/>
      <c r="CI120" s="2739"/>
      <c r="CJ120" s="2739"/>
      <c r="CK120" s="2739"/>
      <c r="CL120" s="2739"/>
      <c r="CM120" s="2739"/>
      <c r="CN120" s="2739"/>
      <c r="CO120" s="2739"/>
      <c r="CP120" s="2739"/>
      <c r="CQ120" s="2739"/>
      <c r="CR120" s="2739"/>
      <c r="CS120" s="2739"/>
      <c r="CT120" s="2739"/>
      <c r="CU120" s="2739"/>
      <c r="CV120" s="2739"/>
      <c r="CW120" s="2739"/>
      <c r="CX120" s="2739"/>
      <c r="CY120" s="2739"/>
      <c r="CZ120" s="2739"/>
      <c r="DA120" s="2739"/>
      <c r="DB120" s="2739"/>
      <c r="DC120" s="2739"/>
      <c r="DD120" s="2739"/>
      <c r="DE120" s="2739"/>
      <c r="DF120" s="2739"/>
      <c r="DG120" s="2739"/>
      <c r="DH120" s="2739"/>
      <c r="DI120" s="2739"/>
    </row>
    <row r="121" spans="1:113" s="523" customFormat="1" x14ac:dyDescent="0.25">
      <c r="A121" s="624"/>
      <c r="B121" s="578"/>
      <c r="C121" s="2748"/>
      <c r="D121" s="2748"/>
      <c r="E121" s="2748"/>
      <c r="F121" s="2748"/>
      <c r="G121" s="2748"/>
      <c r="H121" s="2748"/>
      <c r="I121" s="2748"/>
      <c r="J121" s="2748"/>
      <c r="K121" s="2748"/>
      <c r="L121" s="2748"/>
      <c r="M121" s="2748"/>
      <c r="N121" s="2748"/>
      <c r="O121" s="2734"/>
      <c r="P121" s="2734"/>
      <c r="Q121" s="2734"/>
      <c r="R121" s="2734"/>
      <c r="S121" s="2734"/>
      <c r="T121" s="2734"/>
      <c r="U121" s="2734"/>
      <c r="V121" s="2734"/>
      <c r="W121" s="2734"/>
      <c r="X121" s="2734"/>
      <c r="Y121" s="2734"/>
      <c r="Z121" s="2734"/>
      <c r="AA121" s="2734"/>
      <c r="AB121" s="2734"/>
      <c r="AC121" s="2734"/>
      <c r="AD121" s="2734"/>
      <c r="AE121" s="2734"/>
      <c r="AF121" s="2734"/>
      <c r="AG121" s="2734"/>
      <c r="AH121" s="2734"/>
      <c r="AI121" s="2734"/>
      <c r="AJ121" s="2734"/>
      <c r="AK121" s="2734"/>
      <c r="AL121" s="2734"/>
      <c r="AM121" s="2734"/>
      <c r="AN121" s="2734"/>
      <c r="AO121" s="2734"/>
      <c r="AP121" s="2734"/>
      <c r="AQ121" s="2734"/>
      <c r="AR121" s="2734"/>
      <c r="AS121" s="2734"/>
      <c r="AT121" s="2734"/>
      <c r="AU121" s="2734"/>
      <c r="AV121" s="2734"/>
      <c r="AW121" s="2734"/>
      <c r="AX121" s="2734"/>
      <c r="AY121" s="2734"/>
      <c r="AZ121" s="2734"/>
      <c r="BA121" s="2734"/>
      <c r="BB121" s="2734"/>
      <c r="BC121" s="2734"/>
      <c r="BD121" s="2734"/>
      <c r="BE121" s="2734"/>
      <c r="BF121" s="2734"/>
      <c r="BG121" s="2734"/>
      <c r="BH121" s="2734"/>
      <c r="BI121" s="2734"/>
      <c r="BJ121" s="2734"/>
      <c r="BK121" s="2734"/>
      <c r="BL121" s="2734"/>
      <c r="BM121" s="2734"/>
      <c r="BN121" s="2734"/>
      <c r="BO121" s="2734"/>
      <c r="BP121" s="2734"/>
      <c r="BQ121" s="2734"/>
      <c r="BR121" s="2734"/>
      <c r="BS121" s="2734"/>
      <c r="BT121" s="2734"/>
      <c r="BU121" s="2734"/>
      <c r="BV121" s="2734"/>
      <c r="BW121" s="2734"/>
      <c r="BX121" s="2734"/>
      <c r="BY121" s="2734"/>
      <c r="BZ121" s="2734"/>
      <c r="CA121" s="2734"/>
      <c r="CB121" s="2734"/>
      <c r="CC121" s="2734"/>
      <c r="CD121" s="2734"/>
      <c r="CE121" s="2734"/>
      <c r="CF121" s="2734"/>
      <c r="CG121" s="2734"/>
      <c r="CH121" s="2734"/>
      <c r="CI121" s="2734"/>
      <c r="CJ121" s="2734"/>
      <c r="CK121" s="2734"/>
      <c r="CL121" s="2734"/>
      <c r="CM121" s="2734"/>
      <c r="CN121" s="2734"/>
      <c r="CO121" s="2734"/>
      <c r="CP121" s="2734"/>
      <c r="CQ121" s="2734"/>
      <c r="CR121" s="2734"/>
      <c r="CS121" s="2734"/>
      <c r="CT121" s="2734"/>
      <c r="CU121" s="2734"/>
      <c r="CV121" s="2734"/>
      <c r="CW121" s="2734"/>
      <c r="CX121" s="2734"/>
      <c r="CY121" s="2734"/>
      <c r="CZ121" s="2734"/>
      <c r="DA121" s="2734"/>
      <c r="DB121" s="2734"/>
      <c r="DC121" s="2734"/>
      <c r="DD121" s="2734"/>
      <c r="DE121" s="2734"/>
      <c r="DF121" s="2734"/>
      <c r="DG121" s="2734"/>
      <c r="DH121" s="2734"/>
      <c r="DI121" s="2734"/>
    </row>
    <row r="122" spans="1:113" s="523" customFormat="1" x14ac:dyDescent="0.25">
      <c r="A122" s="625"/>
      <c r="B122" s="578"/>
      <c r="C122" s="2748"/>
      <c r="D122" s="2748"/>
      <c r="E122" s="2748"/>
      <c r="F122" s="2748"/>
      <c r="G122" s="2748"/>
      <c r="H122" s="2748"/>
      <c r="I122" s="2748"/>
      <c r="J122" s="2748"/>
      <c r="K122" s="2748"/>
      <c r="L122" s="2748"/>
      <c r="M122" s="2748"/>
      <c r="N122" s="2748"/>
      <c r="O122" s="2734"/>
      <c r="P122" s="2734"/>
      <c r="Q122" s="2734"/>
      <c r="R122" s="2734"/>
      <c r="S122" s="2734"/>
      <c r="T122" s="2734"/>
      <c r="U122" s="2734"/>
      <c r="V122" s="2734"/>
      <c r="W122" s="2734"/>
      <c r="X122" s="2734"/>
      <c r="Y122" s="2734"/>
      <c r="Z122" s="2734"/>
      <c r="AA122" s="2734"/>
      <c r="AB122" s="2734"/>
      <c r="AC122" s="2734"/>
      <c r="AD122" s="2734"/>
      <c r="AE122" s="2734"/>
      <c r="AF122" s="2734"/>
      <c r="AG122" s="2734"/>
      <c r="AH122" s="2734"/>
      <c r="AI122" s="2734"/>
      <c r="AJ122" s="2734"/>
      <c r="AK122" s="2734"/>
      <c r="AL122" s="2734"/>
      <c r="AM122" s="2734"/>
      <c r="AN122" s="2734"/>
      <c r="AO122" s="2734"/>
      <c r="AP122" s="2734"/>
      <c r="AQ122" s="2734"/>
      <c r="AR122" s="2734"/>
      <c r="AS122" s="2734"/>
      <c r="AT122" s="2734"/>
      <c r="AU122" s="2734"/>
      <c r="AV122" s="2734"/>
      <c r="AW122" s="2734"/>
      <c r="AX122" s="2734"/>
      <c r="AY122" s="2734"/>
      <c r="AZ122" s="2734"/>
      <c r="BA122" s="2734"/>
      <c r="BB122" s="2734"/>
      <c r="BC122" s="2734"/>
      <c r="BD122" s="2734"/>
      <c r="BE122" s="2734"/>
      <c r="BF122" s="2734"/>
      <c r="BG122" s="2734"/>
      <c r="BH122" s="2734"/>
      <c r="BI122" s="2734"/>
      <c r="BJ122" s="2734"/>
      <c r="BK122" s="2734"/>
      <c r="BL122" s="2734"/>
      <c r="BM122" s="2734"/>
      <c r="BN122" s="2734"/>
      <c r="BO122" s="2734"/>
      <c r="BP122" s="2734"/>
      <c r="BQ122" s="2734"/>
      <c r="BR122" s="2734"/>
      <c r="BS122" s="2734"/>
      <c r="BT122" s="2734"/>
      <c r="BU122" s="2734"/>
      <c r="BV122" s="2734"/>
      <c r="BW122" s="2734"/>
      <c r="BX122" s="2734"/>
      <c r="BY122" s="2734"/>
      <c r="BZ122" s="2734"/>
      <c r="CA122" s="2734"/>
      <c r="CB122" s="2734"/>
      <c r="CC122" s="2734"/>
      <c r="CD122" s="2734"/>
      <c r="CE122" s="2734"/>
      <c r="CF122" s="2734"/>
      <c r="CG122" s="2734"/>
      <c r="CH122" s="2734"/>
      <c r="CI122" s="2734"/>
      <c r="CJ122" s="2734"/>
      <c r="CK122" s="2734"/>
      <c r="CL122" s="2734"/>
      <c r="CM122" s="2734"/>
      <c r="CN122" s="2734"/>
      <c r="CO122" s="2734"/>
      <c r="CP122" s="2734"/>
      <c r="CQ122" s="2734"/>
      <c r="CR122" s="2734"/>
      <c r="CS122" s="2734"/>
      <c r="CT122" s="2734"/>
      <c r="CU122" s="2734"/>
      <c r="CV122" s="2734"/>
      <c r="CW122" s="2734"/>
      <c r="CX122" s="2734"/>
      <c r="CY122" s="2734"/>
      <c r="CZ122" s="2734"/>
      <c r="DA122" s="2734"/>
      <c r="DB122" s="2734"/>
      <c r="DC122" s="2734"/>
      <c r="DD122" s="2734"/>
      <c r="DE122" s="2734"/>
      <c r="DF122" s="2734"/>
      <c r="DG122" s="2734"/>
      <c r="DH122" s="2734"/>
      <c r="DI122" s="2734"/>
    </row>
    <row r="123" spans="1:113" x14ac:dyDescent="0.25">
      <c r="I123" s="603"/>
      <c r="J123" s="603"/>
      <c r="K123" s="603"/>
      <c r="L123" s="603"/>
      <c r="M123" s="603"/>
      <c r="N123" s="603"/>
      <c r="O123" s="603"/>
      <c r="P123" s="603"/>
      <c r="Q123" s="603"/>
      <c r="R123" s="603"/>
      <c r="S123" s="603"/>
      <c r="T123" s="603"/>
      <c r="U123" s="603"/>
      <c r="V123" s="603"/>
      <c r="W123" s="603"/>
      <c r="X123" s="603"/>
      <c r="Y123" s="603"/>
      <c r="Z123" s="603"/>
      <c r="AA123" s="603"/>
      <c r="AB123" s="603"/>
      <c r="AC123" s="603"/>
      <c r="AD123" s="603"/>
      <c r="AE123" s="603"/>
      <c r="AF123" s="603"/>
      <c r="AG123" s="603"/>
      <c r="AH123" s="603"/>
      <c r="AI123" s="603"/>
      <c r="AJ123" s="603"/>
      <c r="AK123" s="603"/>
      <c r="AL123" s="603"/>
      <c r="AM123" s="603"/>
      <c r="AN123" s="603"/>
      <c r="AO123" s="603"/>
      <c r="AP123" s="603"/>
      <c r="AQ123" s="603"/>
      <c r="AR123" s="603"/>
      <c r="AS123" s="603"/>
      <c r="AT123" s="603"/>
      <c r="AU123" s="603"/>
      <c r="AV123" s="603"/>
      <c r="AW123" s="603"/>
      <c r="AX123" s="603"/>
      <c r="AY123" s="603"/>
      <c r="AZ123" s="603"/>
      <c r="BA123" s="603"/>
      <c r="BB123" s="603"/>
      <c r="BC123" s="603"/>
      <c r="BD123" s="603"/>
      <c r="BE123" s="603"/>
      <c r="BF123" s="603"/>
      <c r="BG123" s="603"/>
      <c r="BH123" s="603"/>
      <c r="BI123" s="603"/>
      <c r="BJ123" s="603"/>
      <c r="BK123" s="603"/>
      <c r="BL123" s="603"/>
      <c r="BM123" s="603"/>
      <c r="BN123" s="603"/>
      <c r="BO123" s="603"/>
      <c r="BP123" s="603"/>
      <c r="BQ123" s="603"/>
      <c r="BR123" s="603"/>
      <c r="BS123" s="603"/>
      <c r="BT123" s="603"/>
      <c r="BU123" s="603"/>
      <c r="BV123" s="603"/>
      <c r="BW123" s="603"/>
      <c r="BX123" s="603"/>
      <c r="BY123" s="603"/>
      <c r="BZ123" s="603"/>
      <c r="CA123" s="603"/>
      <c r="CB123" s="603"/>
      <c r="CC123" s="603"/>
      <c r="CD123" s="603"/>
      <c r="CE123" s="603"/>
      <c r="CF123" s="603"/>
      <c r="CG123" s="603"/>
      <c r="CH123" s="603"/>
      <c r="CI123" s="603"/>
      <c r="CJ123" s="603"/>
      <c r="CK123" s="603"/>
      <c r="CL123" s="603"/>
      <c r="CM123" s="603"/>
      <c r="CN123" s="603"/>
      <c r="CO123" s="603"/>
      <c r="CP123" s="603"/>
      <c r="CQ123" s="603"/>
      <c r="CR123" s="603"/>
      <c r="CS123" s="603"/>
      <c r="CT123" s="603"/>
      <c r="CU123" s="603"/>
      <c r="CV123" s="603"/>
      <c r="CW123" s="603"/>
      <c r="CX123" s="603"/>
      <c r="CY123" s="603"/>
      <c r="CZ123" s="603"/>
      <c r="DA123" s="603"/>
      <c r="DB123" s="603"/>
      <c r="DC123" s="603"/>
      <c r="DD123" s="603"/>
      <c r="DE123" s="603"/>
      <c r="DF123" s="603"/>
      <c r="DG123" s="603"/>
      <c r="DH123" s="603"/>
      <c r="DI123" s="603"/>
    </row>
    <row r="125" spans="1:113" s="948" customFormat="1" ht="15" customHeight="1" x14ac:dyDescent="0.25">
      <c r="B125" s="2543" t="s">
        <v>1128</v>
      </c>
      <c r="C125" s="2544"/>
      <c r="D125" s="2544"/>
      <c r="E125" s="2544"/>
      <c r="F125" s="2544"/>
      <c r="G125" s="2544"/>
      <c r="H125" s="2544"/>
      <c r="I125" s="2544"/>
      <c r="J125" s="2544"/>
      <c r="K125" s="2544"/>
      <c r="L125" s="2544"/>
      <c r="M125" s="2544"/>
      <c r="N125" s="2544"/>
      <c r="O125" s="2544"/>
      <c r="P125" s="2544"/>
      <c r="Q125" s="2544"/>
      <c r="R125" s="2544"/>
      <c r="S125" s="2544"/>
      <c r="T125" s="2544"/>
      <c r="U125" s="2544"/>
      <c r="V125" s="2544"/>
      <c r="W125" s="2544"/>
      <c r="X125" s="2544"/>
      <c r="Y125" s="2544"/>
      <c r="Z125" s="2544"/>
      <c r="AA125" s="2544"/>
      <c r="AB125" s="2544"/>
      <c r="AC125" s="2544"/>
      <c r="AD125" s="2544"/>
      <c r="AE125" s="2544"/>
      <c r="AF125" s="2544"/>
      <c r="AG125" s="2544"/>
      <c r="AH125" s="2544"/>
      <c r="AI125" s="2544"/>
      <c r="AJ125" s="2544"/>
      <c r="AK125" s="2544"/>
      <c r="AL125" s="2544"/>
      <c r="AM125" s="2544"/>
      <c r="AN125" s="2544"/>
      <c r="AO125" s="2544"/>
      <c r="AP125" s="2544"/>
      <c r="AQ125" s="2544"/>
      <c r="AR125" s="2544"/>
      <c r="AS125" s="2544"/>
      <c r="AT125" s="2544"/>
      <c r="AU125" s="2544"/>
      <c r="AV125" s="2544"/>
      <c r="AW125" s="2544"/>
      <c r="AX125" s="2544"/>
      <c r="AY125" s="2544"/>
      <c r="AZ125" s="2544"/>
      <c r="BA125" s="2544"/>
      <c r="BB125" s="2544"/>
      <c r="BC125" s="2544"/>
      <c r="BD125" s="2544"/>
      <c r="BE125" s="2544"/>
      <c r="BF125" s="2544"/>
      <c r="BG125" s="2544"/>
      <c r="BH125" s="2544"/>
      <c r="BI125" s="2544"/>
      <c r="BJ125" s="2544"/>
      <c r="BK125" s="2544"/>
      <c r="BL125" s="2544"/>
      <c r="BM125" s="2544"/>
      <c r="BN125" s="2544"/>
      <c r="BO125" s="2544"/>
      <c r="BP125" s="2544"/>
      <c r="BQ125" s="2544"/>
      <c r="BR125" s="2544"/>
      <c r="BS125" s="2544"/>
      <c r="BT125" s="2544"/>
      <c r="BU125" s="2544"/>
      <c r="BV125" s="2544"/>
      <c r="BW125" s="2544"/>
      <c r="BX125" s="2544"/>
      <c r="BY125" s="2544"/>
      <c r="BZ125" s="2544"/>
      <c r="CA125" s="2544"/>
      <c r="CB125" s="2544"/>
      <c r="CC125" s="2544"/>
      <c r="CD125" s="2544"/>
      <c r="CE125" s="2544"/>
      <c r="CF125" s="2544"/>
      <c r="CG125" s="2544"/>
      <c r="CH125" s="2545"/>
      <c r="CI125" s="2538" t="s">
        <v>1107</v>
      </c>
      <c r="CJ125" s="2538"/>
      <c r="CK125" s="2538"/>
      <c r="CL125" s="2538"/>
      <c r="CM125" s="2538"/>
      <c r="CN125" s="2538"/>
      <c r="CO125" s="2538"/>
      <c r="CP125" s="2538"/>
      <c r="CQ125" s="2538"/>
      <c r="CR125" s="2538"/>
      <c r="CS125" s="2538"/>
      <c r="CT125" s="2538"/>
      <c r="CU125" s="2538" t="s">
        <v>1068</v>
      </c>
      <c r="CV125" s="2538"/>
      <c r="CW125" s="2538"/>
      <c r="CX125" s="2538"/>
      <c r="CY125" s="2538"/>
      <c r="CZ125" s="2538"/>
      <c r="DA125" s="2538"/>
      <c r="DB125" s="2538"/>
      <c r="DC125" s="2538"/>
      <c r="DD125" s="2538"/>
      <c r="DE125" s="2538"/>
      <c r="DF125" s="2538"/>
    </row>
    <row r="126" spans="1:113" s="948" customFormat="1" ht="15" customHeight="1" x14ac:dyDescent="0.25">
      <c r="B126" s="2740" t="s">
        <v>1151</v>
      </c>
      <c r="C126" s="2741"/>
      <c r="D126" s="2741"/>
      <c r="E126" s="2741"/>
      <c r="F126" s="2741"/>
      <c r="G126" s="2741"/>
      <c r="H126" s="2741"/>
      <c r="I126" s="2741"/>
      <c r="J126" s="2741"/>
      <c r="K126" s="2741"/>
      <c r="L126" s="2741"/>
      <c r="M126" s="2741"/>
      <c r="N126" s="2741"/>
      <c r="O126" s="2741"/>
      <c r="P126" s="2741"/>
      <c r="Q126" s="2741"/>
      <c r="R126" s="2741"/>
      <c r="S126" s="2741"/>
      <c r="T126" s="2741"/>
      <c r="U126" s="2741"/>
      <c r="V126" s="2741"/>
      <c r="W126" s="2741"/>
      <c r="X126" s="2741"/>
      <c r="Y126" s="2741"/>
      <c r="Z126" s="2741"/>
      <c r="AA126" s="2741"/>
      <c r="AB126" s="2741"/>
      <c r="AC126" s="2741"/>
      <c r="AD126" s="2741"/>
      <c r="AE126" s="2741"/>
      <c r="AF126" s="2741"/>
      <c r="AG126" s="2741"/>
      <c r="AH126" s="2741"/>
      <c r="AI126" s="2741"/>
      <c r="AJ126" s="2741"/>
      <c r="AK126" s="2741"/>
      <c r="AL126" s="2741"/>
      <c r="AM126" s="2741"/>
      <c r="AN126" s="2741"/>
      <c r="AO126" s="2741"/>
      <c r="AP126" s="2741"/>
      <c r="AQ126" s="2741"/>
      <c r="AR126" s="2741"/>
      <c r="AS126" s="2741"/>
      <c r="AT126" s="2741"/>
      <c r="AU126" s="2741"/>
      <c r="AV126" s="2741"/>
      <c r="AW126" s="2741"/>
      <c r="AX126" s="2741"/>
      <c r="AY126" s="2741"/>
      <c r="AZ126" s="2741"/>
      <c r="BA126" s="2741"/>
      <c r="BB126" s="2741"/>
      <c r="BC126" s="2741"/>
      <c r="BD126" s="2741"/>
      <c r="BE126" s="2741"/>
      <c r="BF126" s="2741"/>
      <c r="BG126" s="2741"/>
      <c r="BH126" s="2741"/>
      <c r="BI126" s="2741"/>
      <c r="BJ126" s="2741"/>
      <c r="BK126" s="2741"/>
      <c r="BL126" s="2741"/>
      <c r="BM126" s="2741"/>
      <c r="BN126" s="2741"/>
      <c r="BO126" s="2741"/>
      <c r="BP126" s="2741"/>
      <c r="BQ126" s="2741"/>
      <c r="BR126" s="2741"/>
      <c r="BS126" s="2741"/>
      <c r="BT126" s="2741"/>
      <c r="BU126" s="2741"/>
      <c r="BV126" s="2741"/>
      <c r="BW126" s="2741"/>
      <c r="BX126" s="2741"/>
      <c r="BY126" s="2741"/>
      <c r="BZ126" s="2741"/>
      <c r="CA126" s="2741"/>
      <c r="CB126" s="2741"/>
      <c r="CC126" s="2741"/>
      <c r="CD126" s="2741"/>
      <c r="CE126" s="2741"/>
      <c r="CF126" s="2741"/>
      <c r="CG126" s="2741"/>
      <c r="CH126" s="2742"/>
      <c r="CI126" s="2743">
        <v>306</v>
      </c>
      <c r="CJ126" s="2744">
        <v>1</v>
      </c>
      <c r="CK126" s="2745">
        <v>306</v>
      </c>
      <c r="CL126" s="2744">
        <v>1</v>
      </c>
      <c r="CM126" s="2745">
        <v>306</v>
      </c>
      <c r="CN126" s="2744">
        <v>1</v>
      </c>
      <c r="CO126" s="2745">
        <v>306</v>
      </c>
      <c r="CP126" s="2744">
        <v>1</v>
      </c>
      <c r="CQ126" s="2745">
        <v>306</v>
      </c>
      <c r="CR126" s="2744">
        <v>1</v>
      </c>
      <c r="CS126" s="2745">
        <v>306</v>
      </c>
      <c r="CT126" s="2746">
        <v>1</v>
      </c>
      <c r="CU126" s="2749">
        <v>1</v>
      </c>
      <c r="CV126" s="2750"/>
      <c r="CW126" s="2750"/>
      <c r="CX126" s="2750"/>
      <c r="CY126" s="2750"/>
      <c r="CZ126" s="2750"/>
      <c r="DA126" s="2750"/>
      <c r="DB126" s="2750"/>
      <c r="DC126" s="2750"/>
      <c r="DD126" s="2750"/>
      <c r="DE126" s="2750"/>
      <c r="DF126" s="2750"/>
    </row>
    <row r="127" spans="1:113" s="948" customFormat="1" ht="15" customHeight="1" x14ac:dyDescent="0.25">
      <c r="B127" s="2740" t="s">
        <v>1372</v>
      </c>
      <c r="C127" s="2741"/>
      <c r="D127" s="2741"/>
      <c r="E127" s="2741"/>
      <c r="F127" s="2741"/>
      <c r="G127" s="2741"/>
      <c r="H127" s="2741"/>
      <c r="I127" s="2741"/>
      <c r="J127" s="2741"/>
      <c r="K127" s="2741"/>
      <c r="L127" s="2741"/>
      <c r="M127" s="2741"/>
      <c r="N127" s="2741"/>
      <c r="O127" s="2741"/>
      <c r="P127" s="2741"/>
      <c r="Q127" s="2741"/>
      <c r="R127" s="2741"/>
      <c r="S127" s="2741"/>
      <c r="T127" s="2741"/>
      <c r="U127" s="2741"/>
      <c r="V127" s="2741"/>
      <c r="W127" s="2741"/>
      <c r="X127" s="2741"/>
      <c r="Y127" s="2741"/>
      <c r="Z127" s="2741"/>
      <c r="AA127" s="2741"/>
      <c r="AB127" s="2741"/>
      <c r="AC127" s="2741"/>
      <c r="AD127" s="2741"/>
      <c r="AE127" s="2741"/>
      <c r="AF127" s="2741"/>
      <c r="AG127" s="2741"/>
      <c r="AH127" s="2741"/>
      <c r="AI127" s="2741"/>
      <c r="AJ127" s="2741"/>
      <c r="AK127" s="2741"/>
      <c r="AL127" s="2741"/>
      <c r="AM127" s="2741"/>
      <c r="AN127" s="2741"/>
      <c r="AO127" s="2741"/>
      <c r="AP127" s="2741"/>
      <c r="AQ127" s="2741"/>
      <c r="AR127" s="2741"/>
      <c r="AS127" s="2741"/>
      <c r="AT127" s="2741"/>
      <c r="AU127" s="2741"/>
      <c r="AV127" s="2741"/>
      <c r="AW127" s="2741"/>
      <c r="AX127" s="2741"/>
      <c r="AY127" s="2741"/>
      <c r="AZ127" s="2741"/>
      <c r="BA127" s="2741"/>
      <c r="BB127" s="2741"/>
      <c r="BC127" s="2741"/>
      <c r="BD127" s="2741"/>
      <c r="BE127" s="2741"/>
      <c r="BF127" s="2741"/>
      <c r="BG127" s="2741"/>
      <c r="BH127" s="2741"/>
      <c r="BI127" s="2741"/>
      <c r="BJ127" s="2741"/>
      <c r="BK127" s="2741"/>
      <c r="BL127" s="2741"/>
      <c r="BM127" s="2741"/>
      <c r="BN127" s="2741"/>
      <c r="BO127" s="2741"/>
      <c r="BP127" s="2741"/>
      <c r="BQ127" s="2741"/>
      <c r="BR127" s="2741"/>
      <c r="BS127" s="2741"/>
      <c r="BT127" s="2741"/>
      <c r="BU127" s="2741"/>
      <c r="BV127" s="2741"/>
      <c r="BW127" s="2741"/>
      <c r="BX127" s="2741"/>
      <c r="BY127" s="2741"/>
      <c r="BZ127" s="2741"/>
      <c r="CA127" s="2741"/>
      <c r="CB127" s="2741"/>
      <c r="CC127" s="2741"/>
      <c r="CD127" s="2741"/>
      <c r="CE127" s="2741"/>
      <c r="CF127" s="2741"/>
      <c r="CG127" s="2741"/>
      <c r="CH127" s="2742"/>
      <c r="CI127" s="2743">
        <v>9</v>
      </c>
      <c r="CJ127" s="2744">
        <v>0.15359477124183007</v>
      </c>
      <c r="CK127" s="2745">
        <v>47</v>
      </c>
      <c r="CL127" s="2744">
        <v>0.15359477124183007</v>
      </c>
      <c r="CM127" s="2745">
        <v>47</v>
      </c>
      <c r="CN127" s="2744">
        <v>0.15359477124183007</v>
      </c>
      <c r="CO127" s="2745">
        <v>47</v>
      </c>
      <c r="CP127" s="2744">
        <v>0.15359477124183007</v>
      </c>
      <c r="CQ127" s="2745">
        <v>47</v>
      </c>
      <c r="CR127" s="2744">
        <v>0.15359477124183007</v>
      </c>
      <c r="CS127" s="2745">
        <v>47</v>
      </c>
      <c r="CT127" s="2746">
        <v>0.15359477124183007</v>
      </c>
      <c r="CU127" s="2747">
        <f>CI127/$CI$126</f>
        <v>2.9411764705882353E-2</v>
      </c>
      <c r="CV127" s="2747"/>
      <c r="CW127" s="2747"/>
      <c r="CX127" s="2747"/>
      <c r="CY127" s="2747"/>
      <c r="CZ127" s="2747"/>
      <c r="DA127" s="2747"/>
      <c r="DB127" s="2747"/>
      <c r="DC127" s="2747"/>
      <c r="DD127" s="2747"/>
      <c r="DE127" s="2747"/>
      <c r="DF127" s="2747"/>
    </row>
    <row r="128" spans="1:113" s="948" customFormat="1" ht="15" customHeight="1" x14ac:dyDescent="0.25">
      <c r="B128" s="2757" t="s">
        <v>1132</v>
      </c>
      <c r="C128" s="2758"/>
      <c r="D128" s="2758"/>
      <c r="E128" s="2758"/>
      <c r="F128" s="2758"/>
      <c r="G128" s="2758"/>
      <c r="H128" s="2758"/>
      <c r="I128" s="2758"/>
      <c r="J128" s="2758"/>
      <c r="K128" s="2758"/>
      <c r="L128" s="2758"/>
      <c r="M128" s="2758"/>
      <c r="N128" s="2758"/>
      <c r="O128" s="2758"/>
      <c r="P128" s="2758"/>
      <c r="Q128" s="2758"/>
      <c r="R128" s="2758"/>
      <c r="S128" s="2758"/>
      <c r="T128" s="2758"/>
      <c r="U128" s="2758"/>
      <c r="V128" s="2758"/>
      <c r="W128" s="2758"/>
      <c r="X128" s="2758"/>
      <c r="Y128" s="2758"/>
      <c r="Z128" s="2758"/>
      <c r="AA128" s="2758"/>
      <c r="AB128" s="2758"/>
      <c r="AC128" s="2758"/>
      <c r="AD128" s="2758"/>
      <c r="AE128" s="2758"/>
      <c r="AF128" s="2758"/>
      <c r="AG128" s="2758"/>
      <c r="AH128" s="2758"/>
      <c r="AI128" s="2758"/>
      <c r="AJ128" s="2758"/>
      <c r="AK128" s="2758"/>
      <c r="AL128" s="2758"/>
      <c r="AM128" s="2758"/>
      <c r="AN128" s="2758"/>
      <c r="AO128" s="2758"/>
      <c r="AP128" s="2758"/>
      <c r="AQ128" s="2758"/>
      <c r="AR128" s="2758"/>
      <c r="AS128" s="2758"/>
      <c r="AT128" s="2758"/>
      <c r="AU128" s="2758"/>
      <c r="AV128" s="2758"/>
      <c r="AW128" s="2758"/>
      <c r="AX128" s="2758"/>
      <c r="AY128" s="2758"/>
      <c r="AZ128" s="2758"/>
      <c r="BA128" s="2758"/>
      <c r="BB128" s="2758"/>
      <c r="BC128" s="2758"/>
      <c r="BD128" s="2758"/>
      <c r="BE128" s="2758"/>
      <c r="BF128" s="2758"/>
      <c r="BG128" s="2758"/>
      <c r="BH128" s="2758"/>
      <c r="BI128" s="2758"/>
      <c r="BJ128" s="2758"/>
      <c r="BK128" s="2758"/>
      <c r="BL128" s="2758"/>
      <c r="BM128" s="2758"/>
      <c r="BN128" s="2758"/>
      <c r="BO128" s="2758"/>
      <c r="BP128" s="2758"/>
      <c r="BQ128" s="2758"/>
      <c r="BR128" s="2758"/>
      <c r="BS128" s="2758"/>
      <c r="BT128" s="2758"/>
      <c r="BU128" s="2758"/>
      <c r="BV128" s="2758"/>
      <c r="BW128" s="2758"/>
      <c r="BX128" s="2758"/>
      <c r="BY128" s="2758"/>
      <c r="BZ128" s="2758"/>
      <c r="CA128" s="2758"/>
      <c r="CB128" s="2758"/>
      <c r="CC128" s="2758"/>
      <c r="CD128" s="2758"/>
      <c r="CE128" s="2758"/>
      <c r="CF128" s="2758"/>
      <c r="CG128" s="2758"/>
      <c r="CH128" s="2759"/>
      <c r="CI128" s="2743">
        <v>259</v>
      </c>
      <c r="CJ128" s="2744">
        <v>0.84640522875816993</v>
      </c>
      <c r="CK128" s="2745">
        <v>259</v>
      </c>
      <c r="CL128" s="2744">
        <v>0.84640522875816993</v>
      </c>
      <c r="CM128" s="2745">
        <v>259</v>
      </c>
      <c r="CN128" s="2744">
        <v>0.84640522875816993</v>
      </c>
      <c r="CO128" s="2745">
        <v>259</v>
      </c>
      <c r="CP128" s="2744">
        <v>0.84640522875816993</v>
      </c>
      <c r="CQ128" s="2745">
        <v>259</v>
      </c>
      <c r="CR128" s="2744">
        <v>0.84640522875816993</v>
      </c>
      <c r="CS128" s="2745">
        <v>259</v>
      </c>
      <c r="CT128" s="2746">
        <v>0.84640522875816993</v>
      </c>
      <c r="CU128" s="2747">
        <f>CI128/$CI$126</f>
        <v>0.84640522875816993</v>
      </c>
      <c r="CV128" s="2747"/>
      <c r="CW128" s="2747"/>
      <c r="CX128" s="2747"/>
      <c r="CY128" s="2747"/>
      <c r="CZ128" s="2747"/>
      <c r="DA128" s="2747"/>
      <c r="DB128" s="2747"/>
      <c r="DC128" s="2747"/>
      <c r="DD128" s="2747"/>
      <c r="DE128" s="2747"/>
      <c r="DF128" s="2747"/>
    </row>
    <row r="129" spans="2:110" x14ac:dyDescent="0.25">
      <c r="B129" s="913"/>
      <c r="C129" s="913"/>
      <c r="D129" s="913"/>
      <c r="E129" s="913"/>
      <c r="F129" s="913"/>
      <c r="G129" s="913"/>
      <c r="H129" s="913"/>
      <c r="I129" s="913"/>
      <c r="J129" s="913"/>
      <c r="K129" s="913"/>
      <c r="L129" s="913"/>
      <c r="M129" s="913"/>
      <c r="N129" s="913"/>
      <c r="O129" s="913"/>
      <c r="P129" s="913"/>
      <c r="Q129" s="913"/>
      <c r="R129" s="913"/>
      <c r="S129" s="913"/>
      <c r="T129" s="913"/>
      <c r="U129" s="913"/>
      <c r="V129" s="913"/>
      <c r="W129" s="913"/>
      <c r="X129" s="913"/>
      <c r="Y129" s="913"/>
      <c r="Z129" s="913"/>
      <c r="AA129" s="913"/>
      <c r="AB129" s="913"/>
      <c r="AC129" s="913"/>
      <c r="AD129" s="913"/>
      <c r="AE129" s="913"/>
      <c r="AF129" s="913"/>
      <c r="AG129" s="913"/>
      <c r="AH129" s="913"/>
      <c r="AI129" s="913"/>
      <c r="AJ129" s="913"/>
      <c r="AK129" s="913"/>
      <c r="AL129" s="913"/>
      <c r="AM129" s="913"/>
      <c r="AN129" s="913"/>
      <c r="AO129" s="913"/>
      <c r="AP129" s="913"/>
      <c r="AQ129" s="913"/>
      <c r="AR129" s="913"/>
      <c r="AS129" s="913"/>
      <c r="AT129" s="913"/>
      <c r="AU129" s="913"/>
      <c r="AV129" s="913"/>
      <c r="AW129" s="913"/>
      <c r="AX129" s="913"/>
      <c r="AY129" s="913"/>
      <c r="AZ129" s="913"/>
      <c r="BA129" s="913"/>
      <c r="BB129" s="913"/>
      <c r="BC129" s="913"/>
      <c r="BD129" s="913"/>
      <c r="BE129" s="913"/>
      <c r="BF129" s="913"/>
      <c r="BG129" s="913"/>
      <c r="BH129" s="913"/>
      <c r="BI129" s="913"/>
      <c r="BJ129" s="913"/>
      <c r="BK129" s="913"/>
      <c r="BL129" s="913"/>
      <c r="BM129" s="913"/>
      <c r="BN129" s="913"/>
      <c r="BO129" s="913"/>
      <c r="BP129" s="913"/>
      <c r="BQ129" s="913"/>
      <c r="BR129" s="913"/>
      <c r="BS129" s="913"/>
      <c r="BT129" s="913"/>
      <c r="BU129" s="913"/>
      <c r="BV129" s="913"/>
      <c r="BW129" s="913"/>
      <c r="BX129" s="913"/>
      <c r="BY129" s="913"/>
      <c r="BZ129" s="913"/>
      <c r="CA129" s="913"/>
      <c r="CB129" s="913"/>
      <c r="CC129" s="913"/>
      <c r="CD129" s="913"/>
      <c r="CE129" s="913"/>
      <c r="CF129" s="913"/>
      <c r="CG129" s="913"/>
      <c r="CH129" s="913"/>
      <c r="CI129" s="904"/>
      <c r="CJ129" s="904"/>
      <c r="CK129" s="904"/>
      <c r="CL129" s="904"/>
      <c r="CM129" s="904"/>
      <c r="CN129" s="904"/>
      <c r="CO129" s="904"/>
      <c r="CP129" s="904"/>
      <c r="CQ129" s="904"/>
      <c r="CR129" s="904"/>
      <c r="CS129" s="904"/>
      <c r="CT129" s="904"/>
      <c r="CU129" s="904"/>
      <c r="CV129" s="904"/>
      <c r="CW129" s="904"/>
      <c r="CX129" s="904"/>
      <c r="CY129" s="904"/>
      <c r="CZ129" s="904"/>
      <c r="DA129" s="904"/>
      <c r="DB129" s="904"/>
      <c r="DC129" s="904"/>
      <c r="DD129" s="904"/>
      <c r="DE129" s="904"/>
      <c r="DF129" s="904"/>
    </row>
    <row r="130" spans="2:110" x14ac:dyDescent="0.25">
      <c r="B130" s="904"/>
      <c r="C130" s="904"/>
      <c r="D130" s="904"/>
      <c r="E130" s="904"/>
      <c r="F130" s="904"/>
      <c r="G130" s="904"/>
      <c r="H130" s="904"/>
      <c r="I130" s="904"/>
      <c r="J130" s="904"/>
      <c r="K130" s="904"/>
      <c r="L130" s="904"/>
      <c r="M130" s="904"/>
      <c r="N130" s="904"/>
      <c r="O130" s="904"/>
      <c r="P130" s="904"/>
      <c r="Q130" s="904"/>
      <c r="R130" s="904"/>
      <c r="S130" s="904"/>
      <c r="T130" s="904"/>
      <c r="U130" s="904"/>
      <c r="V130" s="904"/>
      <c r="W130" s="904"/>
      <c r="X130" s="904"/>
      <c r="Y130" s="904"/>
      <c r="Z130" s="904"/>
      <c r="AA130" s="904"/>
      <c r="AB130" s="904"/>
      <c r="AC130" s="904"/>
      <c r="AD130" s="904"/>
      <c r="AE130" s="904"/>
      <c r="AF130" s="904"/>
      <c r="AG130" s="904"/>
      <c r="AH130" s="904"/>
      <c r="AI130" s="904"/>
      <c r="AJ130" s="904"/>
      <c r="AK130" s="904"/>
      <c r="AL130" s="904"/>
      <c r="AM130" s="904"/>
      <c r="AN130" s="904"/>
      <c r="AO130" s="904"/>
      <c r="AP130" s="904"/>
      <c r="AQ130" s="904"/>
      <c r="AR130" s="904"/>
      <c r="AS130" s="904"/>
      <c r="AT130" s="904"/>
      <c r="AU130" s="904"/>
      <c r="AV130" s="904"/>
      <c r="AW130" s="904"/>
      <c r="AX130" s="904"/>
      <c r="AY130" s="904"/>
      <c r="AZ130" s="904"/>
      <c r="BA130" s="904"/>
      <c r="BB130" s="904"/>
      <c r="BC130" s="904"/>
      <c r="BD130" s="904"/>
      <c r="BE130" s="904"/>
      <c r="BF130" s="904"/>
      <c r="BG130" s="904"/>
      <c r="BH130" s="904"/>
      <c r="BI130" s="904"/>
      <c r="BJ130" s="904"/>
      <c r="BK130" s="904"/>
      <c r="BL130" s="904"/>
      <c r="BM130" s="904"/>
      <c r="BN130" s="904"/>
      <c r="BO130" s="904"/>
      <c r="BP130" s="904"/>
      <c r="BQ130" s="904"/>
      <c r="BR130" s="904"/>
      <c r="BS130" s="904"/>
      <c r="BT130" s="904"/>
      <c r="BU130" s="904"/>
      <c r="BV130" s="904"/>
      <c r="BW130" s="904"/>
      <c r="BX130" s="904"/>
      <c r="BY130" s="904"/>
      <c r="BZ130" s="904"/>
      <c r="CA130" s="904"/>
      <c r="CB130" s="904"/>
      <c r="CC130" s="904"/>
      <c r="CD130" s="904"/>
      <c r="CE130" s="904"/>
      <c r="CF130" s="904"/>
      <c r="CG130" s="904"/>
      <c r="CH130" s="904"/>
      <c r="CI130" s="904"/>
      <c r="CJ130" s="904"/>
      <c r="CK130" s="904"/>
      <c r="CL130" s="904"/>
      <c r="CM130" s="904"/>
      <c r="CN130" s="904"/>
      <c r="CO130" s="904"/>
      <c r="CP130" s="904"/>
      <c r="CQ130" s="904"/>
      <c r="CR130" s="904"/>
      <c r="CS130" s="904"/>
      <c r="CT130" s="904"/>
      <c r="CU130" s="904"/>
      <c r="CV130" s="904"/>
      <c r="CW130" s="904"/>
      <c r="CX130" s="904"/>
      <c r="CY130" s="904"/>
      <c r="CZ130" s="904"/>
      <c r="DA130" s="904"/>
      <c r="DB130" s="904"/>
      <c r="DC130" s="904"/>
      <c r="DD130" s="904"/>
      <c r="DE130" s="904"/>
      <c r="DF130" s="904"/>
    </row>
    <row r="131" spans="2:110" ht="20.100000000000001" customHeight="1" x14ac:dyDescent="0.25">
      <c r="B131" s="2754" t="s">
        <v>1134</v>
      </c>
      <c r="C131" s="2755"/>
      <c r="D131" s="2755"/>
      <c r="E131" s="2755"/>
      <c r="F131" s="2755"/>
      <c r="G131" s="2755"/>
      <c r="H131" s="2755"/>
      <c r="I131" s="2755"/>
      <c r="J131" s="2755"/>
      <c r="K131" s="2755"/>
      <c r="L131" s="2755"/>
      <c r="M131" s="2755"/>
      <c r="N131" s="2755"/>
      <c r="O131" s="2755"/>
      <c r="P131" s="2755"/>
      <c r="Q131" s="2755"/>
      <c r="R131" s="2755"/>
      <c r="S131" s="2755"/>
      <c r="T131" s="2755"/>
      <c r="U131" s="2755"/>
      <c r="V131" s="2755"/>
      <c r="W131" s="2755"/>
      <c r="X131" s="2755"/>
      <c r="Y131" s="2755"/>
      <c r="Z131" s="2755"/>
      <c r="AA131" s="2755"/>
      <c r="AB131" s="2755"/>
      <c r="AC131" s="2755"/>
      <c r="AD131" s="2755"/>
      <c r="AE131" s="2755"/>
      <c r="AF131" s="2755"/>
      <c r="AG131" s="2755"/>
      <c r="AH131" s="2755"/>
      <c r="AI131" s="2755"/>
      <c r="AJ131" s="2755"/>
      <c r="AK131" s="2755"/>
      <c r="AL131" s="2755"/>
      <c r="AM131" s="2755"/>
      <c r="AN131" s="2755"/>
      <c r="AO131" s="2755"/>
      <c r="AP131" s="2755"/>
      <c r="AQ131" s="2755"/>
      <c r="AR131" s="2755"/>
      <c r="AS131" s="2755"/>
      <c r="AT131" s="2755"/>
      <c r="AU131" s="2755"/>
      <c r="AV131" s="2755"/>
      <c r="AW131" s="2755"/>
      <c r="AX131" s="2755"/>
      <c r="AY131" s="2755"/>
      <c r="AZ131" s="2755"/>
      <c r="BA131" s="2755"/>
      <c r="BB131" s="2755"/>
      <c r="BC131" s="2755"/>
      <c r="BD131" s="2755"/>
      <c r="BE131" s="2755"/>
      <c r="BF131" s="2755"/>
      <c r="BG131" s="2755"/>
      <c r="BH131" s="2755"/>
      <c r="BI131" s="2755"/>
      <c r="BJ131" s="2755"/>
      <c r="BK131" s="2755"/>
      <c r="BL131" s="2755"/>
      <c r="BM131" s="2755"/>
      <c r="BN131" s="2755"/>
      <c r="BO131" s="2755"/>
      <c r="BP131" s="2755"/>
      <c r="BQ131" s="2755"/>
      <c r="BR131" s="2755"/>
      <c r="BS131" s="2755"/>
      <c r="BT131" s="2755"/>
      <c r="BU131" s="2755"/>
      <c r="BV131" s="2755"/>
      <c r="BW131" s="2755"/>
      <c r="BX131" s="2756"/>
      <c r="BY131" s="904"/>
      <c r="BZ131" s="904"/>
      <c r="CA131" s="904"/>
      <c r="CB131" s="904"/>
      <c r="CC131" s="904"/>
      <c r="CD131" s="904"/>
      <c r="CE131" s="904"/>
      <c r="CF131" s="904"/>
      <c r="CG131" s="904"/>
      <c r="CH131" s="904"/>
      <c r="CI131" s="904"/>
      <c r="CJ131" s="904"/>
      <c r="CK131" s="904"/>
      <c r="CL131" s="904"/>
      <c r="CM131" s="904"/>
      <c r="CN131" s="904"/>
      <c r="CO131" s="904"/>
      <c r="CP131" s="904"/>
      <c r="CQ131" s="904"/>
      <c r="CR131" s="904"/>
      <c r="CS131" s="904"/>
      <c r="CT131" s="904"/>
      <c r="CU131" s="904"/>
      <c r="CV131" s="904"/>
      <c r="CW131" s="904"/>
      <c r="CX131" s="904"/>
      <c r="CY131" s="904"/>
      <c r="CZ131" s="904"/>
      <c r="DA131" s="904"/>
      <c r="DB131" s="904"/>
      <c r="DC131" s="904"/>
      <c r="DD131" s="904"/>
      <c r="DE131" s="904"/>
      <c r="DF131" s="904"/>
    </row>
    <row r="132" spans="2:110" ht="20.100000000000001" customHeight="1" x14ac:dyDescent="0.25">
      <c r="B132" s="2588" t="s">
        <v>1094</v>
      </c>
      <c r="C132" s="2588"/>
      <c r="D132" s="2588"/>
      <c r="E132" s="2588"/>
      <c r="F132" s="2588"/>
      <c r="G132" s="2588"/>
      <c r="H132" s="2588"/>
      <c r="I132" s="2588"/>
      <c r="J132" s="2588"/>
      <c r="K132" s="2588"/>
      <c r="L132" s="2588"/>
      <c r="M132" s="2588"/>
      <c r="N132" s="2588"/>
      <c r="O132" s="2588"/>
      <c r="P132" s="2588"/>
      <c r="Q132" s="2588"/>
      <c r="R132" s="2588"/>
      <c r="S132" s="2588"/>
      <c r="T132" s="2588"/>
      <c r="U132" s="2588"/>
      <c r="V132" s="2588"/>
      <c r="W132" s="2588"/>
      <c r="X132" s="2588"/>
      <c r="Y132" s="2588"/>
      <c r="Z132" s="2588"/>
      <c r="AA132" s="2588"/>
      <c r="AB132" s="2588"/>
      <c r="AC132" s="2588"/>
      <c r="AD132" s="2588"/>
      <c r="AE132" s="2588"/>
      <c r="AF132" s="2588"/>
      <c r="AG132" s="2588"/>
      <c r="AH132" s="2588"/>
      <c r="AI132" s="2588"/>
      <c r="AJ132" s="2588"/>
      <c r="AK132" s="2588"/>
      <c r="AL132" s="2751" t="s">
        <v>1164</v>
      </c>
      <c r="AM132" s="2752"/>
      <c r="AN132" s="2752"/>
      <c r="AO132" s="2752"/>
      <c r="AP132" s="2752"/>
      <c r="AQ132" s="2752"/>
      <c r="AR132" s="2752"/>
      <c r="AS132" s="2752"/>
      <c r="AT132" s="2752"/>
      <c r="AU132" s="2752"/>
      <c r="AV132" s="2752"/>
      <c r="AW132" s="2752"/>
      <c r="AX132" s="2752"/>
      <c r="AY132" s="2752"/>
      <c r="AZ132" s="2752"/>
      <c r="BA132" s="2752"/>
      <c r="BB132" s="2752"/>
      <c r="BC132" s="2752"/>
      <c r="BD132" s="2752"/>
      <c r="BE132" s="2752"/>
      <c r="BF132" s="2752"/>
      <c r="BG132" s="2752"/>
      <c r="BH132" s="2752"/>
      <c r="BI132" s="2752"/>
      <c r="BJ132" s="2752"/>
      <c r="BK132" s="2752"/>
      <c r="BL132" s="2752"/>
      <c r="BM132" s="2752"/>
      <c r="BN132" s="2752"/>
      <c r="BO132" s="2752"/>
      <c r="BP132" s="2752"/>
      <c r="BQ132" s="2752"/>
      <c r="BR132" s="2752"/>
      <c r="BS132" s="2752"/>
      <c r="BT132" s="2752"/>
      <c r="BU132" s="2752"/>
      <c r="BV132" s="2752"/>
      <c r="BW132" s="2752"/>
      <c r="BX132" s="2753"/>
      <c r="BY132" s="904"/>
      <c r="BZ132" s="904"/>
      <c r="CA132" s="904"/>
      <c r="CB132" s="904"/>
      <c r="CC132" s="904"/>
      <c r="CD132" s="904"/>
      <c r="CE132" s="904"/>
      <c r="CF132" s="904"/>
      <c r="CG132" s="904"/>
      <c r="CH132" s="904"/>
      <c r="CI132" s="904"/>
      <c r="CJ132" s="904"/>
      <c r="CK132" s="904"/>
      <c r="CL132" s="904"/>
      <c r="CM132" s="904"/>
      <c r="CN132" s="904"/>
      <c r="CO132" s="904"/>
      <c r="CP132" s="904"/>
      <c r="CQ132" s="904"/>
      <c r="CR132" s="904"/>
      <c r="CS132" s="904"/>
      <c r="CT132" s="904"/>
      <c r="CU132" s="904"/>
      <c r="CV132" s="904"/>
      <c r="CW132" s="904"/>
      <c r="CX132" s="904"/>
      <c r="CY132" s="904"/>
      <c r="CZ132" s="904"/>
      <c r="DA132" s="904"/>
      <c r="DB132" s="904"/>
      <c r="DC132" s="904"/>
      <c r="DD132" s="904"/>
      <c r="DE132" s="904"/>
      <c r="DF132" s="904"/>
    </row>
    <row r="133" spans="2:110" ht="20.100000000000001" customHeight="1" x14ac:dyDescent="0.25">
      <c r="B133" s="2588" t="s">
        <v>1095</v>
      </c>
      <c r="C133" s="2588"/>
      <c r="D133" s="2588"/>
      <c r="E133" s="2588"/>
      <c r="F133" s="2588"/>
      <c r="G133" s="2588"/>
      <c r="H133" s="2588"/>
      <c r="I133" s="2588"/>
      <c r="J133" s="2588"/>
      <c r="K133" s="2588"/>
      <c r="L133" s="2588"/>
      <c r="M133" s="2588"/>
      <c r="N133" s="2588"/>
      <c r="O133" s="2588"/>
      <c r="P133" s="2588"/>
      <c r="Q133" s="2588"/>
      <c r="R133" s="2588"/>
      <c r="S133" s="2588"/>
      <c r="T133" s="2588"/>
      <c r="U133" s="2588"/>
      <c r="V133" s="2588"/>
      <c r="W133" s="2588"/>
      <c r="X133" s="2588"/>
      <c r="Y133" s="2588"/>
      <c r="Z133" s="2588"/>
      <c r="AA133" s="2588"/>
      <c r="AB133" s="2588"/>
      <c r="AC133" s="2588"/>
      <c r="AD133" s="2588"/>
      <c r="AE133" s="2588"/>
      <c r="AF133" s="2588"/>
      <c r="AG133" s="2588"/>
      <c r="AH133" s="2588"/>
      <c r="AI133" s="2588"/>
      <c r="AJ133" s="2588"/>
      <c r="AK133" s="2588"/>
      <c r="AL133" s="2751" t="s">
        <v>1164</v>
      </c>
      <c r="AM133" s="2752"/>
      <c r="AN133" s="2752"/>
      <c r="AO133" s="2752"/>
      <c r="AP133" s="2752"/>
      <c r="AQ133" s="2752"/>
      <c r="AR133" s="2752"/>
      <c r="AS133" s="2752"/>
      <c r="AT133" s="2752"/>
      <c r="AU133" s="2752"/>
      <c r="AV133" s="2752"/>
      <c r="AW133" s="2752"/>
      <c r="AX133" s="2752"/>
      <c r="AY133" s="2752"/>
      <c r="AZ133" s="2752"/>
      <c r="BA133" s="2752"/>
      <c r="BB133" s="2752"/>
      <c r="BC133" s="2752"/>
      <c r="BD133" s="2752"/>
      <c r="BE133" s="2752"/>
      <c r="BF133" s="2752"/>
      <c r="BG133" s="2752"/>
      <c r="BH133" s="2752"/>
      <c r="BI133" s="2752"/>
      <c r="BJ133" s="2752"/>
      <c r="BK133" s="2752"/>
      <c r="BL133" s="2752"/>
      <c r="BM133" s="2752"/>
      <c r="BN133" s="2752"/>
      <c r="BO133" s="2752"/>
      <c r="BP133" s="2752"/>
      <c r="BQ133" s="2752"/>
      <c r="BR133" s="2752"/>
      <c r="BS133" s="2752"/>
      <c r="BT133" s="2752"/>
      <c r="BU133" s="2752"/>
      <c r="BV133" s="2752"/>
      <c r="BW133" s="2752"/>
      <c r="BX133" s="2753"/>
      <c r="BY133" s="904"/>
      <c r="BZ133" s="904"/>
      <c r="CA133" s="904"/>
      <c r="CB133" s="904"/>
      <c r="CC133" s="904"/>
      <c r="CD133" s="904"/>
      <c r="CE133" s="904"/>
      <c r="CF133" s="904"/>
      <c r="CG133" s="904"/>
      <c r="CH133" s="904"/>
      <c r="CI133" s="904"/>
      <c r="CJ133" s="904"/>
      <c r="CK133" s="904"/>
      <c r="CL133" s="904"/>
      <c r="CM133" s="904"/>
      <c r="CN133" s="904"/>
      <c r="CO133" s="904"/>
      <c r="CP133" s="904"/>
      <c r="CQ133" s="904"/>
      <c r="CR133" s="904"/>
      <c r="CS133" s="904"/>
      <c r="CT133" s="904"/>
      <c r="CU133" s="904"/>
      <c r="CV133" s="904"/>
      <c r="CW133" s="904"/>
      <c r="CX133" s="904"/>
      <c r="CY133" s="904"/>
      <c r="CZ133" s="904"/>
      <c r="DA133" s="904"/>
      <c r="DB133" s="904"/>
      <c r="DC133" s="904"/>
      <c r="DD133" s="904"/>
      <c r="DE133" s="904"/>
      <c r="DF133" s="904"/>
    </row>
    <row r="134" spans="2:110" ht="20.100000000000001" customHeight="1" x14ac:dyDescent="0.25">
      <c r="B134" s="2588" t="s">
        <v>1096</v>
      </c>
      <c r="C134" s="2588"/>
      <c r="D134" s="2588"/>
      <c r="E134" s="2588"/>
      <c r="F134" s="2588"/>
      <c r="G134" s="2588"/>
      <c r="H134" s="2588"/>
      <c r="I134" s="2588"/>
      <c r="J134" s="2588"/>
      <c r="K134" s="2588"/>
      <c r="L134" s="2588"/>
      <c r="M134" s="2588"/>
      <c r="N134" s="2588"/>
      <c r="O134" s="2588"/>
      <c r="P134" s="2588"/>
      <c r="Q134" s="2588"/>
      <c r="R134" s="2588"/>
      <c r="S134" s="2588"/>
      <c r="T134" s="2588"/>
      <c r="U134" s="2588"/>
      <c r="V134" s="2588"/>
      <c r="W134" s="2588"/>
      <c r="X134" s="2588"/>
      <c r="Y134" s="2588"/>
      <c r="Z134" s="2588"/>
      <c r="AA134" s="2588"/>
      <c r="AB134" s="2588"/>
      <c r="AC134" s="2588"/>
      <c r="AD134" s="2588"/>
      <c r="AE134" s="2588"/>
      <c r="AF134" s="2588"/>
      <c r="AG134" s="2588"/>
      <c r="AH134" s="2588"/>
      <c r="AI134" s="2588"/>
      <c r="AJ134" s="2588"/>
      <c r="AK134" s="2588"/>
      <c r="AL134" s="2751" t="s">
        <v>1164</v>
      </c>
      <c r="AM134" s="2752"/>
      <c r="AN134" s="2752"/>
      <c r="AO134" s="2752"/>
      <c r="AP134" s="2752"/>
      <c r="AQ134" s="2752"/>
      <c r="AR134" s="2752"/>
      <c r="AS134" s="2752"/>
      <c r="AT134" s="2752"/>
      <c r="AU134" s="2752"/>
      <c r="AV134" s="2752"/>
      <c r="AW134" s="2752"/>
      <c r="AX134" s="2752"/>
      <c r="AY134" s="2752"/>
      <c r="AZ134" s="2752"/>
      <c r="BA134" s="2752"/>
      <c r="BB134" s="2752"/>
      <c r="BC134" s="2752"/>
      <c r="BD134" s="2752"/>
      <c r="BE134" s="2752"/>
      <c r="BF134" s="2752"/>
      <c r="BG134" s="2752"/>
      <c r="BH134" s="2752"/>
      <c r="BI134" s="2752"/>
      <c r="BJ134" s="2752"/>
      <c r="BK134" s="2752"/>
      <c r="BL134" s="2752"/>
      <c r="BM134" s="2752"/>
      <c r="BN134" s="2752"/>
      <c r="BO134" s="2752"/>
      <c r="BP134" s="2752"/>
      <c r="BQ134" s="2752"/>
      <c r="BR134" s="2752"/>
      <c r="BS134" s="2752"/>
      <c r="BT134" s="2752"/>
      <c r="BU134" s="2752"/>
      <c r="BV134" s="2752"/>
      <c r="BW134" s="2752"/>
      <c r="BX134" s="2753"/>
      <c r="BY134" s="904"/>
      <c r="BZ134" s="904"/>
      <c r="CA134" s="904"/>
      <c r="CB134" s="904"/>
      <c r="CC134" s="904"/>
      <c r="CD134" s="904"/>
      <c r="CE134" s="904"/>
      <c r="CF134" s="904"/>
      <c r="CG134" s="904"/>
      <c r="CH134" s="904"/>
      <c r="CI134" s="904"/>
      <c r="CJ134" s="904"/>
      <c r="CK134" s="904"/>
      <c r="CL134" s="904"/>
      <c r="CM134" s="904"/>
      <c r="CN134" s="904"/>
      <c r="CO134" s="904"/>
      <c r="CP134" s="904"/>
      <c r="CQ134" s="904"/>
      <c r="CR134" s="904"/>
      <c r="CS134" s="904"/>
      <c r="CT134" s="904"/>
      <c r="CU134" s="904"/>
      <c r="CV134" s="904"/>
      <c r="CW134" s="904"/>
      <c r="CX134" s="904"/>
      <c r="CY134" s="904"/>
      <c r="CZ134" s="904"/>
      <c r="DA134" s="904"/>
      <c r="DB134" s="904"/>
      <c r="DC134" s="904"/>
      <c r="DD134" s="904"/>
      <c r="DE134" s="904"/>
      <c r="DF134" s="904"/>
    </row>
    <row r="135" spans="2:110" ht="20.100000000000001" customHeight="1" x14ac:dyDescent="0.25">
      <c r="B135" s="2588" t="s">
        <v>1071</v>
      </c>
      <c r="C135" s="2588"/>
      <c r="D135" s="2588"/>
      <c r="E135" s="2588"/>
      <c r="F135" s="2588"/>
      <c r="G135" s="2588"/>
      <c r="H135" s="2588"/>
      <c r="I135" s="2588"/>
      <c r="J135" s="2588"/>
      <c r="K135" s="2588"/>
      <c r="L135" s="2588"/>
      <c r="M135" s="2588"/>
      <c r="N135" s="2588"/>
      <c r="O135" s="2588"/>
      <c r="P135" s="2588"/>
      <c r="Q135" s="2588"/>
      <c r="R135" s="2588"/>
      <c r="S135" s="2588"/>
      <c r="T135" s="2588"/>
      <c r="U135" s="2588"/>
      <c r="V135" s="2588"/>
      <c r="W135" s="2588"/>
      <c r="X135" s="2588"/>
      <c r="Y135" s="2588"/>
      <c r="Z135" s="2588"/>
      <c r="AA135" s="2588"/>
      <c r="AB135" s="2588"/>
      <c r="AC135" s="2588"/>
      <c r="AD135" s="2588"/>
      <c r="AE135" s="2588"/>
      <c r="AF135" s="2588"/>
      <c r="AG135" s="2588"/>
      <c r="AH135" s="2588"/>
      <c r="AI135" s="2588"/>
      <c r="AJ135" s="2588"/>
      <c r="AK135" s="2588"/>
      <c r="AL135" s="2751" t="s">
        <v>1164</v>
      </c>
      <c r="AM135" s="2752"/>
      <c r="AN135" s="2752"/>
      <c r="AO135" s="2752"/>
      <c r="AP135" s="2752"/>
      <c r="AQ135" s="2752"/>
      <c r="AR135" s="2752"/>
      <c r="AS135" s="2752"/>
      <c r="AT135" s="2752"/>
      <c r="AU135" s="2752"/>
      <c r="AV135" s="2752"/>
      <c r="AW135" s="2752"/>
      <c r="AX135" s="2752"/>
      <c r="AY135" s="2752"/>
      <c r="AZ135" s="2752"/>
      <c r="BA135" s="2752"/>
      <c r="BB135" s="2752"/>
      <c r="BC135" s="2752"/>
      <c r="BD135" s="2752"/>
      <c r="BE135" s="2752"/>
      <c r="BF135" s="2752"/>
      <c r="BG135" s="2752"/>
      <c r="BH135" s="2752"/>
      <c r="BI135" s="2752"/>
      <c r="BJ135" s="2752"/>
      <c r="BK135" s="2752"/>
      <c r="BL135" s="2752"/>
      <c r="BM135" s="2752"/>
      <c r="BN135" s="2752"/>
      <c r="BO135" s="2752"/>
      <c r="BP135" s="2752"/>
      <c r="BQ135" s="2752"/>
      <c r="BR135" s="2752"/>
      <c r="BS135" s="2752"/>
      <c r="BT135" s="2752"/>
      <c r="BU135" s="2752"/>
      <c r="BV135" s="2752"/>
      <c r="BW135" s="2752"/>
      <c r="BX135" s="2753"/>
      <c r="BY135" s="904"/>
      <c r="BZ135" s="904"/>
      <c r="CA135" s="904"/>
      <c r="CB135" s="904"/>
      <c r="CC135" s="904"/>
      <c r="CD135" s="904"/>
      <c r="CE135" s="904"/>
      <c r="CF135" s="904"/>
      <c r="CG135" s="904"/>
      <c r="CH135" s="904"/>
      <c r="CI135" s="904"/>
      <c r="CJ135" s="904"/>
      <c r="CK135" s="904"/>
      <c r="CL135" s="904"/>
      <c r="CM135" s="904"/>
      <c r="CN135" s="904"/>
      <c r="CO135" s="904"/>
      <c r="CP135" s="904"/>
      <c r="CQ135" s="904"/>
      <c r="CR135" s="904"/>
      <c r="CS135" s="904"/>
      <c r="CT135" s="904"/>
      <c r="CU135" s="904"/>
      <c r="CV135" s="904"/>
      <c r="CW135" s="904"/>
      <c r="CX135" s="904"/>
      <c r="CY135" s="904"/>
      <c r="CZ135" s="904"/>
      <c r="DA135" s="904"/>
      <c r="DB135" s="904"/>
      <c r="DC135" s="904"/>
      <c r="DD135" s="904"/>
      <c r="DE135" s="904"/>
      <c r="DF135" s="904"/>
    </row>
  </sheetData>
  <sheetProtection password="CA09" sheet="1" objects="1" scenarios="1"/>
  <customSheetViews>
    <customSheetView guid="{6425AD40-BB5F-4DDC-B7E5-93EC90B05160}" showGridLines="0" hiddenRows="1">
      <selection activeCell="A120" sqref="A120"/>
      <pageMargins left="7.874015748031496E-2" right="7.874015748031496E-2" top="0.15748031496062992" bottom="0.31496062992125984" header="0.31496062992125984" footer="0.15748031496062992"/>
      <pageSetup paperSize="9" orientation="landscape" r:id="rId1"/>
    </customSheetView>
    <customSheetView guid="{AF106B3B-DB47-4EE6-B02F-A5A2E64FC756}" showGridLines="0" hiddenRows="1">
      <selection activeCell="D120" sqref="D120:DI120"/>
      <pageMargins left="7.874015748031496E-2" right="7.874015748031496E-2" top="0.15748031496062992" bottom="0.31496062992125984" header="0.31496062992125984" footer="0.15748031496062992"/>
      <pageSetup paperSize="9" orientation="landscape" r:id="rId2"/>
    </customSheetView>
    <customSheetView guid="{4E1C455B-12B1-4412-865D-AAA8CB898B14}" showGridLines="0" hiddenRows="1">
      <selection activeCell="A120" sqref="A120"/>
      <pageMargins left="7.874015748031496E-2" right="7.874015748031496E-2" top="0.15748031496062992" bottom="0.31496062992125984" header="0.31496062992125984" footer="0.15748031496062992"/>
      <pageSetup paperSize="9" orientation="landscape" r:id="rId3"/>
    </customSheetView>
  </customSheetViews>
  <mergeCells count="104">
    <mergeCell ref="B135:AK135"/>
    <mergeCell ref="AL135:BX135"/>
    <mergeCell ref="BS83:CA87"/>
    <mergeCell ref="BS88:CA92"/>
    <mergeCell ref="BS93:CA97"/>
    <mergeCell ref="BS98:CA102"/>
    <mergeCell ref="BS103:CA107"/>
    <mergeCell ref="B131:BX131"/>
    <mergeCell ref="B132:AK132"/>
    <mergeCell ref="AL132:BX132"/>
    <mergeCell ref="B133:AK133"/>
    <mergeCell ref="AL133:BX133"/>
    <mergeCell ref="B134:AK134"/>
    <mergeCell ref="AL134:BX134"/>
    <mergeCell ref="B128:CH128"/>
    <mergeCell ref="B108:B112"/>
    <mergeCell ref="B113:B117"/>
    <mergeCell ref="B98:B102"/>
    <mergeCell ref="D98:AF102"/>
    <mergeCell ref="AG98:AO102"/>
    <mergeCell ref="BJ98:BR102"/>
    <mergeCell ref="D103:AF107"/>
    <mergeCell ref="CB98:CJ102"/>
    <mergeCell ref="CB103:CJ107"/>
    <mergeCell ref="B127:CH127"/>
    <mergeCell ref="CI127:CT127"/>
    <mergeCell ref="CU127:DF127"/>
    <mergeCell ref="CI128:CT128"/>
    <mergeCell ref="CU128:DF128"/>
    <mergeCell ref="DG122:DI122"/>
    <mergeCell ref="DG121:DI121"/>
    <mergeCell ref="C122:N122"/>
    <mergeCell ref="O122:Z122"/>
    <mergeCell ref="AA122:AL122"/>
    <mergeCell ref="AM122:AX122"/>
    <mergeCell ref="CU122:DF122"/>
    <mergeCell ref="AY122:BJ122"/>
    <mergeCell ref="B125:CH125"/>
    <mergeCell ref="CI125:CT125"/>
    <mergeCell ref="CU125:DF125"/>
    <mergeCell ref="B126:CH126"/>
    <mergeCell ref="CI126:CT126"/>
    <mergeCell ref="CU126:DF126"/>
    <mergeCell ref="CI121:CT121"/>
    <mergeCell ref="CU121:DF121"/>
    <mergeCell ref="C121:N121"/>
    <mergeCell ref="O121:Z121"/>
    <mergeCell ref="AA121:AL121"/>
    <mergeCell ref="AM121:AX121"/>
    <mergeCell ref="AY121:BJ121"/>
    <mergeCell ref="BK121:BV121"/>
    <mergeCell ref="BW121:CH121"/>
    <mergeCell ref="BK122:BV122"/>
    <mergeCell ref="BW122:CH122"/>
    <mergeCell ref="CI122:CT122"/>
    <mergeCell ref="CM10:DI10"/>
    <mergeCell ref="AZ83:BI87"/>
    <mergeCell ref="BJ83:BR87"/>
    <mergeCell ref="DC86:DI92"/>
    <mergeCell ref="CB83:CJ87"/>
    <mergeCell ref="CB88:CJ92"/>
    <mergeCell ref="AG83:AO87"/>
    <mergeCell ref="CB93:CJ97"/>
    <mergeCell ref="DC101:DI104"/>
    <mergeCell ref="AG103:AO107"/>
    <mergeCell ref="BJ103:BR107"/>
    <mergeCell ref="D120:DI120"/>
    <mergeCell ref="BE118:BJ118"/>
    <mergeCell ref="BQ118:BV118"/>
    <mergeCell ref="CC118:CH118"/>
    <mergeCell ref="CO118:CT118"/>
    <mergeCell ref="DA118:DF118"/>
    <mergeCell ref="DG118:DI118"/>
    <mergeCell ref="C118:N118"/>
    <mergeCell ref="O118:Z118"/>
    <mergeCell ref="AG118:AL118"/>
    <mergeCell ref="AS118:AX118"/>
    <mergeCell ref="B13:N13"/>
    <mergeCell ref="D83:AF87"/>
    <mergeCell ref="AP83:AY87"/>
    <mergeCell ref="D88:AF92"/>
    <mergeCell ref="AG88:AO92"/>
    <mergeCell ref="BJ88:BR92"/>
    <mergeCell ref="B93:B97"/>
    <mergeCell ref="D93:AF97"/>
    <mergeCell ref="AG93:AO97"/>
    <mergeCell ref="BJ93:BR97"/>
    <mergeCell ref="A18:A117"/>
    <mergeCell ref="B18:B22"/>
    <mergeCell ref="B23:B27"/>
    <mergeCell ref="B28:B32"/>
    <mergeCell ref="B33:B37"/>
    <mergeCell ref="B38:B42"/>
    <mergeCell ref="B43:B47"/>
    <mergeCell ref="B78:B82"/>
    <mergeCell ref="B83:B87"/>
    <mergeCell ref="B103:B107"/>
    <mergeCell ref="B88:B92"/>
    <mergeCell ref="B48:B52"/>
    <mergeCell ref="B53:B57"/>
    <mergeCell ref="B58:B62"/>
    <mergeCell ref="B63:B67"/>
    <mergeCell ref="B68:B72"/>
    <mergeCell ref="B73:B77"/>
  </mergeCells>
  <hyperlinks>
    <hyperlink ref="CM10" location="Inhalt!A1" display="Zurück zum Inhaltsverzeichnis"/>
  </hyperlinks>
  <pageMargins left="7.874015748031496E-2" right="7.874015748031496E-2" top="0.15748031496062992" bottom="0.31496062992125984" header="0.31496062992125984" footer="0.15748031496062992"/>
  <pageSetup paperSize="9" orientation="landscape" r:id="rId4"/>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AE41"/>
  <sheetViews>
    <sheetView showGridLines="0" zoomScaleSheetLayoutView="100" workbookViewId="0">
      <selection activeCell="A4" sqref="A4"/>
    </sheetView>
  </sheetViews>
  <sheetFormatPr baseColWidth="10" defaultColWidth="9.140625" defaultRowHeight="15" x14ac:dyDescent="0.25"/>
  <cols>
    <col min="1" max="1" width="30" style="24" customWidth="1"/>
    <col min="2" max="2" width="9.140625" style="29" customWidth="1"/>
    <col min="3" max="3" width="55" style="30" customWidth="1"/>
    <col min="4" max="4" width="9.140625" style="29" customWidth="1"/>
    <col min="5" max="5" width="13.140625" style="29" hidden="1" customWidth="1"/>
    <col min="6" max="16384" width="9.140625" style="24"/>
  </cols>
  <sheetData>
    <row r="1" spans="1:31" x14ac:dyDescent="0.25">
      <c r="A1" s="17"/>
      <c r="B1" s="101"/>
      <c r="C1" s="101"/>
      <c r="D1" s="17"/>
      <c r="E1" s="17"/>
    </row>
    <row r="2" spans="1:31" ht="20.25" customHeight="1" x14ac:dyDescent="0.25">
      <c r="A2" s="17"/>
      <c r="D2" s="17"/>
      <c r="E2" s="17"/>
    </row>
    <row r="3" spans="1:31" s="719" customFormat="1" ht="36.75" customHeight="1" x14ac:dyDescent="0.25">
      <c r="A3" s="2061" t="s">
        <v>3379</v>
      </c>
      <c r="B3" s="2061"/>
      <c r="C3" s="2061"/>
      <c r="D3" s="85"/>
      <c r="E3" s="85"/>
      <c r="F3" s="85"/>
      <c r="G3" s="85"/>
      <c r="H3" s="85"/>
      <c r="I3" s="1522"/>
      <c r="J3" s="1522"/>
      <c r="L3" s="85"/>
      <c r="M3" s="85"/>
      <c r="N3" s="85"/>
      <c r="O3" s="689"/>
      <c r="P3" s="689"/>
      <c r="S3" s="720"/>
      <c r="T3" s="720"/>
      <c r="U3" s="720"/>
      <c r="V3" s="720"/>
      <c r="W3" s="664"/>
      <c r="X3" s="664"/>
      <c r="Y3" s="664"/>
      <c r="Z3" s="664"/>
      <c r="AA3" s="664"/>
      <c r="AB3" s="664"/>
      <c r="AC3" s="664"/>
      <c r="AD3" s="664"/>
      <c r="AE3" s="664"/>
    </row>
    <row r="4" spans="1:31" s="719" customFormat="1" ht="37.5" customHeight="1" x14ac:dyDescent="0.25">
      <c r="A4" s="1406" t="s">
        <v>3389</v>
      </c>
      <c r="C4" s="1531"/>
      <c r="D4" s="1523"/>
      <c r="E4" s="1523"/>
      <c r="F4" s="1523"/>
      <c r="G4" s="1523"/>
      <c r="L4" s="689"/>
      <c r="M4" s="689"/>
      <c r="N4" s="689"/>
      <c r="O4" s="689"/>
      <c r="T4" s="720"/>
      <c r="U4" s="720"/>
      <c r="V4" s="720"/>
      <c r="W4" s="664"/>
      <c r="X4" s="664"/>
      <c r="Y4" s="664"/>
      <c r="Z4" s="664"/>
      <c r="AA4" s="664"/>
      <c r="AB4" s="664"/>
      <c r="AC4" s="664"/>
      <c r="AD4" s="664"/>
      <c r="AE4" s="664"/>
    </row>
    <row r="5" spans="1:31" s="28" customFormat="1" ht="15.75" x14ac:dyDescent="0.25">
      <c r="A5" s="8"/>
      <c r="B5" s="101"/>
      <c r="C5" s="294"/>
      <c r="E5" s="101"/>
    </row>
    <row r="6" spans="1:31" s="28" customFormat="1" ht="15" customHeight="1" x14ac:dyDescent="0.25">
      <c r="A6" s="101"/>
      <c r="B6" s="101"/>
      <c r="C6" s="295"/>
      <c r="E6" s="101"/>
    </row>
    <row r="7" spans="1:31" s="465" customFormat="1" ht="63" x14ac:dyDescent="0.25">
      <c r="A7" s="1338" t="s">
        <v>3408</v>
      </c>
      <c r="B7" s="303"/>
      <c r="C7" s="464"/>
      <c r="E7" s="303"/>
    </row>
    <row r="8" spans="1:31" s="28" customFormat="1" x14ac:dyDescent="0.25">
      <c r="A8" s="10"/>
      <c r="B8" s="101"/>
      <c r="C8" s="376"/>
      <c r="E8" s="101"/>
    </row>
    <row r="9" spans="1:31" s="28" customFormat="1" x14ac:dyDescent="0.25">
      <c r="A9" s="101"/>
      <c r="B9" s="101"/>
      <c r="C9" s="376" t="str">
        <f>Inhalt!$C$7</f>
        <v>V. OncoBox: G3.1.1 (170209)</v>
      </c>
      <c r="E9" s="101"/>
    </row>
    <row r="10" spans="1:31" s="28" customFormat="1" x14ac:dyDescent="0.25">
      <c r="A10" s="101"/>
      <c r="B10" s="101"/>
      <c r="C10" s="376" t="str">
        <f>Inhalt!$C$8</f>
        <v>V. Spezifikation: G3.1.1 (170209)</v>
      </c>
      <c r="E10" s="101"/>
    </row>
    <row r="11" spans="1:31" s="28" customFormat="1" ht="27" customHeight="1" x14ac:dyDescent="0.25">
      <c r="A11" s="101"/>
      <c r="B11" s="101"/>
      <c r="C11" s="2760" t="s">
        <v>2346</v>
      </c>
      <c r="D11" s="2761"/>
      <c r="E11" s="101"/>
    </row>
    <row r="12" spans="1:31" s="719" customFormat="1" x14ac:dyDescent="0.25">
      <c r="A12" s="689"/>
      <c r="B12" s="689"/>
      <c r="C12" s="1403"/>
      <c r="D12" s="1404"/>
      <c r="E12" s="689"/>
    </row>
    <row r="13" spans="1:31" x14ac:dyDescent="0.25">
      <c r="A13" s="17"/>
      <c r="B13" s="12"/>
      <c r="C13" s="18"/>
      <c r="D13" s="12"/>
      <c r="E13" s="12"/>
    </row>
    <row r="14" spans="1:31" s="29" customFormat="1" ht="30" customHeight="1" x14ac:dyDescent="0.25">
      <c r="A14" s="19"/>
      <c r="B14" s="801" t="s">
        <v>228</v>
      </c>
      <c r="C14" s="801" t="s">
        <v>1784</v>
      </c>
      <c r="D14" s="803"/>
      <c r="E14" s="785" t="s">
        <v>1217</v>
      </c>
    </row>
    <row r="15" spans="1:31" s="191" customFormat="1" ht="30" customHeight="1" x14ac:dyDescent="0.25">
      <c r="A15" s="99"/>
      <c r="B15" s="801" t="s">
        <v>770</v>
      </c>
      <c r="C15" s="801" t="s">
        <v>2794</v>
      </c>
      <c r="D15" s="803"/>
      <c r="E15" s="785" t="s">
        <v>1217</v>
      </c>
    </row>
    <row r="16" spans="1:31" s="29" customFormat="1" ht="30" customHeight="1" x14ac:dyDescent="0.25">
      <c r="A16" s="19"/>
      <c r="B16" s="801" t="s">
        <v>230</v>
      </c>
      <c r="C16" s="801" t="s">
        <v>2795</v>
      </c>
      <c r="D16" s="803"/>
      <c r="E16" s="790" t="s">
        <v>1219</v>
      </c>
    </row>
    <row r="17" spans="1:5" s="664" customFormat="1" ht="30" customHeight="1" x14ac:dyDescent="0.25">
      <c r="A17" s="99"/>
      <c r="B17" s="801" t="s">
        <v>1212</v>
      </c>
      <c r="C17" s="801" t="s">
        <v>2796</v>
      </c>
      <c r="D17" s="803"/>
      <c r="E17" s="790"/>
    </row>
    <row r="18" spans="1:5" s="29" customFormat="1" ht="30" customHeight="1" x14ac:dyDescent="0.25">
      <c r="A18" s="19"/>
      <c r="B18" s="801" t="s">
        <v>231</v>
      </c>
      <c r="C18" s="801" t="s">
        <v>2797</v>
      </c>
      <c r="D18" s="803"/>
      <c r="E18" s="790" t="s">
        <v>1219</v>
      </c>
    </row>
    <row r="19" spans="1:5" s="664" customFormat="1" ht="30" customHeight="1" x14ac:dyDescent="0.25">
      <c r="A19" s="99"/>
      <c r="B19" s="801" t="s">
        <v>1213</v>
      </c>
      <c r="C19" s="801" t="s">
        <v>2798</v>
      </c>
      <c r="D19" s="801"/>
      <c r="E19" s="790"/>
    </row>
    <row r="20" spans="1:5" s="664" customFormat="1" ht="30" customHeight="1" x14ac:dyDescent="0.25">
      <c r="A20" s="99"/>
      <c r="B20" s="801" t="s">
        <v>1254</v>
      </c>
      <c r="C20" s="801" t="s">
        <v>2799</v>
      </c>
      <c r="D20" s="801"/>
      <c r="E20" s="790"/>
    </row>
    <row r="21" spans="1:5" s="29" customFormat="1" ht="30" customHeight="1" x14ac:dyDescent="0.25">
      <c r="A21" s="19"/>
      <c r="B21" s="801" t="s">
        <v>233</v>
      </c>
      <c r="C21" s="801" t="s">
        <v>2800</v>
      </c>
      <c r="D21" s="803"/>
      <c r="E21" s="790" t="s">
        <v>1219</v>
      </c>
    </row>
    <row r="22" spans="1:5" s="29" customFormat="1" ht="30" customHeight="1" x14ac:dyDescent="0.25">
      <c r="A22" s="19"/>
      <c r="B22" s="801" t="s">
        <v>235</v>
      </c>
      <c r="C22" s="801" t="s">
        <v>2801</v>
      </c>
      <c r="D22" s="801"/>
      <c r="E22" s="790" t="s">
        <v>1219</v>
      </c>
    </row>
    <row r="23" spans="1:5" s="29" customFormat="1" ht="30" customHeight="1" x14ac:dyDescent="0.25">
      <c r="A23" s="19"/>
      <c r="B23" s="801"/>
      <c r="C23" s="1127" t="s">
        <v>2804</v>
      </c>
      <c r="D23" s="801"/>
      <c r="E23" s="789"/>
    </row>
    <row r="24" spans="1:5" s="29" customFormat="1" ht="30" customHeight="1" x14ac:dyDescent="0.25">
      <c r="A24" s="19"/>
      <c r="B24" s="801"/>
      <c r="C24" s="1127" t="s">
        <v>2803</v>
      </c>
      <c r="D24" s="801"/>
      <c r="E24" s="789"/>
    </row>
    <row r="25" spans="1:5" s="29" customFormat="1" ht="30" customHeight="1" x14ac:dyDescent="0.25">
      <c r="B25" s="801" t="s">
        <v>236</v>
      </c>
      <c r="C25" s="801" t="s">
        <v>2802</v>
      </c>
      <c r="D25" s="803"/>
      <c r="E25" s="785" t="s">
        <v>1217</v>
      </c>
    </row>
    <row r="26" spans="1:5" s="29" customFormat="1" ht="30" customHeight="1" x14ac:dyDescent="0.25">
      <c r="A26" s="19"/>
      <c r="B26" s="801" t="s">
        <v>229</v>
      </c>
      <c r="C26" s="801" t="s">
        <v>2806</v>
      </c>
      <c r="D26" s="801"/>
      <c r="E26" s="790" t="s">
        <v>1219</v>
      </c>
    </row>
    <row r="27" spans="1:5" s="29" customFormat="1" ht="30" customHeight="1" x14ac:dyDescent="0.25">
      <c r="A27" s="19"/>
      <c r="B27" s="801"/>
      <c r="C27" s="1127" t="s">
        <v>2805</v>
      </c>
      <c r="D27" s="803"/>
      <c r="E27" s="789"/>
    </row>
    <row r="28" spans="1:5" s="29" customFormat="1" ht="30" customHeight="1" x14ac:dyDescent="0.25">
      <c r="A28" s="19"/>
      <c r="B28" s="801"/>
      <c r="C28" s="1127" t="s">
        <v>2807</v>
      </c>
      <c r="D28" s="803"/>
      <c r="E28" s="789"/>
    </row>
    <row r="29" spans="1:5" s="29" customFormat="1" ht="30" customHeight="1" x14ac:dyDescent="0.25">
      <c r="A29" s="19"/>
      <c r="B29" s="801"/>
      <c r="C29" s="1127" t="s">
        <v>2808</v>
      </c>
      <c r="D29" s="803"/>
      <c r="E29" s="789"/>
    </row>
    <row r="30" spans="1:5" s="29" customFormat="1" ht="30" customHeight="1" x14ac:dyDescent="0.25">
      <c r="A30" s="19"/>
      <c r="B30" s="801" t="s">
        <v>232</v>
      </c>
      <c r="C30" s="801" t="s">
        <v>2809</v>
      </c>
      <c r="D30" s="803"/>
      <c r="E30" s="790" t="s">
        <v>1219</v>
      </c>
    </row>
    <row r="31" spans="1:5" s="29" customFormat="1" ht="30" customHeight="1" x14ac:dyDescent="0.25">
      <c r="A31" s="19"/>
      <c r="B31" s="801" t="s">
        <v>234</v>
      </c>
      <c r="C31" s="801" t="s">
        <v>2810</v>
      </c>
      <c r="D31" s="801"/>
      <c r="E31" s="790" t="s">
        <v>1219</v>
      </c>
    </row>
    <row r="32" spans="1:5" s="664" customFormat="1" ht="30" customHeight="1" x14ac:dyDescent="0.25">
      <c r="A32" s="99"/>
      <c r="B32" s="801" t="s">
        <v>1214</v>
      </c>
      <c r="C32" s="801" t="s">
        <v>2811</v>
      </c>
      <c r="D32" s="803"/>
      <c r="E32" s="790"/>
    </row>
    <row r="33" spans="2:5" s="17" customFormat="1" ht="30" customHeight="1" x14ac:dyDescent="0.25">
      <c r="B33" s="801" t="s">
        <v>237</v>
      </c>
      <c r="C33" s="801" t="s">
        <v>2812</v>
      </c>
      <c r="D33" s="803"/>
      <c r="E33" s="790" t="s">
        <v>1219</v>
      </c>
    </row>
    <row r="34" spans="2:5" s="17" customFormat="1" ht="30" customHeight="1" x14ac:dyDescent="0.25">
      <c r="B34" s="801"/>
      <c r="C34" s="1127" t="s">
        <v>2813</v>
      </c>
      <c r="D34" s="803"/>
      <c r="E34" s="789"/>
    </row>
    <row r="35" spans="2:5" s="98" customFormat="1" ht="30" customHeight="1" x14ac:dyDescent="0.25">
      <c r="B35" s="801" t="s">
        <v>1215</v>
      </c>
      <c r="C35" s="801" t="s">
        <v>2814</v>
      </c>
      <c r="D35" s="803"/>
      <c r="E35" s="789"/>
    </row>
    <row r="36" spans="2:5" s="98" customFormat="1" ht="30" customHeight="1" x14ac:dyDescent="0.25">
      <c r="B36" s="801" t="s">
        <v>1216</v>
      </c>
      <c r="C36" s="801" t="s">
        <v>2815</v>
      </c>
      <c r="D36" s="803"/>
      <c r="E36" s="789"/>
    </row>
    <row r="37" spans="2:5" s="17" customFormat="1" ht="30" customHeight="1" x14ac:dyDescent="0.25">
      <c r="B37" s="801" t="s">
        <v>238</v>
      </c>
      <c r="C37" s="801" t="s">
        <v>2816</v>
      </c>
      <c r="D37" s="803"/>
      <c r="E37" s="788" t="s">
        <v>1218</v>
      </c>
    </row>
    <row r="38" spans="2:5" s="17" customFormat="1" ht="30" customHeight="1" x14ac:dyDescent="0.25">
      <c r="B38" s="801"/>
      <c r="C38" s="801" t="s">
        <v>2817</v>
      </c>
      <c r="D38" s="803"/>
      <c r="E38" s="787"/>
    </row>
    <row r="39" spans="2:5" s="17" customFormat="1" ht="30" customHeight="1" x14ac:dyDescent="0.25">
      <c r="B39" s="802" t="s">
        <v>1160</v>
      </c>
      <c r="C39" s="1008" t="s">
        <v>2818</v>
      </c>
      <c r="D39" s="803"/>
      <c r="E39" s="790" t="s">
        <v>1219</v>
      </c>
    </row>
    <row r="40" spans="2:5" s="98" customFormat="1" ht="30" customHeight="1" x14ac:dyDescent="0.25">
      <c r="B40" s="1189" t="s">
        <v>1399</v>
      </c>
      <c r="C40" s="1418" t="s">
        <v>2819</v>
      </c>
      <c r="D40" s="1189"/>
      <c r="E40" s="790" t="s">
        <v>1219</v>
      </c>
    </row>
    <row r="41" spans="2:5" s="17" customFormat="1" x14ac:dyDescent="0.25">
      <c r="B41" s="786"/>
      <c r="C41" s="786"/>
      <c r="D41" s="786"/>
      <c r="E41" s="786"/>
    </row>
  </sheetData>
  <sheetProtection password="CA09" sheet="1" objects="1" scenarios="1"/>
  <customSheetViews>
    <customSheetView guid="{6425AD40-BB5F-4DDC-B7E5-93EC90B05160}" showGridLines="0" hiddenColumns="1">
      <selection activeCell="D25" sqref="D25"/>
      <pageMargins left="7.874015748031496E-2" right="7.874015748031496E-2" top="0.15748031496062992" bottom="0.39370078740157483" header="0.31496062992125984" footer="0.15748031496062992"/>
      <pageSetup paperSize="9" orientation="portrait" r:id="rId1"/>
      <headerFooter>
        <oddFooter>&amp;L&amp;"Arial,Standard"&amp;8&amp;F  &amp;A&amp;C&amp;"Arial,Standard"&amp;8                                               OnkoZert&amp;R&amp;"Arial,Standard"&amp;8Seite &amp;P</oddFooter>
      </headerFooter>
    </customSheetView>
    <customSheetView guid="{AF106B3B-DB47-4EE6-B02F-A5A2E64FC756}" showGridLines="0" hiddenColumns="1">
      <pageMargins left="7.874015748031496E-2" right="7.874015748031496E-2" top="0.15748031496062992" bottom="0.39370078740157483" header="0.31496062992125984" footer="0.15748031496062992"/>
      <pageSetup paperSize="9" orientation="portrait" r:id="rId2"/>
      <headerFooter>
        <oddFooter>&amp;L&amp;"Arial,Standard"&amp;8&amp;F  &amp;A&amp;C&amp;"Arial,Standard"&amp;8                                               OnkoZert&amp;R&amp;"Arial,Standard"&amp;8Seite &amp;P</oddFooter>
      </headerFooter>
    </customSheetView>
    <customSheetView guid="{4E1C455B-12B1-4412-865D-AAA8CB898B14}" showGridLines="0" hiddenColumns="1">
      <selection activeCell="D25" sqref="D25"/>
      <pageMargins left="7.874015748031496E-2" right="7.874015748031496E-2" top="0.15748031496062992" bottom="0.39370078740157483" header="0.31496062992125984" footer="0.15748031496062992"/>
      <pageSetup paperSize="9" orientation="portrait" r:id="rId3"/>
      <headerFooter>
        <oddFooter>&amp;L&amp;"Arial,Standard"&amp;8&amp;F  &amp;A&amp;C&amp;"Arial,Standard"&amp;8                                               OnkoZert&amp;R&amp;"Arial,Standard"&amp;8Seite &amp;P</oddFooter>
      </headerFooter>
    </customSheetView>
  </customSheetViews>
  <mergeCells count="2">
    <mergeCell ref="C11:D11"/>
    <mergeCell ref="A3:C3"/>
  </mergeCells>
  <hyperlinks>
    <hyperlink ref="C11" location="Inhalt!A1" display="Zurück zum Inhaltsverzeichnis"/>
  </hyperlinks>
  <pageMargins left="7.874015748031496E-2" right="7.874015748031496E-2" top="0.15748031496062992" bottom="0.39370078740157483" header="0.31496062992125984" footer="0.15748031496062992"/>
  <pageSetup paperSize="9" orientation="portrait" r:id="rId4"/>
  <headerFooter>
    <oddFooter>&amp;L&amp;"Arial,Standard"&amp;8&amp;F  &amp;A&amp;C&amp;"Arial,Standard"&amp;8                                               OnkoZert&amp;R&amp;"Arial,Standard"&amp;8Seite &amp;P</oddFooter>
  </headerFooter>
  <drawing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dimension ref="A1:AE179"/>
  <sheetViews>
    <sheetView showGridLines="0" zoomScaleSheetLayoutView="100" workbookViewId="0">
      <selection activeCell="L10" sqref="L10:N10"/>
    </sheetView>
  </sheetViews>
  <sheetFormatPr baseColWidth="10" defaultColWidth="9.140625" defaultRowHeight="15" x14ac:dyDescent="0.25"/>
  <cols>
    <col min="1" max="1" width="4" style="34" customWidth="1"/>
    <col min="2" max="2" width="4" style="664" customWidth="1"/>
    <col min="3" max="3" width="20.42578125" style="34" customWidth="1"/>
    <col min="4" max="4" width="4.7109375" style="664" customWidth="1"/>
    <col min="5" max="5" width="12.7109375" style="664" customWidth="1"/>
    <col min="6" max="6" width="4.7109375" style="664" customWidth="1"/>
    <col min="7" max="7" width="12.7109375" style="664" customWidth="1"/>
    <col min="8" max="8" width="4.7109375" style="30" customWidth="1"/>
    <col min="9" max="9" width="16.7109375" style="30" customWidth="1"/>
    <col min="10" max="10" width="4.7109375" style="30" customWidth="1"/>
    <col min="11" max="11" width="19.42578125" style="34" customWidth="1"/>
    <col min="12" max="12" width="28.7109375" style="34" customWidth="1"/>
    <col min="13" max="13" width="17.140625" style="34" customWidth="1"/>
    <col min="14" max="14" width="4.7109375" style="34" customWidth="1"/>
    <col min="15" max="16384" width="9.140625" style="34"/>
  </cols>
  <sheetData>
    <row r="1" spans="1:31" s="191" customFormat="1" ht="8.25" customHeight="1" x14ac:dyDescent="0.25">
      <c r="B1" s="664"/>
      <c r="D1" s="664"/>
      <c r="E1" s="664"/>
      <c r="F1" s="664"/>
      <c r="G1" s="664"/>
      <c r="H1" s="30"/>
      <c r="I1" s="30"/>
      <c r="J1" s="30"/>
    </row>
    <row r="2" spans="1:31" s="191" customFormat="1" ht="10.5" customHeight="1" x14ac:dyDescent="0.25">
      <c r="B2" s="664"/>
      <c r="D2" s="664"/>
      <c r="E2" s="664"/>
      <c r="F2" s="664"/>
      <c r="G2" s="664"/>
      <c r="H2" s="30"/>
      <c r="I2" s="30"/>
      <c r="J2" s="30"/>
    </row>
    <row r="3" spans="1:31" s="28" customFormat="1" ht="36.75" customHeight="1" x14ac:dyDescent="0.25">
      <c r="B3" s="2061" t="s">
        <v>3379</v>
      </c>
      <c r="C3" s="2780"/>
      <c r="D3" s="2780"/>
      <c r="E3" s="2780"/>
      <c r="F3" s="2780"/>
      <c r="G3" s="2780"/>
      <c r="H3" s="85"/>
      <c r="I3" s="1141"/>
      <c r="J3" s="1141"/>
      <c r="L3" s="85"/>
      <c r="M3" s="85"/>
      <c r="N3" s="85"/>
      <c r="O3" s="101"/>
      <c r="P3" s="101"/>
      <c r="S3" s="111"/>
      <c r="T3" s="111"/>
      <c r="U3" s="111"/>
      <c r="V3" s="111"/>
      <c r="W3" s="191"/>
      <c r="X3" s="191"/>
      <c r="Y3" s="191"/>
      <c r="Z3" s="191"/>
      <c r="AA3" s="191"/>
      <c r="AB3" s="191"/>
      <c r="AC3" s="191"/>
      <c r="AD3" s="191"/>
      <c r="AE3" s="191"/>
    </row>
    <row r="4" spans="1:31" s="28" customFormat="1" ht="37.5" customHeight="1" x14ac:dyDescent="0.25">
      <c r="B4" s="2781" t="s">
        <v>3389</v>
      </c>
      <c r="C4" s="2782"/>
      <c r="D4" s="1130"/>
      <c r="E4" s="1130"/>
      <c r="F4" s="1130"/>
      <c r="G4" s="1130"/>
      <c r="H4" s="719"/>
      <c r="I4" s="719"/>
      <c r="J4" s="719"/>
      <c r="L4" s="101"/>
      <c r="M4" s="101"/>
      <c r="N4" s="101"/>
      <c r="O4" s="101"/>
      <c r="T4" s="111"/>
      <c r="U4" s="111"/>
      <c r="V4" s="111"/>
      <c r="W4" s="191"/>
      <c r="X4" s="191"/>
      <c r="Y4" s="191"/>
      <c r="Z4" s="191"/>
      <c r="AA4" s="191"/>
      <c r="AB4" s="191"/>
      <c r="AC4" s="191"/>
      <c r="AD4" s="191"/>
      <c r="AE4" s="191"/>
    </row>
    <row r="5" spans="1:31" s="28" customFormat="1" ht="15.75" customHeight="1" x14ac:dyDescent="0.25">
      <c r="A5" s="8"/>
      <c r="B5" s="8"/>
      <c r="C5" s="689"/>
      <c r="D5" s="689"/>
      <c r="E5" s="689"/>
      <c r="F5" s="689"/>
      <c r="G5" s="689"/>
      <c r="H5" s="719"/>
      <c r="I5" s="719"/>
      <c r="J5" s="719"/>
      <c r="K5" s="277"/>
      <c r="L5" s="101"/>
      <c r="M5" s="101"/>
      <c r="N5" s="101"/>
      <c r="O5" s="101"/>
      <c r="T5" s="191"/>
      <c r="U5" s="191"/>
      <c r="V5" s="191"/>
      <c r="W5" s="191"/>
      <c r="X5" s="191"/>
      <c r="Y5" s="191"/>
    </row>
    <row r="6" spans="1:31" s="28" customFormat="1" ht="15.75" customHeight="1" x14ac:dyDescent="0.25">
      <c r="A6" s="101"/>
      <c r="B6" s="689"/>
      <c r="C6" s="101"/>
      <c r="D6" s="689"/>
      <c r="E6" s="689"/>
      <c r="F6" s="689"/>
      <c r="G6" s="689"/>
      <c r="I6" s="719"/>
      <c r="J6" s="719"/>
      <c r="K6" s="277"/>
      <c r="L6" s="101"/>
      <c r="M6" s="101"/>
      <c r="N6" s="101"/>
      <c r="O6" s="101"/>
      <c r="Q6" s="190"/>
      <c r="R6" s="190"/>
      <c r="U6" s="166"/>
      <c r="V6" s="166"/>
      <c r="W6" s="166"/>
      <c r="X6" s="191"/>
      <c r="Y6" s="191"/>
    </row>
    <row r="7" spans="1:31" s="28" customFormat="1" ht="35.25" customHeight="1" x14ac:dyDescent="0.25">
      <c r="B7" s="2783" t="s">
        <v>3409</v>
      </c>
      <c r="C7" s="2784"/>
      <c r="D7" s="1128"/>
      <c r="E7" s="1128"/>
      <c r="F7" s="1128"/>
      <c r="G7" s="1128"/>
      <c r="I7" s="719"/>
      <c r="J7" s="719"/>
      <c r="K7" s="278"/>
      <c r="L7" s="371"/>
      <c r="M7" s="116"/>
      <c r="N7" s="116"/>
      <c r="O7" s="116"/>
      <c r="Q7" s="190"/>
      <c r="R7" s="190"/>
      <c r="U7" s="166"/>
      <c r="V7" s="166"/>
      <c r="W7" s="166"/>
      <c r="X7" s="191"/>
      <c r="Y7" s="191"/>
    </row>
    <row r="8" spans="1:31" s="28" customFormat="1" ht="15.75" x14ac:dyDescent="0.25">
      <c r="A8" s="10"/>
      <c r="B8" s="10"/>
      <c r="C8" s="101"/>
      <c r="D8" s="689"/>
      <c r="E8" s="689"/>
      <c r="F8" s="689"/>
      <c r="G8" s="689"/>
      <c r="I8" s="719"/>
      <c r="J8" s="719"/>
      <c r="K8" s="279"/>
      <c r="L8" s="371" t="str">
        <f>Inhalt!$C$7</f>
        <v>V. OncoBox: G3.1.1 (170209)</v>
      </c>
      <c r="M8" s="101"/>
      <c r="N8" s="101"/>
      <c r="O8" s="8"/>
      <c r="Q8" s="190"/>
      <c r="R8" s="190"/>
      <c r="U8" s="166"/>
      <c r="V8" s="166"/>
      <c r="W8" s="166"/>
      <c r="X8" s="191"/>
      <c r="Y8" s="191"/>
    </row>
    <row r="9" spans="1:31" s="28" customFormat="1" ht="15.75" x14ac:dyDescent="0.25">
      <c r="A9" s="101"/>
      <c r="B9" s="689"/>
      <c r="C9" s="101"/>
      <c r="D9" s="689"/>
      <c r="E9" s="689"/>
      <c r="F9" s="689"/>
      <c r="G9" s="689"/>
      <c r="I9" s="719"/>
      <c r="J9" s="719"/>
      <c r="K9" s="280"/>
      <c r="L9" s="371" t="str">
        <f>Inhalt!$C$8</f>
        <v>V. Spezifikation: G3.1.1 (170209)</v>
      </c>
      <c r="M9" s="101"/>
      <c r="N9" s="101"/>
      <c r="O9" s="8"/>
      <c r="Q9" s="190"/>
      <c r="R9" s="190"/>
      <c r="U9" s="166"/>
      <c r="V9" s="166"/>
      <c r="W9" s="166"/>
      <c r="X9" s="191"/>
      <c r="Y9" s="191"/>
    </row>
    <row r="10" spans="1:31" s="28" customFormat="1" x14ac:dyDescent="0.25">
      <c r="A10" s="101"/>
      <c r="B10" s="689"/>
      <c r="C10" s="101"/>
      <c r="D10" s="689"/>
      <c r="E10" s="689"/>
      <c r="F10" s="689"/>
      <c r="G10" s="689"/>
      <c r="I10" s="719"/>
      <c r="J10" s="719"/>
      <c r="K10" s="280"/>
      <c r="L10" s="1561" t="s">
        <v>801</v>
      </c>
      <c r="M10" s="1562"/>
      <c r="N10" s="1562"/>
      <c r="O10" s="101"/>
      <c r="Q10" s="190"/>
      <c r="R10" s="190"/>
      <c r="U10" s="166"/>
      <c r="V10" s="166"/>
      <c r="W10" s="166"/>
      <c r="X10" s="191"/>
      <c r="Y10" s="191"/>
    </row>
    <row r="11" spans="1:31" s="719" customFormat="1" ht="39" x14ac:dyDescent="0.25">
      <c r="A11" s="689"/>
      <c r="B11" s="689"/>
      <c r="C11" s="689"/>
      <c r="D11" s="689"/>
      <c r="E11" s="689"/>
      <c r="F11" s="689"/>
      <c r="G11" s="689"/>
      <c r="K11" s="280"/>
      <c r="L11" s="1502" t="s">
        <v>2861</v>
      </c>
      <c r="M11" s="1501"/>
      <c r="N11" s="1501"/>
      <c r="O11" s="689"/>
      <c r="Q11" s="190"/>
      <c r="R11" s="190"/>
      <c r="U11" s="1508"/>
      <c r="V11" s="1508"/>
      <c r="W11" s="1508"/>
      <c r="X11" s="664"/>
      <c r="Y11" s="664"/>
    </row>
    <row r="12" spans="1:31" s="28" customFormat="1" ht="15.75" thickBot="1" x14ac:dyDescent="0.3">
      <c r="A12" s="101"/>
      <c r="B12" s="689"/>
      <c r="C12" s="101"/>
      <c r="D12" s="689"/>
      <c r="E12" s="689"/>
      <c r="F12" s="689"/>
      <c r="G12" s="689"/>
      <c r="H12" s="101"/>
      <c r="I12" s="689"/>
      <c r="J12" s="689"/>
      <c r="K12" s="280"/>
      <c r="L12" s="208"/>
      <c r="M12" s="101"/>
      <c r="N12" s="101"/>
      <c r="O12" s="101"/>
      <c r="Q12" s="190"/>
      <c r="R12" s="190"/>
      <c r="U12" s="212"/>
      <c r="V12" s="212"/>
      <c r="W12" s="212"/>
      <c r="X12" s="191"/>
      <c r="Y12" s="191"/>
    </row>
    <row r="13" spans="1:31" ht="24.95" customHeight="1" x14ac:dyDescent="0.25">
      <c r="A13" s="19"/>
      <c r="B13" s="2785" t="s">
        <v>1785</v>
      </c>
      <c r="C13" s="2786"/>
      <c r="D13" s="2786"/>
      <c r="E13" s="2786"/>
      <c r="F13" s="2786"/>
      <c r="G13" s="2786"/>
      <c r="H13" s="2786"/>
      <c r="I13" s="2786"/>
      <c r="J13" s="2786"/>
      <c r="K13" s="2786"/>
      <c r="L13" s="2786"/>
      <c r="M13" s="2786"/>
      <c r="N13" s="2787"/>
      <c r="O13" s="17"/>
      <c r="P13" s="17"/>
    </row>
    <row r="14" spans="1:31" ht="24.95" customHeight="1" x14ac:dyDescent="0.25">
      <c r="A14" s="19"/>
      <c r="B14" s="2788"/>
      <c r="C14" s="2789"/>
      <c r="D14" s="2789"/>
      <c r="E14" s="2789"/>
      <c r="F14" s="2789"/>
      <c r="G14" s="2789"/>
      <c r="H14" s="2789"/>
      <c r="I14" s="2789"/>
      <c r="J14" s="2789"/>
      <c r="K14" s="2789"/>
      <c r="L14" s="2789"/>
      <c r="M14" s="2789"/>
      <c r="N14" s="2790"/>
      <c r="O14" s="17"/>
      <c r="P14" s="17"/>
    </row>
    <row r="15" spans="1:31" ht="24.95" customHeight="1" x14ac:dyDescent="0.25">
      <c r="A15" s="19"/>
      <c r="B15" s="2788"/>
      <c r="C15" s="2789"/>
      <c r="D15" s="2789"/>
      <c r="E15" s="2789"/>
      <c r="F15" s="2789"/>
      <c r="G15" s="2789"/>
      <c r="H15" s="2789"/>
      <c r="I15" s="2789"/>
      <c r="J15" s="2789"/>
      <c r="K15" s="2789"/>
      <c r="L15" s="2789"/>
      <c r="M15" s="2789"/>
      <c r="N15" s="2790"/>
      <c r="O15" s="17"/>
      <c r="P15" s="17"/>
    </row>
    <row r="16" spans="1:31" ht="24.95" customHeight="1" thickBot="1" x14ac:dyDescent="0.3">
      <c r="A16" s="19"/>
      <c r="B16" s="2791"/>
      <c r="C16" s="2792"/>
      <c r="D16" s="2792"/>
      <c r="E16" s="2792"/>
      <c r="F16" s="2792"/>
      <c r="G16" s="2792"/>
      <c r="H16" s="2792"/>
      <c r="I16" s="2792"/>
      <c r="J16" s="2792"/>
      <c r="K16" s="2792"/>
      <c r="L16" s="2792"/>
      <c r="M16" s="2792"/>
      <c r="N16" s="2793"/>
      <c r="O16" s="17"/>
      <c r="P16" s="17"/>
    </row>
    <row r="17" spans="1:16" ht="6.75" customHeight="1" thickBot="1" x14ac:dyDescent="0.3">
      <c r="A17" s="19"/>
      <c r="B17" s="99"/>
      <c r="C17" s="1131"/>
      <c r="D17" s="1131"/>
      <c r="E17" s="1131"/>
      <c r="F17" s="1131"/>
      <c r="G17" s="1131"/>
      <c r="H17" s="1131"/>
      <c r="I17" s="1131"/>
      <c r="J17" s="1131"/>
      <c r="K17" s="1132"/>
      <c r="L17" s="1133"/>
      <c r="M17" s="1133"/>
      <c r="N17" s="1133"/>
      <c r="O17" s="17"/>
      <c r="P17" s="17"/>
    </row>
    <row r="18" spans="1:16" ht="24.95" customHeight="1" x14ac:dyDescent="0.25">
      <c r="A18" s="19"/>
      <c r="B18" s="1151"/>
      <c r="C18" s="1152"/>
      <c r="D18" s="1152"/>
      <c r="E18" s="1152"/>
      <c r="F18" s="1152"/>
      <c r="G18" s="1152"/>
      <c r="H18" s="1153"/>
      <c r="I18" s="1153"/>
      <c r="J18" s="1153"/>
      <c r="K18" s="1154"/>
      <c r="L18" s="1155"/>
      <c r="M18" s="1155"/>
      <c r="N18" s="1156"/>
      <c r="O18" s="17"/>
      <c r="P18" s="17"/>
    </row>
    <row r="19" spans="1:16" ht="24.95" customHeight="1" x14ac:dyDescent="0.25">
      <c r="A19" s="19"/>
      <c r="B19" s="1157"/>
      <c r="C19" s="1132"/>
      <c r="D19" s="1132"/>
      <c r="E19" s="2762" t="s">
        <v>1786</v>
      </c>
      <c r="F19" s="2763"/>
      <c r="G19" s="2763"/>
      <c r="H19" s="1142"/>
      <c r="I19" s="1146" t="s">
        <v>1788</v>
      </c>
      <c r="J19" s="1147"/>
      <c r="K19" s="2764" t="s">
        <v>3219</v>
      </c>
      <c r="L19" s="2765"/>
      <c r="M19" s="2765"/>
      <c r="N19" s="1158"/>
      <c r="O19" s="17"/>
      <c r="P19" s="17"/>
    </row>
    <row r="20" spans="1:16" ht="24.95" customHeight="1" x14ac:dyDescent="0.25">
      <c r="A20" s="19"/>
      <c r="B20" s="1157"/>
      <c r="C20" s="1134"/>
      <c r="D20" s="1134"/>
      <c r="E20" s="1143"/>
      <c r="F20" s="1143"/>
      <c r="G20" s="1143"/>
      <c r="H20" s="1144"/>
      <c r="I20" s="1144"/>
      <c r="J20" s="1144"/>
      <c r="K20" s="2765"/>
      <c r="L20" s="2765"/>
      <c r="M20" s="2765"/>
      <c r="N20" s="1159"/>
      <c r="O20" s="19"/>
      <c r="P20" s="19"/>
    </row>
    <row r="21" spans="1:16" ht="24.95" customHeight="1" x14ac:dyDescent="0.25">
      <c r="A21" s="19"/>
      <c r="B21" s="1157"/>
      <c r="C21" s="2766" t="s">
        <v>1787</v>
      </c>
      <c r="D21" s="1134"/>
      <c r="E21" s="1143"/>
      <c r="F21" s="1143"/>
      <c r="G21" s="2775" t="s">
        <v>1400</v>
      </c>
      <c r="H21" s="1143"/>
      <c r="I21" s="2766" t="s">
        <v>1401</v>
      </c>
      <c r="J21" s="1148"/>
      <c r="K21" s="2765"/>
      <c r="L21" s="2765"/>
      <c r="M21" s="2765"/>
      <c r="N21" s="1159"/>
      <c r="O21" s="19"/>
      <c r="P21" s="19"/>
    </row>
    <row r="22" spans="1:16" ht="24.95" customHeight="1" x14ac:dyDescent="0.25">
      <c r="A22" s="19"/>
      <c r="B22" s="1157"/>
      <c r="C22" s="2766"/>
      <c r="D22" s="1135"/>
      <c r="E22" s="1145"/>
      <c r="F22" s="1145"/>
      <c r="G22" s="2775"/>
      <c r="H22" s="1145"/>
      <c r="I22" s="2766"/>
      <c r="J22" s="1148"/>
      <c r="K22" s="2765"/>
      <c r="L22" s="2765"/>
      <c r="M22" s="2765"/>
      <c r="N22" s="1160"/>
      <c r="O22" s="33"/>
      <c r="P22" s="33"/>
    </row>
    <row r="23" spans="1:16" ht="24.95" customHeight="1" x14ac:dyDescent="0.25">
      <c r="A23" s="19"/>
      <c r="B23" s="1157"/>
      <c r="C23" s="2766"/>
      <c r="D23" s="1135"/>
      <c r="E23" s="1145"/>
      <c r="F23" s="1145"/>
      <c r="G23" s="1145"/>
      <c r="H23" s="1145"/>
      <c r="I23" s="1145"/>
      <c r="J23" s="1145"/>
      <c r="K23" s="2765"/>
      <c r="L23" s="2765"/>
      <c r="M23" s="2765"/>
      <c r="N23" s="1160"/>
      <c r="O23" s="33"/>
      <c r="P23" s="33"/>
    </row>
    <row r="24" spans="1:16" ht="43.5" customHeight="1" x14ac:dyDescent="0.25">
      <c r="B24" s="1161"/>
      <c r="C24" s="1162"/>
      <c r="D24" s="1162"/>
      <c r="E24" s="2769" t="s">
        <v>3217</v>
      </c>
      <c r="F24" s="2776"/>
      <c r="G24" s="2776"/>
      <c r="H24" s="1163"/>
      <c r="I24" s="1509" t="s">
        <v>3218</v>
      </c>
      <c r="J24" s="1164"/>
      <c r="K24" s="2765"/>
      <c r="L24" s="2765"/>
      <c r="M24" s="2765"/>
      <c r="N24" s="1160"/>
      <c r="O24" s="33"/>
      <c r="P24" s="33"/>
    </row>
    <row r="25" spans="1:16" ht="24.95" customHeight="1" x14ac:dyDescent="0.25">
      <c r="A25" s="19"/>
      <c r="B25" s="1157"/>
      <c r="C25" s="1135"/>
      <c r="D25" s="1135"/>
      <c r="E25" s="1135"/>
      <c r="F25" s="1135"/>
      <c r="G25" s="1135"/>
      <c r="H25" s="1135"/>
      <c r="I25" s="1135"/>
      <c r="J25" s="1135"/>
      <c r="K25" s="2765"/>
      <c r="L25" s="2765"/>
      <c r="M25" s="2765"/>
      <c r="N25" s="1160"/>
      <c r="O25" s="33"/>
      <c r="P25" s="33"/>
    </row>
    <row r="26" spans="1:16" ht="24.95" customHeight="1" x14ac:dyDescent="0.25">
      <c r="A26" s="19"/>
      <c r="B26" s="1157"/>
      <c r="C26" s="1135"/>
      <c r="D26" s="1135"/>
      <c r="E26" s="2794" t="s">
        <v>1402</v>
      </c>
      <c r="F26" s="1150"/>
      <c r="G26" s="1135"/>
      <c r="H26" s="1135"/>
      <c r="I26" s="2778" t="s">
        <v>1403</v>
      </c>
      <c r="J26" s="1149"/>
      <c r="K26" s="2765"/>
      <c r="L26" s="2765"/>
      <c r="M26" s="2765"/>
      <c r="N26" s="1160"/>
      <c r="O26" s="33"/>
      <c r="P26" s="33"/>
    </row>
    <row r="27" spans="1:16" ht="24.95" customHeight="1" x14ac:dyDescent="0.25">
      <c r="A27" s="19"/>
      <c r="B27" s="1157"/>
      <c r="C27" s="1135"/>
      <c r="D27" s="1135"/>
      <c r="E27" s="2794"/>
      <c r="F27" s="1150"/>
      <c r="G27" s="1135"/>
      <c r="H27" s="1135"/>
      <c r="I27" s="2778"/>
      <c r="J27" s="1149"/>
      <c r="K27" s="2765"/>
      <c r="L27" s="2765"/>
      <c r="M27" s="2765"/>
      <c r="N27" s="1160"/>
      <c r="O27" s="33"/>
      <c r="P27" s="33"/>
    </row>
    <row r="28" spans="1:16" s="664" customFormat="1" ht="24.95" customHeight="1" thickBot="1" x14ac:dyDescent="0.3">
      <c r="A28" s="99"/>
      <c r="B28" s="1165"/>
      <c r="C28" s="1166"/>
      <c r="D28" s="1166"/>
      <c r="E28" s="1166"/>
      <c r="F28" s="1166"/>
      <c r="G28" s="1166"/>
      <c r="H28" s="1166"/>
      <c r="I28" s="1166"/>
      <c r="J28" s="1166"/>
      <c r="K28" s="1167"/>
      <c r="L28" s="1168"/>
      <c r="M28" s="1168"/>
      <c r="N28" s="1169"/>
      <c r="O28" s="98"/>
      <c r="P28" s="98"/>
    </row>
    <row r="29" spans="1:16" s="664" customFormat="1" ht="6.75" customHeight="1" thickBot="1" x14ac:dyDescent="0.3">
      <c r="A29" s="99"/>
      <c r="B29" s="99"/>
      <c r="C29" s="1131"/>
      <c r="D29" s="1131"/>
      <c r="E29" s="1131"/>
      <c r="F29" s="1131"/>
      <c r="G29" s="1131"/>
      <c r="H29" s="1131"/>
      <c r="I29" s="1131"/>
      <c r="J29" s="1131"/>
      <c r="K29" s="1132"/>
      <c r="L29" s="1170"/>
      <c r="M29" s="1170"/>
      <c r="N29" s="1170"/>
      <c r="O29" s="98"/>
      <c r="P29" s="98"/>
    </row>
    <row r="30" spans="1:16" s="664" customFormat="1" ht="23.25" customHeight="1" x14ac:dyDescent="0.25">
      <c r="A30" s="99"/>
      <c r="B30" s="1151"/>
      <c r="C30" s="1152"/>
      <c r="D30" s="1152"/>
      <c r="E30" s="1152"/>
      <c r="F30" s="1152"/>
      <c r="G30" s="1152"/>
      <c r="H30" s="1153"/>
      <c r="I30" s="1153"/>
      <c r="J30" s="1153"/>
      <c r="K30" s="1154"/>
      <c r="L30" s="1155"/>
      <c r="M30" s="1155"/>
      <c r="N30" s="1156"/>
      <c r="O30" s="98"/>
      <c r="P30" s="98"/>
    </row>
    <row r="31" spans="1:16" s="664" customFormat="1" ht="30.75" customHeight="1" x14ac:dyDescent="0.25">
      <c r="A31" s="99"/>
      <c r="B31" s="1157"/>
      <c r="C31" s="1132"/>
      <c r="D31" s="1132"/>
      <c r="E31" s="2762" t="s">
        <v>3220</v>
      </c>
      <c r="F31" s="2763"/>
      <c r="G31" s="2763"/>
      <c r="H31" s="1142"/>
      <c r="I31" s="1146" t="s">
        <v>1788</v>
      </c>
      <c r="J31" s="1147"/>
      <c r="K31" s="2764" t="s">
        <v>3222</v>
      </c>
      <c r="L31" s="2765"/>
      <c r="M31" s="2765"/>
      <c r="N31" s="1158"/>
      <c r="O31" s="98"/>
      <c r="P31" s="98"/>
    </row>
    <row r="32" spans="1:16" s="664" customFormat="1" ht="15" customHeight="1" x14ac:dyDescent="0.25">
      <c r="A32" s="99"/>
      <c r="B32" s="1157"/>
      <c r="C32" s="1134"/>
      <c r="D32" s="1134"/>
      <c r="E32" s="1143"/>
      <c r="F32" s="1143"/>
      <c r="G32" s="1143"/>
      <c r="H32" s="1144"/>
      <c r="I32" s="1144"/>
      <c r="J32" s="1144"/>
      <c r="K32" s="2765"/>
      <c r="L32" s="2765"/>
      <c r="M32" s="2765"/>
      <c r="N32" s="1159"/>
      <c r="O32" s="99"/>
      <c r="P32" s="99"/>
    </row>
    <row r="33" spans="1:16" s="664" customFormat="1" ht="15" customHeight="1" x14ac:dyDescent="0.25">
      <c r="A33" s="99"/>
      <c r="B33" s="1157"/>
      <c r="C33" s="2766" t="s">
        <v>3221</v>
      </c>
      <c r="D33" s="1134"/>
      <c r="E33" s="2779" t="s">
        <v>1404</v>
      </c>
      <c r="F33" s="1147"/>
      <c r="G33" s="1135"/>
      <c r="H33" s="1143"/>
      <c r="I33" s="2766" t="s">
        <v>1401</v>
      </c>
      <c r="J33" s="1148"/>
      <c r="K33" s="2765"/>
      <c r="L33" s="2765"/>
      <c r="M33" s="2765"/>
      <c r="N33" s="1159"/>
      <c r="O33" s="99"/>
      <c r="P33" s="99"/>
    </row>
    <row r="34" spans="1:16" s="664" customFormat="1" ht="39.75" customHeight="1" x14ac:dyDescent="0.25">
      <c r="A34" s="99"/>
      <c r="B34" s="1157"/>
      <c r="C34" s="2766"/>
      <c r="D34" s="1135"/>
      <c r="E34" s="2779"/>
      <c r="F34" s="1147"/>
      <c r="G34" s="1135"/>
      <c r="H34" s="1145"/>
      <c r="I34" s="2766"/>
      <c r="J34" s="1148"/>
      <c r="K34" s="2765"/>
      <c r="L34" s="2765"/>
      <c r="M34" s="2765"/>
      <c r="N34" s="1160"/>
      <c r="O34" s="1129"/>
      <c r="P34" s="1129"/>
    </row>
    <row r="35" spans="1:16" s="664" customFormat="1" ht="15" customHeight="1" x14ac:dyDescent="0.25">
      <c r="A35" s="99"/>
      <c r="B35" s="1157"/>
      <c r="C35" s="2766"/>
      <c r="D35" s="1135"/>
      <c r="E35" s="1145"/>
      <c r="F35" s="1145"/>
      <c r="G35" s="1145"/>
      <c r="H35" s="1145"/>
      <c r="I35" s="1145"/>
      <c r="J35" s="1145"/>
      <c r="K35" s="2765"/>
      <c r="L35" s="2765"/>
      <c r="M35" s="2765"/>
      <c r="N35" s="1160"/>
      <c r="O35" s="1129"/>
      <c r="P35" s="1129"/>
    </row>
    <row r="36" spans="1:16" s="664" customFormat="1" ht="46.5" customHeight="1" x14ac:dyDescent="0.25">
      <c r="B36" s="1161"/>
      <c r="C36" s="1162"/>
      <c r="D36" s="1162"/>
      <c r="E36" s="2769" t="s">
        <v>3217</v>
      </c>
      <c r="F36" s="2776"/>
      <c r="G36" s="2776"/>
      <c r="H36" s="1163"/>
      <c r="I36" s="1509" t="s">
        <v>3218</v>
      </c>
      <c r="J36" s="1164"/>
      <c r="K36" s="2765"/>
      <c r="L36" s="2765"/>
      <c r="M36" s="2765"/>
      <c r="N36" s="1160"/>
      <c r="O36" s="1129"/>
      <c r="P36" s="1129"/>
    </row>
    <row r="37" spans="1:16" s="664" customFormat="1" ht="9.75" customHeight="1" x14ac:dyDescent="0.25">
      <c r="A37" s="99"/>
      <c r="B37" s="1157"/>
      <c r="C37" s="1135"/>
      <c r="D37" s="1135"/>
      <c r="E37" s="1135"/>
      <c r="F37" s="1135"/>
      <c r="G37" s="1135"/>
      <c r="H37" s="1135"/>
      <c r="I37" s="1135"/>
      <c r="J37" s="1135"/>
      <c r="K37" s="2765"/>
      <c r="L37" s="2765"/>
      <c r="M37" s="2765"/>
      <c r="N37" s="1160"/>
      <c r="O37" s="1129"/>
      <c r="P37" s="1129"/>
    </row>
    <row r="38" spans="1:16" s="664" customFormat="1" ht="15" customHeight="1" x14ac:dyDescent="0.25">
      <c r="A38" s="99"/>
      <c r="B38" s="1157"/>
      <c r="C38" s="1135"/>
      <c r="D38" s="1135"/>
      <c r="E38" s="1135"/>
      <c r="F38" s="1135"/>
      <c r="G38" s="2767" t="s">
        <v>1405</v>
      </c>
      <c r="H38" s="1135"/>
      <c r="I38" s="2778" t="s">
        <v>1406</v>
      </c>
      <c r="J38" s="1149"/>
      <c r="K38" s="2765"/>
      <c r="L38" s="2765"/>
      <c r="M38" s="2765"/>
      <c r="N38" s="1160"/>
      <c r="O38" s="1129"/>
      <c r="P38" s="1129"/>
    </row>
    <row r="39" spans="1:16" s="664" customFormat="1" ht="15" customHeight="1" x14ac:dyDescent="0.25">
      <c r="A39" s="99"/>
      <c r="B39" s="1157"/>
      <c r="C39" s="1135"/>
      <c r="D39" s="1135"/>
      <c r="E39" s="1135"/>
      <c r="F39" s="1135"/>
      <c r="G39" s="2767"/>
      <c r="H39" s="1135"/>
      <c r="I39" s="2778"/>
      <c r="J39" s="1149"/>
      <c r="K39" s="2765"/>
      <c r="L39" s="2765"/>
      <c r="M39" s="2765"/>
      <c r="N39" s="1160"/>
      <c r="O39" s="1129"/>
      <c r="P39" s="1129"/>
    </row>
    <row r="40" spans="1:16" ht="12" customHeight="1" thickBot="1" x14ac:dyDescent="0.3">
      <c r="A40" s="19"/>
      <c r="B40" s="1165"/>
      <c r="C40" s="1171"/>
      <c r="D40" s="1171"/>
      <c r="E40" s="1171"/>
      <c r="F40" s="1171"/>
      <c r="G40" s="1171"/>
      <c r="H40" s="1172"/>
      <c r="I40" s="1172"/>
      <c r="J40" s="1172"/>
      <c r="K40" s="1173"/>
      <c r="L40" s="1174"/>
      <c r="M40" s="1174"/>
      <c r="N40" s="1175"/>
      <c r="O40" s="33"/>
      <c r="P40" s="33"/>
    </row>
    <row r="41" spans="1:16" s="664" customFormat="1" ht="6.75" customHeight="1" x14ac:dyDescent="0.25">
      <c r="A41" s="99"/>
      <c r="B41" s="99"/>
      <c r="C41" s="1131"/>
      <c r="D41" s="1131"/>
      <c r="E41" s="1131"/>
      <c r="F41" s="1131"/>
      <c r="G41" s="1131"/>
      <c r="H41" s="1131"/>
      <c r="I41" s="1131"/>
      <c r="J41" s="1131"/>
      <c r="K41" s="1132"/>
      <c r="L41" s="1170"/>
      <c r="M41" s="1170"/>
      <c r="N41" s="1170"/>
      <c r="O41" s="98"/>
      <c r="P41" s="98"/>
    </row>
    <row r="42" spans="1:16" ht="32.25" customHeight="1" x14ac:dyDescent="0.25">
      <c r="A42" s="19"/>
      <c r="B42" s="2777" t="s">
        <v>3223</v>
      </c>
      <c r="C42" s="2777"/>
      <c r="D42" s="2777"/>
      <c r="E42" s="2777"/>
      <c r="F42" s="2777"/>
      <c r="G42" s="2777"/>
      <c r="H42" s="2777"/>
      <c r="I42" s="2777"/>
      <c r="J42" s="2777"/>
      <c r="K42" s="2777"/>
      <c r="L42" s="1138"/>
      <c r="M42" s="1138"/>
      <c r="N42" s="1138"/>
      <c r="O42" s="26"/>
      <c r="P42" s="26"/>
    </row>
    <row r="43" spans="1:16" ht="34.5" customHeight="1" thickBot="1" x14ac:dyDescent="0.3">
      <c r="A43" s="19"/>
      <c r="B43" s="2777" t="s">
        <v>3224</v>
      </c>
      <c r="C43" s="2777"/>
      <c r="D43" s="2777"/>
      <c r="E43" s="2777"/>
      <c r="F43" s="2777"/>
      <c r="G43" s="2777"/>
      <c r="H43" s="2777"/>
      <c r="I43" s="2777"/>
      <c r="J43" s="2777"/>
      <c r="K43" s="2777"/>
      <c r="L43" s="1138"/>
      <c r="M43" s="1138"/>
      <c r="N43" s="1138"/>
      <c r="O43" s="26"/>
      <c r="P43" s="26"/>
    </row>
    <row r="44" spans="1:16" s="664" customFormat="1" ht="12" customHeight="1" x14ac:dyDescent="0.25">
      <c r="A44" s="99"/>
      <c r="B44" s="1151"/>
      <c r="C44" s="1152"/>
      <c r="D44" s="1152"/>
      <c r="E44" s="1152"/>
      <c r="F44" s="1152"/>
      <c r="G44" s="1152"/>
      <c r="H44" s="1153"/>
      <c r="I44" s="1153"/>
      <c r="J44" s="1153"/>
      <c r="K44" s="1154"/>
      <c r="L44" s="1155"/>
      <c r="M44" s="1155"/>
      <c r="N44" s="1156"/>
      <c r="O44" s="98"/>
      <c r="P44" s="98"/>
    </row>
    <row r="45" spans="1:16" s="664" customFormat="1" ht="28.5" customHeight="1" x14ac:dyDescent="0.25">
      <c r="A45" s="99"/>
      <c r="B45" s="1157"/>
      <c r="C45" s="1132"/>
      <c r="D45" s="1132"/>
      <c r="E45" s="2762" t="s">
        <v>1786</v>
      </c>
      <c r="F45" s="2763"/>
      <c r="G45" s="2763"/>
      <c r="H45" s="1142"/>
      <c r="I45" s="1146" t="s">
        <v>1788</v>
      </c>
      <c r="J45" s="1147"/>
      <c r="K45" s="2764" t="s">
        <v>3228</v>
      </c>
      <c r="L45" s="2765"/>
      <c r="M45" s="2765"/>
      <c r="N45" s="1158"/>
      <c r="O45" s="98"/>
      <c r="P45" s="98"/>
    </row>
    <row r="46" spans="1:16" s="664" customFormat="1" ht="15" customHeight="1" x14ac:dyDescent="0.25">
      <c r="A46" s="99"/>
      <c r="B46" s="1157"/>
      <c r="C46" s="1134"/>
      <c r="D46" s="1134"/>
      <c r="E46" s="1143"/>
      <c r="F46" s="1143"/>
      <c r="G46" s="1143"/>
      <c r="H46" s="1144"/>
      <c r="I46" s="1144"/>
      <c r="J46" s="1144"/>
      <c r="K46" s="2765"/>
      <c r="L46" s="2765"/>
      <c r="M46" s="2765"/>
      <c r="N46" s="1159"/>
      <c r="O46" s="99"/>
      <c r="P46" s="99"/>
    </row>
    <row r="47" spans="1:16" s="664" customFormat="1" ht="15" customHeight="1" x14ac:dyDescent="0.25">
      <c r="A47" s="99"/>
      <c r="B47" s="1157"/>
      <c r="C47" s="2766" t="s">
        <v>3225</v>
      </c>
      <c r="D47" s="1134"/>
      <c r="E47" s="2775" t="s">
        <v>1404</v>
      </c>
      <c r="F47" s="1148"/>
      <c r="G47" s="1135"/>
      <c r="H47" s="1143"/>
      <c r="I47" s="2766" t="s">
        <v>1401</v>
      </c>
      <c r="J47" s="1148"/>
      <c r="K47" s="2765"/>
      <c r="L47" s="2765"/>
      <c r="M47" s="2765"/>
      <c r="N47" s="1159"/>
      <c r="O47" s="99"/>
      <c r="P47" s="99"/>
    </row>
    <row r="48" spans="1:16" s="664" customFormat="1" ht="15" customHeight="1" x14ac:dyDescent="0.25">
      <c r="A48" s="99"/>
      <c r="B48" s="1157"/>
      <c r="C48" s="2766"/>
      <c r="D48" s="1135"/>
      <c r="E48" s="2775"/>
      <c r="F48" s="1148"/>
      <c r="G48" s="1135"/>
      <c r="H48" s="1145"/>
      <c r="I48" s="2766"/>
      <c r="J48" s="1148"/>
      <c r="K48" s="2765"/>
      <c r="L48" s="2765"/>
      <c r="M48" s="2765"/>
      <c r="N48" s="1160"/>
      <c r="O48" s="1129"/>
      <c r="P48" s="1129"/>
    </row>
    <row r="49" spans="1:16" s="664" customFormat="1" ht="33" customHeight="1" x14ac:dyDescent="0.25">
      <c r="A49" s="99"/>
      <c r="B49" s="1157"/>
      <c r="C49" s="2766"/>
      <c r="D49" s="1135"/>
      <c r="E49" s="1145"/>
      <c r="F49" s="1145"/>
      <c r="G49" s="1145"/>
      <c r="H49" s="1145"/>
      <c r="I49" s="1145"/>
      <c r="J49" s="1145"/>
      <c r="K49" s="2765"/>
      <c r="L49" s="2765"/>
      <c r="M49" s="2765"/>
      <c r="N49" s="1160"/>
      <c r="O49" s="1129"/>
      <c r="P49" s="1129"/>
    </row>
    <row r="50" spans="1:16" s="664" customFormat="1" ht="31.5" customHeight="1" x14ac:dyDescent="0.25">
      <c r="B50" s="1161"/>
      <c r="C50" s="1162"/>
      <c r="D50" s="1162"/>
      <c r="E50" s="2769" t="s">
        <v>3217</v>
      </c>
      <c r="F50" s="2776"/>
      <c r="G50" s="2776"/>
      <c r="H50" s="1163"/>
      <c r="I50" s="1509" t="s">
        <v>3226</v>
      </c>
      <c r="J50" s="1164"/>
      <c r="K50" s="2765"/>
      <c r="L50" s="2765"/>
      <c r="M50" s="2765"/>
      <c r="N50" s="1160"/>
      <c r="O50" s="1129"/>
      <c r="P50" s="1129"/>
    </row>
    <row r="51" spans="1:16" s="664" customFormat="1" ht="9.75" customHeight="1" x14ac:dyDescent="0.25">
      <c r="A51" s="99"/>
      <c r="B51" s="1157"/>
      <c r="C51" s="1135"/>
      <c r="D51" s="1135"/>
      <c r="E51" s="1135"/>
      <c r="F51" s="1135"/>
      <c r="G51" s="1135"/>
      <c r="H51" s="1135"/>
      <c r="I51" s="1135"/>
      <c r="J51" s="1135"/>
      <c r="K51" s="2765"/>
      <c r="L51" s="2765"/>
      <c r="M51" s="2765"/>
      <c r="N51" s="1160"/>
      <c r="O51" s="1129"/>
      <c r="P51" s="1129"/>
    </row>
    <row r="52" spans="1:16" s="664" customFormat="1" ht="15" customHeight="1" x14ac:dyDescent="0.25">
      <c r="A52" s="99"/>
      <c r="B52" s="1157"/>
      <c r="C52" s="1135"/>
      <c r="D52" s="1135"/>
      <c r="E52" s="2767" t="s">
        <v>1405</v>
      </c>
      <c r="F52" s="1150"/>
      <c r="G52" s="629"/>
      <c r="H52" s="1135"/>
      <c r="I52" s="2766" t="s">
        <v>3227</v>
      </c>
      <c r="J52" s="1149"/>
      <c r="K52" s="2765"/>
      <c r="L52" s="2765"/>
      <c r="M52" s="2765"/>
      <c r="N52" s="1160"/>
      <c r="O52" s="1129"/>
      <c r="P52" s="1129"/>
    </row>
    <row r="53" spans="1:16" s="664" customFormat="1" ht="42" customHeight="1" x14ac:dyDescent="0.25">
      <c r="A53" s="99"/>
      <c r="B53" s="1157"/>
      <c r="C53" s="1135"/>
      <c r="D53" s="1135"/>
      <c r="E53" s="2767"/>
      <c r="F53" s="1150"/>
      <c r="G53" s="629"/>
      <c r="H53" s="1135"/>
      <c r="I53" s="2766"/>
      <c r="J53" s="1149"/>
      <c r="K53" s="2765"/>
      <c r="L53" s="2765"/>
      <c r="M53" s="2765"/>
      <c r="N53" s="1160"/>
      <c r="O53" s="1129"/>
      <c r="P53" s="1129"/>
    </row>
    <row r="54" spans="1:16" s="664" customFormat="1" ht="12" customHeight="1" thickBot="1" x14ac:dyDescent="0.3">
      <c r="A54" s="99"/>
      <c r="B54" s="1165"/>
      <c r="C54" s="1166"/>
      <c r="D54" s="1166"/>
      <c r="E54" s="1166"/>
      <c r="F54" s="1166"/>
      <c r="G54" s="1166"/>
      <c r="H54" s="1166"/>
      <c r="I54" s="1166"/>
      <c r="J54" s="1166"/>
      <c r="K54" s="1167"/>
      <c r="L54" s="1168"/>
      <c r="M54" s="1168"/>
      <c r="N54" s="1169"/>
      <c r="O54" s="98"/>
      <c r="P54" s="98"/>
    </row>
    <row r="55" spans="1:16" s="664" customFormat="1" ht="6.75" customHeight="1" thickBot="1" x14ac:dyDescent="0.3">
      <c r="A55" s="99"/>
      <c r="B55" s="99"/>
      <c r="C55" s="1131"/>
      <c r="D55" s="1131"/>
      <c r="E55" s="1131"/>
      <c r="F55" s="1131"/>
      <c r="G55" s="1131"/>
      <c r="H55" s="1131"/>
      <c r="I55" s="1131"/>
      <c r="J55" s="1131"/>
      <c r="K55" s="1132"/>
      <c r="L55" s="1133"/>
      <c r="M55" s="1133"/>
      <c r="N55" s="1133"/>
      <c r="O55" s="98"/>
      <c r="P55" s="98"/>
    </row>
    <row r="56" spans="1:16" s="664" customFormat="1" ht="12" customHeight="1" x14ac:dyDescent="0.25">
      <c r="A56" s="99"/>
      <c r="B56" s="1151"/>
      <c r="C56" s="1152"/>
      <c r="D56" s="1152"/>
      <c r="E56" s="1152"/>
      <c r="F56" s="1152"/>
      <c r="G56" s="1152"/>
      <c r="H56" s="1153"/>
      <c r="I56" s="1153"/>
      <c r="J56" s="1153"/>
      <c r="K56" s="1154"/>
      <c r="L56" s="1155"/>
      <c r="M56" s="1155"/>
      <c r="N56" s="1156"/>
      <c r="O56" s="98"/>
      <c r="P56" s="98"/>
    </row>
    <row r="57" spans="1:16" s="664" customFormat="1" ht="30.75" customHeight="1" x14ac:dyDescent="0.25">
      <c r="A57" s="99"/>
      <c r="B57" s="1157"/>
      <c r="C57" s="1132"/>
      <c r="D57" s="1132"/>
      <c r="E57" s="2762" t="s">
        <v>1786</v>
      </c>
      <c r="F57" s="2763"/>
      <c r="G57" s="2763"/>
      <c r="H57" s="1142"/>
      <c r="I57" s="1146" t="s">
        <v>1788</v>
      </c>
      <c r="J57" s="1147"/>
      <c r="K57" s="2764" t="s">
        <v>3233</v>
      </c>
      <c r="L57" s="2765"/>
      <c r="M57" s="2765"/>
      <c r="N57" s="1158"/>
      <c r="O57" s="98"/>
      <c r="P57" s="98"/>
    </row>
    <row r="58" spans="1:16" s="664" customFormat="1" ht="15" customHeight="1" x14ac:dyDescent="0.25">
      <c r="A58" s="99"/>
      <c r="B58" s="1157"/>
      <c r="C58" s="1134"/>
      <c r="D58" s="1134"/>
      <c r="E58" s="1143"/>
      <c r="F58" s="1143"/>
      <c r="G58" s="1143"/>
      <c r="H58" s="1144"/>
      <c r="I58" s="1144"/>
      <c r="J58" s="1144"/>
      <c r="K58" s="2765"/>
      <c r="L58" s="2765"/>
      <c r="M58" s="2765"/>
      <c r="N58" s="1159"/>
      <c r="O58" s="99"/>
      <c r="P58" s="99"/>
    </row>
    <row r="59" spans="1:16" s="664" customFormat="1" ht="15" customHeight="1" x14ac:dyDescent="0.25">
      <c r="A59" s="99"/>
      <c r="B59" s="1157"/>
      <c r="C59" s="2766" t="s">
        <v>3229</v>
      </c>
      <c r="D59" s="1134"/>
      <c r="E59" s="1132"/>
      <c r="F59" s="1132"/>
      <c r="G59" s="1132"/>
      <c r="H59" s="1132"/>
      <c r="I59" s="1132"/>
      <c r="J59" s="1148"/>
      <c r="K59" s="2765"/>
      <c r="L59" s="2765"/>
      <c r="M59" s="2765"/>
      <c r="N59" s="1159"/>
      <c r="O59" s="99"/>
      <c r="P59" s="99"/>
    </row>
    <row r="60" spans="1:16" s="664" customFormat="1" ht="15" customHeight="1" x14ac:dyDescent="0.25">
      <c r="A60" s="99"/>
      <c r="B60" s="1157"/>
      <c r="C60" s="2766"/>
      <c r="D60" s="1135"/>
      <c r="E60" s="1132"/>
      <c r="F60" s="1132"/>
      <c r="G60" s="1132"/>
      <c r="H60" s="1132"/>
      <c r="I60" s="1132"/>
      <c r="J60" s="1148"/>
      <c r="K60" s="2765"/>
      <c r="L60" s="2765"/>
      <c r="M60" s="2765"/>
      <c r="N60" s="1160"/>
      <c r="O60" s="1129"/>
      <c r="P60" s="1129"/>
    </row>
    <row r="61" spans="1:16" s="664" customFormat="1" ht="33.75" customHeight="1" x14ac:dyDescent="0.25">
      <c r="A61" s="99"/>
      <c r="B61" s="1157"/>
      <c r="C61" s="2766"/>
      <c r="D61" s="1135"/>
      <c r="E61" s="1132"/>
      <c r="F61" s="1132"/>
      <c r="G61" s="1132"/>
      <c r="H61" s="1132"/>
      <c r="I61" s="1132"/>
      <c r="J61" s="1145"/>
      <c r="K61" s="2765"/>
      <c r="L61" s="2765"/>
      <c r="M61" s="2765"/>
      <c r="N61" s="1160"/>
      <c r="O61" s="1129"/>
      <c r="P61" s="1129"/>
    </row>
    <row r="62" spans="1:16" s="664" customFormat="1" ht="15" customHeight="1" x14ac:dyDescent="0.25">
      <c r="B62" s="1161"/>
      <c r="C62" s="1162"/>
      <c r="D62" s="1162"/>
      <c r="E62" s="1132"/>
      <c r="F62" s="1132"/>
      <c r="G62" s="1132"/>
      <c r="H62" s="1132"/>
      <c r="I62" s="1132"/>
      <c r="J62" s="1164"/>
      <c r="K62" s="2765"/>
      <c r="L62" s="2765"/>
      <c r="M62" s="2765"/>
      <c r="N62" s="1160"/>
      <c r="O62" s="1129"/>
      <c r="P62" s="1129"/>
    </row>
    <row r="63" spans="1:16" s="664" customFormat="1" ht="9.75" customHeight="1" x14ac:dyDescent="0.25">
      <c r="A63" s="99"/>
      <c r="B63" s="1157"/>
      <c r="C63" s="1135"/>
      <c r="D63" s="1135"/>
      <c r="E63" s="1135"/>
      <c r="F63" s="1135"/>
      <c r="G63" s="1135"/>
      <c r="H63" s="1135"/>
      <c r="I63" s="1135"/>
      <c r="J63" s="1135"/>
      <c r="K63" s="2765"/>
      <c r="L63" s="2765"/>
      <c r="M63" s="2765"/>
      <c r="N63" s="1160"/>
      <c r="O63" s="1129"/>
      <c r="P63" s="1129"/>
    </row>
    <row r="64" spans="1:16" s="664" customFormat="1" ht="15" customHeight="1" x14ac:dyDescent="0.25">
      <c r="A64" s="99"/>
      <c r="B64" s="1157"/>
      <c r="C64" s="2769" t="s">
        <v>3230</v>
      </c>
      <c r="D64" s="1135"/>
      <c r="E64" s="2767" t="s">
        <v>1404</v>
      </c>
      <c r="F64" s="1150"/>
      <c r="G64" s="2772" t="s">
        <v>1407</v>
      </c>
      <c r="H64" s="1135"/>
      <c r="I64" s="2768" t="s">
        <v>3226</v>
      </c>
      <c r="J64" s="1149"/>
      <c r="K64" s="2765"/>
      <c r="L64" s="2765"/>
      <c r="M64" s="2765"/>
      <c r="N64" s="1160"/>
      <c r="O64" s="1129"/>
      <c r="P64" s="1129"/>
    </row>
    <row r="65" spans="1:16" s="664" customFormat="1" ht="15" customHeight="1" x14ac:dyDescent="0.25">
      <c r="A65" s="99"/>
      <c r="B65" s="1157"/>
      <c r="C65" s="2769"/>
      <c r="D65" s="1135"/>
      <c r="E65" s="2767"/>
      <c r="F65" s="1150"/>
      <c r="G65" s="2773"/>
      <c r="H65" s="1135"/>
      <c r="I65" s="2768"/>
      <c r="J65" s="1149"/>
      <c r="K65" s="2765"/>
      <c r="L65" s="2765"/>
      <c r="M65" s="2765"/>
      <c r="N65" s="1160"/>
      <c r="O65" s="1129"/>
      <c r="P65" s="1129"/>
    </row>
    <row r="66" spans="1:16" s="664" customFormat="1" ht="9.75" customHeight="1" x14ac:dyDescent="0.25">
      <c r="A66" s="99"/>
      <c r="B66" s="1157"/>
      <c r="C66" s="1135"/>
      <c r="D66" s="1135"/>
      <c r="E66" s="1135"/>
      <c r="F66" s="1135"/>
      <c r="G66" s="1135"/>
      <c r="H66" s="1135"/>
      <c r="I66" s="1135"/>
      <c r="J66" s="1135"/>
      <c r="K66" s="2765"/>
      <c r="L66" s="2765"/>
      <c r="M66" s="2765"/>
      <c r="N66" s="1160"/>
      <c r="O66" s="1129"/>
      <c r="P66" s="1129"/>
    </row>
    <row r="67" spans="1:16" s="664" customFormat="1" ht="36" customHeight="1" x14ac:dyDescent="0.25">
      <c r="A67" s="99"/>
      <c r="B67" s="1157"/>
      <c r="C67" s="1135"/>
      <c r="D67" s="1135"/>
      <c r="E67" s="2774" t="s">
        <v>3232</v>
      </c>
      <c r="F67" s="2774"/>
      <c r="G67" s="2774"/>
      <c r="H67" s="1135"/>
      <c r="I67" s="1135"/>
      <c r="J67" s="1135"/>
      <c r="K67" s="2765"/>
      <c r="L67" s="2765"/>
      <c r="M67" s="2765"/>
      <c r="N67" s="1160"/>
      <c r="O67" s="1129"/>
      <c r="P67" s="1129"/>
    </row>
    <row r="68" spans="1:16" s="664" customFormat="1" ht="9.75" customHeight="1" x14ac:dyDescent="0.25">
      <c r="A68" s="99"/>
      <c r="B68" s="1157"/>
      <c r="C68" s="1135"/>
      <c r="D68" s="1135"/>
      <c r="E68" s="1135"/>
      <c r="F68" s="1135"/>
      <c r="G68" s="1135"/>
      <c r="H68" s="1135"/>
      <c r="I68" s="1135"/>
      <c r="J68" s="1135"/>
      <c r="K68" s="2765"/>
      <c r="L68" s="2765"/>
      <c r="M68" s="2765"/>
      <c r="N68" s="1160"/>
      <c r="O68" s="1129"/>
      <c r="P68" s="1129"/>
    </row>
    <row r="69" spans="1:16" s="664" customFormat="1" ht="15" customHeight="1" x14ac:dyDescent="0.25">
      <c r="A69" s="99"/>
      <c r="B69" s="1157"/>
      <c r="C69" s="2769" t="s">
        <v>3231</v>
      </c>
      <c r="D69" s="1135"/>
      <c r="E69" s="2767" t="s">
        <v>1404</v>
      </c>
      <c r="F69" s="1150"/>
      <c r="G69" s="2770" t="s">
        <v>1402</v>
      </c>
      <c r="H69" s="1135"/>
      <c r="I69" s="2768" t="s">
        <v>3226</v>
      </c>
      <c r="J69" s="1149"/>
      <c r="K69" s="2765"/>
      <c r="L69" s="2765"/>
      <c r="M69" s="2765"/>
      <c r="N69" s="1160"/>
      <c r="O69" s="1129"/>
      <c r="P69" s="1129"/>
    </row>
    <row r="70" spans="1:16" s="664" customFormat="1" ht="73.5" customHeight="1" x14ac:dyDescent="0.25">
      <c r="A70" s="99"/>
      <c r="B70" s="1157"/>
      <c r="C70" s="2769"/>
      <c r="D70" s="1135"/>
      <c r="E70" s="2767"/>
      <c r="F70" s="1150"/>
      <c r="G70" s="2771"/>
      <c r="H70" s="1135"/>
      <c r="I70" s="2768"/>
      <c r="J70" s="1149"/>
      <c r="K70" s="2765"/>
      <c r="L70" s="2765"/>
      <c r="M70" s="2765"/>
      <c r="N70" s="1160"/>
      <c r="O70" s="1129"/>
      <c r="P70" s="1129"/>
    </row>
    <row r="71" spans="1:16" ht="39.75" customHeight="1" thickBot="1" x14ac:dyDescent="0.3">
      <c r="A71" s="19"/>
      <c r="B71" s="1165"/>
      <c r="C71" s="1172"/>
      <c r="D71" s="1172"/>
      <c r="E71" s="1172"/>
      <c r="F71" s="1172"/>
      <c r="G71" s="1172"/>
      <c r="H71" s="1172"/>
      <c r="I71" s="1172"/>
      <c r="J71" s="1172"/>
      <c r="K71" s="1173"/>
      <c r="L71" s="1174"/>
      <c r="M71" s="1174"/>
      <c r="N71" s="1175"/>
      <c r="O71" s="33"/>
      <c r="P71" s="33"/>
    </row>
    <row r="72" spans="1:16" ht="15" customHeight="1" x14ac:dyDescent="0.25">
      <c r="A72" s="19"/>
      <c r="B72" s="99"/>
      <c r="C72" s="1135"/>
      <c r="D72" s="1135"/>
      <c r="E72" s="1135"/>
      <c r="F72" s="1135"/>
      <c r="G72" s="1135"/>
      <c r="H72" s="1135"/>
      <c r="I72" s="1135"/>
      <c r="J72" s="1135"/>
      <c r="K72" s="1137"/>
      <c r="L72" s="934"/>
      <c r="M72" s="934"/>
      <c r="N72" s="934"/>
      <c r="O72" s="33"/>
      <c r="P72" s="33"/>
    </row>
    <row r="73" spans="1:16" ht="15" customHeight="1" x14ac:dyDescent="0.25">
      <c r="A73" s="19"/>
      <c r="B73" s="99"/>
      <c r="C73" s="1139"/>
      <c r="D73" s="1139"/>
      <c r="E73" s="1139"/>
      <c r="F73" s="1139"/>
      <c r="G73" s="1139"/>
      <c r="H73" s="1135"/>
      <c r="I73" s="1135"/>
      <c r="J73" s="1135"/>
      <c r="K73" s="1137"/>
      <c r="L73" s="934"/>
      <c r="M73" s="934"/>
      <c r="N73" s="934"/>
      <c r="O73" s="33"/>
      <c r="P73" s="33"/>
    </row>
    <row r="74" spans="1:16" ht="30" customHeight="1" x14ac:dyDescent="0.25">
      <c r="A74" s="19"/>
      <c r="B74" s="99"/>
      <c r="C74" s="1139"/>
      <c r="D74" s="1139"/>
      <c r="E74" s="1139"/>
      <c r="F74" s="1139"/>
      <c r="G74" s="1139"/>
      <c r="H74" s="38"/>
      <c r="I74" s="38"/>
      <c r="J74" s="38"/>
      <c r="K74" s="1137"/>
      <c r="L74" s="1138"/>
      <c r="M74" s="934"/>
      <c r="N74" s="934"/>
      <c r="O74" s="33"/>
      <c r="P74" s="33"/>
    </row>
    <row r="75" spans="1:16" ht="30" customHeight="1" x14ac:dyDescent="0.25">
      <c r="A75" s="19"/>
      <c r="B75" s="99"/>
      <c r="C75" s="1139"/>
      <c r="D75" s="1139"/>
      <c r="E75" s="1139"/>
      <c r="F75" s="1139"/>
      <c r="G75" s="1139"/>
      <c r="H75" s="1135"/>
      <c r="I75" s="1135"/>
      <c r="J75" s="1135"/>
      <c r="K75" s="1137"/>
      <c r="L75" s="934"/>
      <c r="M75" s="934"/>
      <c r="N75" s="934"/>
      <c r="O75" s="33"/>
      <c r="P75" s="33"/>
    </row>
    <row r="76" spans="1:16" ht="30" customHeight="1" x14ac:dyDescent="0.25">
      <c r="A76" s="19"/>
      <c r="B76" s="99"/>
      <c r="C76" s="1139"/>
      <c r="D76" s="1139"/>
      <c r="E76" s="1139"/>
      <c r="F76" s="1139"/>
      <c r="G76" s="1139"/>
      <c r="H76" s="38"/>
      <c r="I76" s="38"/>
      <c r="J76" s="38"/>
      <c r="K76" s="1137"/>
      <c r="L76" s="934"/>
      <c r="M76" s="934"/>
      <c r="N76" s="934"/>
      <c r="O76" s="33"/>
      <c r="P76" s="33"/>
    </row>
    <row r="77" spans="1:16" ht="30" customHeight="1" x14ac:dyDescent="0.25">
      <c r="A77" s="19"/>
      <c r="B77" s="99"/>
      <c r="C77" s="1135"/>
      <c r="D77" s="1135"/>
      <c r="E77" s="1135"/>
      <c r="F77" s="1135"/>
      <c r="G77" s="1135"/>
      <c r="H77" s="1135"/>
      <c r="I77" s="1135"/>
      <c r="J77" s="1135"/>
      <c r="K77" s="1137"/>
      <c r="L77" s="934"/>
      <c r="M77" s="934"/>
      <c r="N77" s="934"/>
      <c r="O77" s="33"/>
      <c r="P77" s="33"/>
    </row>
    <row r="78" spans="1:16" ht="30" customHeight="1" x14ac:dyDescent="0.25">
      <c r="A78" s="19"/>
      <c r="B78" s="99"/>
      <c r="C78" s="1135"/>
      <c r="D78" s="1135"/>
      <c r="E78" s="1135"/>
      <c r="F78" s="1135"/>
      <c r="G78" s="1135"/>
      <c r="H78" s="1135"/>
      <c r="I78" s="1135"/>
      <c r="J78" s="1135"/>
      <c r="K78" s="1137"/>
      <c r="L78" s="1138"/>
      <c r="M78" s="934"/>
      <c r="N78" s="934"/>
      <c r="O78" s="33"/>
      <c r="P78" s="33"/>
    </row>
    <row r="79" spans="1:16" ht="30" customHeight="1" x14ac:dyDescent="0.25">
      <c r="A79" s="19"/>
      <c r="B79" s="99"/>
      <c r="C79" s="1135"/>
      <c r="D79" s="1135"/>
      <c r="E79" s="1135"/>
      <c r="F79" s="1135"/>
      <c r="G79" s="1135"/>
      <c r="H79" s="1135"/>
      <c r="I79" s="1135"/>
      <c r="J79" s="1135"/>
      <c r="K79" s="1137"/>
      <c r="L79" s="934"/>
      <c r="M79" s="934"/>
      <c r="N79" s="934"/>
      <c r="O79" s="33"/>
      <c r="P79" s="33"/>
    </row>
    <row r="80" spans="1:16" ht="30" customHeight="1" x14ac:dyDescent="0.25">
      <c r="A80" s="19"/>
      <c r="B80" s="99"/>
      <c r="C80" s="1135"/>
      <c r="D80" s="1135"/>
      <c r="E80" s="1135"/>
      <c r="F80" s="1135"/>
      <c r="G80" s="1135"/>
      <c r="H80" s="1135"/>
      <c r="I80" s="1135"/>
      <c r="J80" s="1135"/>
      <c r="K80" s="1137"/>
      <c r="L80" s="934"/>
      <c r="M80" s="934"/>
      <c r="N80" s="934"/>
      <c r="O80" s="33"/>
      <c r="P80" s="33"/>
    </row>
    <row r="81" spans="1:16" ht="30" customHeight="1" x14ac:dyDescent="0.25">
      <c r="A81" s="19"/>
      <c r="B81" s="99"/>
      <c r="C81" s="1135"/>
      <c r="D81" s="1135"/>
      <c r="E81" s="1135"/>
      <c r="F81" s="1135"/>
      <c r="G81" s="1135"/>
      <c r="H81" s="1135"/>
      <c r="I81" s="1135"/>
      <c r="J81" s="1135"/>
      <c r="K81" s="1137"/>
      <c r="L81" s="934"/>
      <c r="M81" s="934"/>
      <c r="N81" s="934"/>
      <c r="O81" s="33"/>
      <c r="P81" s="33"/>
    </row>
    <row r="82" spans="1:16" ht="30" customHeight="1" x14ac:dyDescent="0.25">
      <c r="A82" s="19"/>
      <c r="B82" s="99"/>
      <c r="C82" s="1135"/>
      <c r="D82" s="1135"/>
      <c r="E82" s="1135"/>
      <c r="F82" s="1135"/>
      <c r="G82" s="1135"/>
      <c r="H82" s="1135"/>
      <c r="I82" s="1135"/>
      <c r="J82" s="1135"/>
      <c r="K82" s="1136"/>
      <c r="L82" s="1136"/>
      <c r="M82" s="1136"/>
      <c r="N82" s="1136"/>
      <c r="O82" s="32"/>
      <c r="P82" s="32"/>
    </row>
    <row r="83" spans="1:16" ht="30" customHeight="1" x14ac:dyDescent="0.25">
      <c r="A83" s="19"/>
      <c r="B83" s="99"/>
      <c r="C83" s="1135"/>
      <c r="D83" s="1135"/>
      <c r="E83" s="1135"/>
      <c r="F83" s="1135"/>
      <c r="G83" s="1135"/>
      <c r="H83" s="1135"/>
      <c r="I83" s="1135"/>
      <c r="J83" s="1135"/>
      <c r="K83" s="1132"/>
      <c r="L83" s="1132"/>
      <c r="M83" s="1132"/>
      <c r="N83" s="1132"/>
      <c r="O83" s="19"/>
      <c r="P83" s="19"/>
    </row>
    <row r="84" spans="1:16" ht="30" customHeight="1" x14ac:dyDescent="0.25">
      <c r="A84" s="19"/>
      <c r="B84" s="99"/>
      <c r="C84" s="1139"/>
      <c r="D84" s="1139"/>
      <c r="E84" s="1139"/>
      <c r="F84" s="1139"/>
      <c r="G84" s="1139"/>
      <c r="H84" s="1135"/>
      <c r="I84" s="1135"/>
      <c r="J84" s="1135"/>
      <c r="K84" s="1132"/>
      <c r="L84" s="1132"/>
      <c r="M84" s="1132"/>
      <c r="N84" s="1132"/>
      <c r="O84" s="19"/>
      <c r="P84" s="19"/>
    </row>
    <row r="85" spans="1:16" ht="30" customHeight="1" x14ac:dyDescent="0.25">
      <c r="A85" s="19"/>
      <c r="B85" s="99"/>
      <c r="C85" s="1139"/>
      <c r="D85" s="1139"/>
      <c r="E85" s="1139"/>
      <c r="F85" s="1139"/>
      <c r="G85" s="1139"/>
      <c r="H85" s="38"/>
      <c r="I85" s="38"/>
      <c r="J85" s="38"/>
      <c r="K85" s="1132"/>
      <c r="L85" s="1132"/>
      <c r="M85" s="1132"/>
      <c r="N85" s="1132"/>
      <c r="O85" s="19"/>
      <c r="P85" s="19"/>
    </row>
    <row r="86" spans="1:16" ht="30" customHeight="1" x14ac:dyDescent="0.25">
      <c r="A86" s="19"/>
      <c r="B86" s="99"/>
      <c r="C86" s="1139"/>
      <c r="D86" s="1139"/>
      <c r="E86" s="1139"/>
      <c r="F86" s="1139"/>
      <c r="G86" s="1139"/>
      <c r="H86" s="38"/>
      <c r="I86" s="38"/>
      <c r="J86" s="38"/>
      <c r="K86" s="1138"/>
      <c r="L86" s="1138"/>
      <c r="M86" s="1138"/>
      <c r="N86" s="1138"/>
      <c r="O86" s="26"/>
      <c r="P86" s="26"/>
    </row>
    <row r="87" spans="1:16" ht="30" customHeight="1" x14ac:dyDescent="0.25">
      <c r="A87" s="19"/>
      <c r="B87" s="99"/>
      <c r="C87" s="1139"/>
      <c r="D87" s="1139"/>
      <c r="E87" s="1139"/>
      <c r="F87" s="1139"/>
      <c r="G87" s="1139"/>
      <c r="H87" s="1135"/>
      <c r="I87" s="1135"/>
      <c r="J87" s="1135"/>
      <c r="K87" s="1138"/>
      <c r="L87" s="1138"/>
      <c r="M87" s="1138"/>
      <c r="N87" s="1138"/>
      <c r="O87" s="26"/>
      <c r="P87" s="26"/>
    </row>
    <row r="88" spans="1:16" ht="30" customHeight="1" x14ac:dyDescent="0.25">
      <c r="A88" s="19"/>
      <c r="B88" s="99"/>
      <c r="C88" s="1139"/>
      <c r="D88" s="1139"/>
      <c r="E88" s="1139"/>
      <c r="F88" s="1139"/>
      <c r="G88" s="1139"/>
      <c r="H88" s="38"/>
      <c r="I88" s="38"/>
      <c r="J88" s="38"/>
      <c r="K88" s="1138"/>
      <c r="L88" s="1138"/>
      <c r="M88" s="1138"/>
      <c r="N88" s="1138"/>
      <c r="O88" s="26"/>
      <c r="P88" s="26"/>
    </row>
    <row r="89" spans="1:16" ht="30" customHeight="1" x14ac:dyDescent="0.25">
      <c r="A89" s="19"/>
      <c r="B89" s="99"/>
      <c r="C89" s="1139"/>
      <c r="D89" s="1139"/>
      <c r="E89" s="1139"/>
      <c r="F89" s="1139"/>
      <c r="G89" s="1139"/>
      <c r="H89" s="1135"/>
      <c r="I89" s="1135"/>
      <c r="J89" s="1135"/>
      <c r="K89" s="1138"/>
      <c r="L89" s="1138"/>
      <c r="M89" s="1138"/>
      <c r="N89" s="1138"/>
      <c r="O89" s="26"/>
      <c r="P89" s="26"/>
    </row>
    <row r="90" spans="1:16" ht="30" customHeight="1" x14ac:dyDescent="0.25">
      <c r="A90" s="19"/>
      <c r="B90" s="99"/>
      <c r="C90" s="1139"/>
      <c r="D90" s="1139"/>
      <c r="E90" s="1139"/>
      <c r="F90" s="1139"/>
      <c r="G90" s="1139"/>
      <c r="H90" s="38"/>
      <c r="I90" s="38"/>
      <c r="J90" s="38"/>
      <c r="K90" s="1138"/>
      <c r="L90" s="1138"/>
      <c r="M90" s="1138"/>
      <c r="N90" s="1138"/>
      <c r="O90" s="26"/>
      <c r="P90" s="26"/>
    </row>
    <row r="91" spans="1:16" ht="30" customHeight="1" x14ac:dyDescent="0.25">
      <c r="A91" s="19"/>
      <c r="B91" s="99"/>
      <c r="C91" s="1139"/>
      <c r="D91" s="1139"/>
      <c r="E91" s="1139"/>
      <c r="F91" s="1139"/>
      <c r="G91" s="1139"/>
      <c r="H91" s="38"/>
      <c r="I91" s="38"/>
      <c r="J91" s="38"/>
      <c r="K91" s="1138"/>
      <c r="L91" s="1138"/>
      <c r="M91" s="1138"/>
      <c r="N91" s="1138"/>
      <c r="O91" s="26"/>
      <c r="P91" s="26"/>
    </row>
    <row r="92" spans="1:16" ht="30" customHeight="1" x14ac:dyDescent="0.25">
      <c r="A92" s="19"/>
      <c r="B92" s="99"/>
      <c r="C92" s="1139"/>
      <c r="D92" s="1139"/>
      <c r="E92" s="1139"/>
      <c r="F92" s="1139"/>
      <c r="G92" s="1139"/>
      <c r="H92" s="1135"/>
      <c r="I92" s="1135"/>
      <c r="J92" s="1135"/>
      <c r="K92" s="1138"/>
      <c r="L92" s="1138"/>
      <c r="M92" s="1138"/>
      <c r="N92" s="1138"/>
      <c r="O92" s="26"/>
      <c r="P92" s="26"/>
    </row>
    <row r="93" spans="1:16" ht="30" customHeight="1" x14ac:dyDescent="0.25">
      <c r="A93" s="19"/>
      <c r="B93" s="99"/>
      <c r="C93" s="1139"/>
      <c r="D93" s="1139"/>
      <c r="E93" s="1139"/>
      <c r="F93" s="1139"/>
      <c r="G93" s="1139"/>
      <c r="H93" s="38"/>
      <c r="I93" s="38"/>
      <c r="J93" s="38"/>
      <c r="K93" s="1138"/>
      <c r="L93" s="1138"/>
      <c r="M93" s="1138"/>
      <c r="N93" s="1138"/>
      <c r="O93" s="26"/>
      <c r="P93" s="26"/>
    </row>
    <row r="94" spans="1:16" ht="30" customHeight="1" x14ac:dyDescent="0.25">
      <c r="A94" s="19"/>
      <c r="B94" s="99"/>
      <c r="C94" s="1139"/>
      <c r="D94" s="1139"/>
      <c r="E94" s="1139"/>
      <c r="F94" s="1139"/>
      <c r="G94" s="1139"/>
      <c r="H94" s="38"/>
      <c r="I94" s="38"/>
      <c r="J94" s="38"/>
      <c r="K94" s="1137"/>
      <c r="L94" s="1138"/>
      <c r="M94" s="1138"/>
      <c r="N94" s="1138"/>
      <c r="O94" s="26"/>
      <c r="P94" s="26"/>
    </row>
    <row r="95" spans="1:16" ht="30" customHeight="1" x14ac:dyDescent="0.25">
      <c r="A95" s="19"/>
      <c r="B95" s="99"/>
      <c r="C95" s="1139"/>
      <c r="D95" s="1139"/>
      <c r="E95" s="1139"/>
      <c r="F95" s="1139"/>
      <c r="G95" s="1139"/>
      <c r="H95" s="1135"/>
      <c r="I95" s="1135"/>
      <c r="J95" s="1135"/>
      <c r="K95" s="1137"/>
      <c r="L95" s="1138"/>
      <c r="M95" s="1138"/>
      <c r="N95" s="1138"/>
      <c r="O95" s="26"/>
      <c r="P95" s="26"/>
    </row>
    <row r="96" spans="1:16" ht="30" customHeight="1" x14ac:dyDescent="0.25">
      <c r="A96" s="19"/>
      <c r="B96" s="99"/>
      <c r="C96" s="1139"/>
      <c r="D96" s="1139"/>
      <c r="E96" s="1139"/>
      <c r="F96" s="1139"/>
      <c r="G96" s="1139"/>
      <c r="H96" s="38"/>
      <c r="I96" s="38"/>
      <c r="J96" s="38"/>
      <c r="K96" s="1137"/>
      <c r="L96" s="1138"/>
      <c r="M96" s="1138"/>
      <c r="N96" s="1138"/>
      <c r="O96" s="26"/>
      <c r="P96" s="26"/>
    </row>
    <row r="97" spans="1:16" ht="30" customHeight="1" x14ac:dyDescent="0.25">
      <c r="A97" s="19"/>
      <c r="B97" s="99"/>
      <c r="C97" s="1139"/>
      <c r="D97" s="1139"/>
      <c r="E97" s="1139"/>
      <c r="F97" s="1139"/>
      <c r="G97" s="1139"/>
      <c r="H97" s="1135"/>
      <c r="I97" s="1135"/>
      <c r="J97" s="1135"/>
      <c r="K97" s="1137"/>
      <c r="L97" s="1138"/>
      <c r="M97" s="1138"/>
      <c r="N97" s="1138"/>
      <c r="O97" s="26"/>
      <c r="P97" s="26"/>
    </row>
    <row r="98" spans="1:16" ht="30" customHeight="1" x14ac:dyDescent="0.25">
      <c r="A98" s="19"/>
      <c r="B98" s="99"/>
      <c r="C98" s="1139"/>
      <c r="D98" s="1139"/>
      <c r="E98" s="1139"/>
      <c r="F98" s="1139"/>
      <c r="G98" s="1139"/>
      <c r="H98" s="38"/>
      <c r="I98" s="38"/>
      <c r="J98" s="38"/>
      <c r="K98" s="1137"/>
      <c r="L98" s="1138"/>
      <c r="M98" s="1138"/>
      <c r="N98" s="1138"/>
      <c r="O98" s="26"/>
      <c r="P98" s="26"/>
    </row>
    <row r="99" spans="1:16" ht="30" customHeight="1" x14ac:dyDescent="0.25">
      <c r="A99" s="19"/>
      <c r="B99" s="99"/>
      <c r="C99" s="1139"/>
      <c r="D99" s="1139"/>
      <c r="E99" s="1139"/>
      <c r="F99" s="1139"/>
      <c r="G99" s="1139"/>
      <c r="H99" s="1135"/>
      <c r="I99" s="1135"/>
      <c r="J99" s="1135"/>
      <c r="K99" s="1137"/>
      <c r="L99" s="1138"/>
      <c r="M99" s="1138"/>
      <c r="N99" s="1138"/>
      <c r="O99" s="26"/>
      <c r="P99" s="26"/>
    </row>
    <row r="100" spans="1:16" ht="30" customHeight="1" x14ac:dyDescent="0.25">
      <c r="A100" s="19"/>
      <c r="B100" s="99"/>
      <c r="C100" s="1139"/>
      <c r="D100" s="1139"/>
      <c r="E100" s="1139"/>
      <c r="F100" s="1139"/>
      <c r="G100" s="1139"/>
      <c r="H100" s="38"/>
      <c r="I100" s="38"/>
      <c r="J100" s="38"/>
      <c r="K100" s="1137"/>
      <c r="L100" s="1138"/>
      <c r="M100" s="1138"/>
      <c r="N100" s="1138"/>
      <c r="O100" s="26"/>
      <c r="P100" s="26"/>
    </row>
    <row r="101" spans="1:16" ht="30" customHeight="1" x14ac:dyDescent="0.25">
      <c r="A101" s="19"/>
      <c r="B101" s="99"/>
      <c r="C101" s="1139"/>
      <c r="D101" s="1139"/>
      <c r="E101" s="1139"/>
      <c r="F101" s="1139"/>
      <c r="G101" s="1139"/>
      <c r="H101" s="1135"/>
      <c r="I101" s="1135"/>
      <c r="J101" s="1135"/>
      <c r="K101" s="1137"/>
      <c r="L101" s="1138"/>
      <c r="M101" s="1138"/>
      <c r="N101" s="1138"/>
      <c r="O101" s="26"/>
      <c r="P101" s="26"/>
    </row>
    <row r="102" spans="1:16" ht="30" customHeight="1" x14ac:dyDescent="0.25">
      <c r="A102" s="19"/>
      <c r="B102" s="99"/>
      <c r="C102" s="1139"/>
      <c r="D102" s="1139"/>
      <c r="E102" s="1139"/>
      <c r="F102" s="1139"/>
      <c r="G102" s="1139"/>
      <c r="H102" s="38"/>
      <c r="I102" s="38"/>
      <c r="J102" s="38"/>
      <c r="K102" s="1137"/>
      <c r="L102" s="1138"/>
      <c r="M102" s="1138"/>
      <c r="N102" s="1138"/>
      <c r="O102" s="26"/>
      <c r="P102" s="26"/>
    </row>
    <row r="103" spans="1:16" ht="30" customHeight="1" x14ac:dyDescent="0.25">
      <c r="A103" s="19"/>
      <c r="B103" s="99"/>
      <c r="C103" s="1135"/>
      <c r="D103" s="1135"/>
      <c r="E103" s="1135"/>
      <c r="F103" s="1135"/>
      <c r="G103" s="1135"/>
      <c r="H103" s="1135"/>
      <c r="I103" s="1135"/>
      <c r="J103" s="1135"/>
      <c r="K103" s="1137"/>
      <c r="L103" s="1138"/>
      <c r="M103" s="1138"/>
      <c r="N103" s="1138"/>
      <c r="O103" s="26"/>
      <c r="P103" s="26"/>
    </row>
    <row r="104" spans="1:16" ht="30" customHeight="1" x14ac:dyDescent="0.25">
      <c r="A104" s="19"/>
      <c r="B104" s="99"/>
      <c r="C104" s="1135"/>
      <c r="D104" s="1135"/>
      <c r="E104" s="1135"/>
      <c r="F104" s="1135"/>
      <c r="G104" s="1135"/>
      <c r="H104" s="1135"/>
      <c r="I104" s="1135"/>
      <c r="J104" s="1135"/>
      <c r="K104" s="1137"/>
      <c r="L104" s="1138"/>
      <c r="M104" s="1138"/>
      <c r="N104" s="1138"/>
      <c r="O104" s="26"/>
      <c r="P104" s="26"/>
    </row>
    <row r="105" spans="1:16" ht="30" customHeight="1" x14ac:dyDescent="0.25">
      <c r="A105" s="19"/>
      <c r="B105" s="99"/>
      <c r="C105" s="1135"/>
      <c r="D105" s="1135"/>
      <c r="E105" s="1135"/>
      <c r="F105" s="1135"/>
      <c r="G105" s="1135"/>
      <c r="H105" s="1135"/>
      <c r="I105" s="1135"/>
      <c r="J105" s="1135"/>
      <c r="K105" s="1137"/>
      <c r="L105" s="1138"/>
      <c r="M105" s="1138"/>
      <c r="N105" s="1138"/>
      <c r="O105" s="26"/>
      <c r="P105" s="26"/>
    </row>
    <row r="106" spans="1:16" ht="30" customHeight="1" x14ac:dyDescent="0.25">
      <c r="A106" s="19"/>
      <c r="B106" s="99"/>
      <c r="C106" s="1135"/>
      <c r="D106" s="1135"/>
      <c r="E106" s="1135"/>
      <c r="F106" s="1135"/>
      <c r="G106" s="1135"/>
      <c r="H106" s="1135"/>
      <c r="I106" s="1135"/>
      <c r="J106" s="1135"/>
      <c r="K106" s="1137"/>
      <c r="L106" s="1138"/>
      <c r="M106" s="1138"/>
      <c r="N106" s="1138"/>
      <c r="O106" s="26"/>
      <c r="P106" s="26"/>
    </row>
    <row r="107" spans="1:16" ht="30" customHeight="1" x14ac:dyDescent="0.25">
      <c r="A107" s="19"/>
      <c r="B107" s="99"/>
      <c r="C107" s="1139"/>
      <c r="D107" s="1139"/>
      <c r="E107" s="1139"/>
      <c r="F107" s="1139"/>
      <c r="G107" s="1139"/>
      <c r="H107" s="1135"/>
      <c r="I107" s="1135"/>
      <c r="J107" s="1135"/>
      <c r="K107" s="1137"/>
      <c r="L107" s="1138"/>
      <c r="M107" s="1138"/>
      <c r="N107" s="1138"/>
      <c r="O107" s="26"/>
      <c r="P107" s="26"/>
    </row>
    <row r="108" spans="1:16" ht="30" customHeight="1" x14ac:dyDescent="0.25">
      <c r="A108" s="19"/>
      <c r="B108" s="99"/>
      <c r="C108" s="1139"/>
      <c r="D108" s="1139"/>
      <c r="E108" s="1139"/>
      <c r="F108" s="1139"/>
      <c r="G108" s="1139"/>
      <c r="H108" s="38"/>
      <c r="I108" s="38"/>
      <c r="J108" s="38"/>
      <c r="K108" s="1137"/>
      <c r="L108" s="1138"/>
      <c r="M108" s="1138"/>
      <c r="N108" s="1138"/>
      <c r="O108" s="26"/>
      <c r="P108" s="26"/>
    </row>
    <row r="109" spans="1:16" ht="30" customHeight="1" x14ac:dyDescent="0.25">
      <c r="A109" s="19"/>
      <c r="B109" s="99"/>
      <c r="C109" s="1135"/>
      <c r="D109" s="1135"/>
      <c r="E109" s="1135"/>
      <c r="F109" s="1135"/>
      <c r="G109" s="1135"/>
      <c r="H109" s="1135"/>
      <c r="I109" s="1135"/>
      <c r="J109" s="1135"/>
      <c r="K109" s="1137"/>
      <c r="L109" s="1138"/>
      <c r="M109" s="934"/>
      <c r="N109" s="934"/>
      <c r="O109" s="33"/>
      <c r="P109" s="33"/>
    </row>
    <row r="110" spans="1:16" ht="30" customHeight="1" x14ac:dyDescent="0.25">
      <c r="A110" s="19"/>
      <c r="B110" s="99"/>
      <c r="C110" s="1139"/>
      <c r="D110" s="1139"/>
      <c r="E110" s="1139"/>
      <c r="F110" s="1139"/>
      <c r="G110" s="1139"/>
      <c r="H110" s="1135"/>
      <c r="I110" s="1135"/>
      <c r="J110" s="1135"/>
      <c r="K110" s="1137"/>
      <c r="L110" s="934"/>
      <c r="M110" s="934"/>
      <c r="N110" s="934"/>
      <c r="O110" s="33"/>
      <c r="P110" s="33"/>
    </row>
    <row r="111" spans="1:16" ht="30" customHeight="1" x14ac:dyDescent="0.25">
      <c r="A111" s="19"/>
      <c r="B111" s="99"/>
      <c r="C111" s="1139"/>
      <c r="D111" s="1139"/>
      <c r="E111" s="1139"/>
      <c r="F111" s="1139"/>
      <c r="G111" s="1139"/>
      <c r="H111" s="38"/>
      <c r="I111" s="38"/>
      <c r="J111" s="38"/>
      <c r="K111" s="1137"/>
      <c r="L111" s="934"/>
      <c r="M111" s="934"/>
      <c r="N111" s="934"/>
      <c r="O111" s="33"/>
      <c r="P111" s="33"/>
    </row>
    <row r="112" spans="1:16" ht="30" customHeight="1" x14ac:dyDescent="0.25">
      <c r="A112" s="19"/>
      <c r="B112" s="99"/>
      <c r="C112" s="1139"/>
      <c r="D112" s="1139"/>
      <c r="E112" s="1139"/>
      <c r="F112" s="1139"/>
      <c r="G112" s="1139"/>
      <c r="H112" s="38"/>
      <c r="I112" s="38"/>
      <c r="J112" s="38"/>
      <c r="K112" s="1137"/>
      <c r="L112" s="934"/>
      <c r="M112" s="934"/>
      <c r="N112" s="934"/>
      <c r="O112" s="33"/>
      <c r="P112" s="33"/>
    </row>
    <row r="113" spans="1:16" ht="30" customHeight="1" x14ac:dyDescent="0.25">
      <c r="A113" s="19"/>
      <c r="B113" s="99"/>
      <c r="C113" s="1135"/>
      <c r="D113" s="1135"/>
      <c r="E113" s="1135"/>
      <c r="F113" s="1135"/>
      <c r="G113" s="1135"/>
      <c r="H113" s="1135"/>
      <c r="I113" s="1135"/>
      <c r="J113" s="1135"/>
      <c r="K113" s="1137"/>
      <c r="L113" s="934"/>
      <c r="M113" s="934"/>
      <c r="N113" s="934"/>
      <c r="O113" s="33"/>
      <c r="P113" s="33"/>
    </row>
    <row r="114" spans="1:16" ht="30" customHeight="1" x14ac:dyDescent="0.25">
      <c r="A114" s="19"/>
      <c r="B114" s="99"/>
      <c r="C114" s="1135"/>
      <c r="D114" s="1135"/>
      <c r="E114" s="1135"/>
      <c r="F114" s="1135"/>
      <c r="G114" s="1135"/>
      <c r="H114" s="1135"/>
      <c r="I114" s="1135"/>
      <c r="J114" s="1135"/>
      <c r="K114" s="1137"/>
      <c r="L114" s="934"/>
      <c r="M114" s="934"/>
      <c r="N114" s="934"/>
      <c r="O114" s="33"/>
      <c r="P114" s="33"/>
    </row>
    <row r="115" spans="1:16" ht="30" customHeight="1" x14ac:dyDescent="0.25">
      <c r="A115" s="19"/>
      <c r="B115" s="99"/>
      <c r="C115" s="1135"/>
      <c r="D115" s="1135"/>
      <c r="E115" s="1135"/>
      <c r="F115" s="1135"/>
      <c r="G115" s="1135"/>
      <c r="H115" s="1135"/>
      <c r="I115" s="1135"/>
      <c r="J115" s="1135"/>
      <c r="K115" s="1137"/>
      <c r="L115" s="934"/>
      <c r="M115" s="934"/>
      <c r="N115" s="934"/>
      <c r="O115" s="33"/>
      <c r="P115" s="33"/>
    </row>
    <row r="116" spans="1:16" ht="30" customHeight="1" x14ac:dyDescent="0.25">
      <c r="A116" s="19"/>
      <c r="B116" s="99"/>
      <c r="C116" s="1135"/>
      <c r="D116" s="1135"/>
      <c r="E116" s="1135"/>
      <c r="F116" s="1135"/>
      <c r="G116" s="1135"/>
      <c r="H116" s="1135"/>
      <c r="I116" s="1135"/>
      <c r="J116" s="1135"/>
      <c r="K116" s="1132"/>
      <c r="L116" s="1132"/>
      <c r="M116" s="1132"/>
      <c r="N116" s="1132"/>
      <c r="O116" s="19"/>
      <c r="P116" s="19"/>
    </row>
    <row r="117" spans="1:16" ht="30" customHeight="1" x14ac:dyDescent="0.25">
      <c r="A117" s="19"/>
      <c r="B117" s="99"/>
      <c r="C117" s="1135"/>
      <c r="D117" s="1135"/>
      <c r="E117" s="1135"/>
      <c r="F117" s="1135"/>
      <c r="G117" s="1135"/>
      <c r="H117" s="1135"/>
      <c r="I117" s="1135"/>
      <c r="J117" s="1135"/>
      <c r="K117" s="1132"/>
      <c r="L117" s="1132"/>
      <c r="M117" s="1132"/>
      <c r="N117" s="1132"/>
      <c r="O117" s="19"/>
      <c r="P117" s="19"/>
    </row>
    <row r="118" spans="1:16" ht="30" customHeight="1" x14ac:dyDescent="0.25">
      <c r="A118" s="19"/>
      <c r="B118" s="99"/>
      <c r="C118" s="1135"/>
      <c r="D118" s="1135"/>
      <c r="E118" s="1135"/>
      <c r="F118" s="1135"/>
      <c r="G118" s="1135"/>
      <c r="H118" s="1135"/>
      <c r="I118" s="1135"/>
      <c r="J118" s="1135"/>
      <c r="K118" s="1132"/>
      <c r="L118" s="1132"/>
      <c r="M118" s="1132"/>
      <c r="N118" s="1132"/>
      <c r="O118" s="19"/>
      <c r="P118" s="19"/>
    </row>
    <row r="119" spans="1:16" ht="30" customHeight="1" x14ac:dyDescent="0.25">
      <c r="A119" s="19"/>
      <c r="B119" s="99"/>
      <c r="C119" s="1135"/>
      <c r="D119" s="1135"/>
      <c r="E119" s="1135"/>
      <c r="F119" s="1135"/>
      <c r="G119" s="1135"/>
      <c r="H119" s="1135"/>
      <c r="I119" s="1135"/>
      <c r="J119" s="1135"/>
      <c r="K119" s="1132"/>
      <c r="L119" s="1132"/>
      <c r="M119" s="1132"/>
      <c r="N119" s="1132"/>
      <c r="O119" s="19"/>
      <c r="P119" s="19"/>
    </row>
    <row r="120" spans="1:16" ht="30" customHeight="1" x14ac:dyDescent="0.25">
      <c r="A120" s="19"/>
      <c r="B120" s="99"/>
      <c r="C120" s="1135"/>
      <c r="D120" s="1135"/>
      <c r="E120" s="1135"/>
      <c r="F120" s="1135"/>
      <c r="G120" s="1135"/>
      <c r="H120" s="1135"/>
      <c r="I120" s="1135"/>
      <c r="J120" s="1135"/>
      <c r="K120" s="1132"/>
      <c r="L120" s="1132"/>
      <c r="M120" s="1132"/>
      <c r="N120" s="1132"/>
      <c r="O120" s="19"/>
      <c r="P120" s="19"/>
    </row>
    <row r="121" spans="1:16" ht="30" customHeight="1" x14ac:dyDescent="0.25">
      <c r="A121" s="19"/>
      <c r="B121" s="99"/>
      <c r="C121" s="1139"/>
      <c r="D121" s="1139"/>
      <c r="E121" s="1139"/>
      <c r="F121" s="1139"/>
      <c r="G121" s="1139"/>
      <c r="H121" s="1135"/>
      <c r="I121" s="1135"/>
      <c r="J121" s="1135"/>
      <c r="K121" s="1132"/>
      <c r="L121" s="1132"/>
      <c r="M121" s="1132"/>
      <c r="N121" s="1132"/>
      <c r="O121" s="19"/>
      <c r="P121" s="19"/>
    </row>
    <row r="122" spans="1:16" ht="30" customHeight="1" x14ac:dyDescent="0.25">
      <c r="A122" s="19"/>
      <c r="B122" s="99"/>
      <c r="C122" s="1139"/>
      <c r="D122" s="1139"/>
      <c r="E122" s="1139"/>
      <c r="F122" s="1139"/>
      <c r="G122" s="1139"/>
      <c r="H122" s="38"/>
      <c r="I122" s="38"/>
      <c r="J122" s="38"/>
      <c r="K122" s="1132"/>
      <c r="L122" s="1132"/>
      <c r="M122" s="1132"/>
      <c r="N122" s="1132"/>
      <c r="O122" s="19"/>
      <c r="P122" s="19"/>
    </row>
    <row r="123" spans="1:16" ht="30" customHeight="1" x14ac:dyDescent="0.25">
      <c r="A123" s="19"/>
      <c r="B123" s="99"/>
      <c r="C123" s="1135"/>
      <c r="D123" s="1135"/>
      <c r="E123" s="1135"/>
      <c r="F123" s="1135"/>
      <c r="G123" s="1135"/>
      <c r="H123" s="1135"/>
      <c r="I123" s="1135"/>
      <c r="J123" s="1135"/>
      <c r="K123" s="1132"/>
      <c r="L123" s="1132"/>
      <c r="M123" s="1132"/>
      <c r="N123" s="1132"/>
      <c r="O123" s="19"/>
      <c r="P123" s="19"/>
    </row>
    <row r="124" spans="1:16" ht="30" customHeight="1" x14ac:dyDescent="0.25">
      <c r="A124" s="19"/>
      <c r="B124" s="99"/>
      <c r="C124" s="1135"/>
      <c r="D124" s="1135"/>
      <c r="E124" s="1135"/>
      <c r="F124" s="1135"/>
      <c r="G124" s="1135"/>
      <c r="H124" s="1135"/>
      <c r="I124" s="1135"/>
      <c r="J124" s="1135"/>
      <c r="K124" s="1132"/>
      <c r="L124" s="1132"/>
      <c r="M124" s="1132"/>
      <c r="N124" s="1132"/>
      <c r="O124" s="19"/>
      <c r="P124" s="19"/>
    </row>
    <row r="125" spans="1:16" ht="30" customHeight="1" x14ac:dyDescent="0.25">
      <c r="A125" s="19"/>
      <c r="B125" s="99"/>
      <c r="C125" s="1135"/>
      <c r="D125" s="1135"/>
      <c r="E125" s="1135"/>
      <c r="F125" s="1135"/>
      <c r="G125" s="1135"/>
      <c r="H125" s="1135"/>
      <c r="I125" s="1135"/>
      <c r="J125" s="1135"/>
      <c r="K125" s="1132"/>
      <c r="L125" s="1132"/>
      <c r="M125" s="1132"/>
      <c r="N125" s="1132"/>
      <c r="O125" s="19"/>
      <c r="P125" s="19"/>
    </row>
    <row r="126" spans="1:16" ht="30" customHeight="1" x14ac:dyDescent="0.25">
      <c r="A126" s="19"/>
      <c r="B126" s="99"/>
      <c r="C126" s="1135"/>
      <c r="D126" s="1135"/>
      <c r="E126" s="1135"/>
      <c r="F126" s="1135"/>
      <c r="G126" s="1135"/>
      <c r="H126" s="1135"/>
      <c r="I126" s="1135"/>
      <c r="J126" s="1135"/>
      <c r="K126" s="1132"/>
      <c r="L126" s="1140"/>
      <c r="M126" s="1140"/>
      <c r="N126" s="1140"/>
      <c r="O126" s="17"/>
      <c r="P126" s="17"/>
    </row>
    <row r="127" spans="1:16" ht="30" customHeight="1" x14ac:dyDescent="0.25">
      <c r="A127" s="19"/>
      <c r="B127" s="99"/>
      <c r="C127" s="1139"/>
      <c r="D127" s="1139"/>
      <c r="E127" s="1139"/>
      <c r="F127" s="1139"/>
      <c r="G127" s="1139"/>
      <c r="H127" s="1135"/>
      <c r="I127" s="1135"/>
      <c r="J127" s="1135"/>
      <c r="K127" s="1132"/>
      <c r="L127" s="1140"/>
      <c r="M127" s="1140"/>
      <c r="N127" s="1140"/>
      <c r="O127" s="17"/>
      <c r="P127" s="17"/>
    </row>
    <row r="128" spans="1:16" ht="30" customHeight="1" x14ac:dyDescent="0.25">
      <c r="A128" s="19"/>
      <c r="B128" s="99"/>
      <c r="C128" s="1139"/>
      <c r="D128" s="1139"/>
      <c r="E128" s="1139"/>
      <c r="F128" s="1139"/>
      <c r="G128" s="1139"/>
      <c r="H128" s="38"/>
      <c r="I128" s="38"/>
      <c r="J128" s="38"/>
      <c r="K128" s="1132"/>
      <c r="L128" s="1140"/>
      <c r="M128" s="1140"/>
      <c r="N128" s="1140"/>
      <c r="O128" s="17"/>
      <c r="P128" s="17"/>
    </row>
    <row r="129" spans="1:16" ht="30" customHeight="1" x14ac:dyDescent="0.25">
      <c r="A129" s="19"/>
      <c r="B129" s="99"/>
      <c r="C129" s="1135"/>
      <c r="D129" s="1135"/>
      <c r="E129" s="1135"/>
      <c r="F129" s="1135"/>
      <c r="G129" s="1135"/>
      <c r="H129" s="1135"/>
      <c r="I129" s="1135"/>
      <c r="J129" s="1135"/>
      <c r="K129" s="1132"/>
      <c r="L129" s="1140"/>
      <c r="M129" s="1140"/>
      <c r="N129" s="1140"/>
      <c r="O129" s="17"/>
      <c r="P129" s="17"/>
    </row>
    <row r="130" spans="1:16" ht="30" customHeight="1" x14ac:dyDescent="0.25">
      <c r="A130" s="19"/>
      <c r="B130" s="99"/>
      <c r="C130" s="36"/>
      <c r="D130" s="36"/>
      <c r="E130" s="36"/>
      <c r="F130" s="36"/>
      <c r="G130" s="36"/>
      <c r="H130" s="36"/>
      <c r="I130" s="36"/>
      <c r="J130" s="36"/>
      <c r="K130" s="19"/>
      <c r="L130" s="17"/>
      <c r="M130" s="17"/>
      <c r="N130" s="17"/>
      <c r="O130" s="17"/>
      <c r="P130" s="17"/>
    </row>
    <row r="131" spans="1:16" ht="30" customHeight="1" x14ac:dyDescent="0.25">
      <c r="A131" s="19"/>
      <c r="B131" s="99"/>
      <c r="C131" s="37"/>
      <c r="D131" s="37"/>
      <c r="E131" s="37"/>
      <c r="F131" s="37"/>
      <c r="G131" s="37"/>
      <c r="H131" s="36"/>
      <c r="I131" s="36"/>
      <c r="J131" s="36"/>
      <c r="K131" s="19"/>
      <c r="L131" s="17"/>
      <c r="M131" s="17"/>
      <c r="N131" s="17"/>
      <c r="O131" s="17"/>
      <c r="P131" s="17"/>
    </row>
    <row r="132" spans="1:16" ht="30" customHeight="1" x14ac:dyDescent="0.25">
      <c r="A132" s="19"/>
      <c r="B132" s="99"/>
      <c r="C132" s="37"/>
      <c r="D132" s="37"/>
      <c r="E132" s="37"/>
      <c r="F132" s="37"/>
      <c r="G132" s="37"/>
      <c r="H132" s="38"/>
      <c r="I132" s="38"/>
      <c r="J132" s="38"/>
      <c r="K132" s="19"/>
      <c r="L132" s="17"/>
      <c r="M132" s="17"/>
      <c r="N132" s="17"/>
      <c r="O132" s="17"/>
      <c r="P132" s="17"/>
    </row>
    <row r="133" spans="1:16" ht="30" customHeight="1" x14ac:dyDescent="0.25">
      <c r="A133" s="19"/>
      <c r="B133" s="99"/>
      <c r="C133" s="37"/>
      <c r="D133" s="37"/>
      <c r="E133" s="37"/>
      <c r="F133" s="37"/>
      <c r="G133" s="37"/>
      <c r="H133" s="38"/>
      <c r="I133" s="38"/>
      <c r="J133" s="38"/>
      <c r="K133" s="19"/>
      <c r="L133" s="17"/>
      <c r="M133" s="17"/>
      <c r="N133" s="17"/>
      <c r="O133" s="17"/>
      <c r="P133" s="17"/>
    </row>
    <row r="134" spans="1:16" ht="30" customHeight="1" x14ac:dyDescent="0.25">
      <c r="A134" s="19"/>
      <c r="B134" s="99"/>
      <c r="C134" s="37"/>
      <c r="D134" s="37"/>
      <c r="E134" s="37"/>
      <c r="F134" s="37"/>
      <c r="G134" s="37"/>
      <c r="H134" s="36"/>
      <c r="I134" s="36"/>
      <c r="J134" s="36"/>
      <c r="K134" s="19"/>
      <c r="L134" s="17"/>
      <c r="M134" s="17"/>
      <c r="N134" s="17"/>
      <c r="O134" s="17"/>
      <c r="P134" s="17"/>
    </row>
    <row r="135" spans="1:16" ht="30" customHeight="1" x14ac:dyDescent="0.25">
      <c r="A135" s="19"/>
      <c r="B135" s="99"/>
      <c r="C135" s="37"/>
      <c r="D135" s="37"/>
      <c r="E135" s="37"/>
      <c r="F135" s="37"/>
      <c r="G135" s="37"/>
      <c r="H135" s="38"/>
      <c r="I135" s="38"/>
      <c r="J135" s="38"/>
      <c r="K135" s="19"/>
      <c r="L135" s="17"/>
      <c r="M135" s="17"/>
      <c r="N135" s="17"/>
      <c r="O135" s="17"/>
      <c r="P135" s="17"/>
    </row>
    <row r="136" spans="1:16" ht="30" customHeight="1" x14ac:dyDescent="0.25">
      <c r="A136" s="19"/>
      <c r="B136" s="99"/>
      <c r="C136" s="36"/>
      <c r="D136" s="36"/>
      <c r="E136" s="36"/>
      <c r="F136" s="36"/>
      <c r="G136" s="36"/>
      <c r="H136" s="36"/>
      <c r="I136" s="36"/>
      <c r="J136" s="36"/>
      <c r="K136" s="19"/>
      <c r="L136" s="17"/>
      <c r="M136" s="17"/>
      <c r="N136" s="17"/>
      <c r="O136" s="17"/>
      <c r="P136" s="17"/>
    </row>
    <row r="137" spans="1:16" ht="30" customHeight="1" x14ac:dyDescent="0.25">
      <c r="A137" s="19"/>
      <c r="B137" s="99"/>
      <c r="C137" s="37"/>
      <c r="D137" s="37"/>
      <c r="E137" s="37"/>
      <c r="F137" s="37"/>
      <c r="G137" s="37"/>
      <c r="H137" s="36"/>
      <c r="I137" s="36"/>
      <c r="J137" s="36"/>
      <c r="K137" s="19"/>
      <c r="L137" s="17"/>
      <c r="M137" s="17"/>
      <c r="N137" s="17"/>
      <c r="O137" s="17"/>
      <c r="P137" s="17"/>
    </row>
    <row r="138" spans="1:16" ht="30" customHeight="1" x14ac:dyDescent="0.25">
      <c r="A138" s="19"/>
      <c r="B138" s="99"/>
      <c r="C138" s="37"/>
      <c r="D138" s="37"/>
      <c r="E138" s="37"/>
      <c r="F138" s="37"/>
      <c r="G138" s="37"/>
      <c r="H138" s="38"/>
      <c r="I138" s="38"/>
      <c r="J138" s="38"/>
      <c r="K138" s="19"/>
      <c r="L138" s="17"/>
      <c r="M138" s="17"/>
      <c r="N138" s="17"/>
      <c r="O138" s="17"/>
      <c r="P138" s="17"/>
    </row>
    <row r="139" spans="1:16" ht="30" customHeight="1" x14ac:dyDescent="0.25">
      <c r="A139" s="4"/>
      <c r="B139" s="629"/>
      <c r="C139" s="36"/>
      <c r="D139" s="36"/>
      <c r="E139" s="36"/>
      <c r="F139" s="36"/>
      <c r="G139" s="36"/>
      <c r="H139" s="36"/>
      <c r="I139" s="36"/>
      <c r="J139" s="36"/>
      <c r="K139" s="4"/>
    </row>
    <row r="140" spans="1:16" ht="30" customHeight="1" x14ac:dyDescent="0.25">
      <c r="A140" s="4"/>
      <c r="B140" s="629"/>
      <c r="C140" s="37"/>
      <c r="D140" s="37"/>
      <c r="E140" s="37"/>
      <c r="F140" s="37"/>
      <c r="G140" s="37"/>
      <c r="H140" s="36"/>
      <c r="I140" s="36"/>
      <c r="J140" s="36"/>
      <c r="K140" s="4"/>
    </row>
    <row r="141" spans="1:16" ht="30" customHeight="1" x14ac:dyDescent="0.25">
      <c r="A141" s="4"/>
      <c r="B141" s="629"/>
      <c r="C141" s="37"/>
      <c r="D141" s="37"/>
      <c r="E141" s="37"/>
      <c r="F141" s="37"/>
      <c r="G141" s="37"/>
      <c r="H141" s="38"/>
      <c r="I141" s="38"/>
      <c r="J141" s="38"/>
      <c r="K141" s="4"/>
    </row>
    <row r="142" spans="1:16" ht="30" customHeight="1" x14ac:dyDescent="0.25">
      <c r="A142" s="4"/>
      <c r="B142" s="629"/>
      <c r="C142" s="37"/>
      <c r="D142" s="37"/>
      <c r="E142" s="37"/>
      <c r="F142" s="37"/>
      <c r="G142" s="37"/>
      <c r="H142" s="36"/>
      <c r="I142" s="36"/>
      <c r="J142" s="36"/>
      <c r="K142" s="4"/>
    </row>
    <row r="143" spans="1:16" ht="30" customHeight="1" x14ac:dyDescent="0.25">
      <c r="A143" s="4"/>
      <c r="B143" s="629"/>
      <c r="C143" s="37"/>
      <c r="D143" s="37"/>
      <c r="E143" s="37"/>
      <c r="F143" s="37"/>
      <c r="G143" s="37"/>
      <c r="H143" s="38"/>
      <c r="I143" s="38"/>
      <c r="J143" s="38"/>
      <c r="K143" s="4"/>
    </row>
    <row r="144" spans="1:16" ht="30" customHeight="1" x14ac:dyDescent="0.25">
      <c r="A144" s="4"/>
      <c r="B144" s="629"/>
      <c r="C144" s="37"/>
      <c r="D144" s="37"/>
      <c r="E144" s="37"/>
      <c r="F144" s="37"/>
      <c r="G144" s="37"/>
      <c r="H144" s="38"/>
      <c r="I144" s="38"/>
      <c r="J144" s="38"/>
      <c r="K144" s="4"/>
    </row>
    <row r="145" spans="1:11" ht="30" customHeight="1" x14ac:dyDescent="0.25">
      <c r="A145" s="4"/>
      <c r="B145" s="629"/>
      <c r="C145" s="37"/>
      <c r="D145" s="37"/>
      <c r="E145" s="37"/>
      <c r="F145" s="37"/>
      <c r="G145" s="37"/>
      <c r="H145" s="36"/>
      <c r="I145" s="36"/>
      <c r="J145" s="36"/>
      <c r="K145" s="4"/>
    </row>
    <row r="146" spans="1:11" ht="30" customHeight="1" x14ac:dyDescent="0.25">
      <c r="A146" s="4"/>
      <c r="B146" s="629"/>
      <c r="C146" s="37"/>
      <c r="D146" s="37"/>
      <c r="E146" s="37"/>
      <c r="F146" s="37"/>
      <c r="G146" s="37"/>
      <c r="H146" s="38"/>
      <c r="I146" s="38"/>
      <c r="J146" s="38"/>
      <c r="K146" s="4"/>
    </row>
    <row r="147" spans="1:11" ht="30" customHeight="1" x14ac:dyDescent="0.25">
      <c r="A147" s="4"/>
      <c r="B147" s="629"/>
      <c r="C147" s="37"/>
      <c r="D147" s="37"/>
      <c r="E147" s="37"/>
      <c r="F147" s="37"/>
      <c r="G147" s="37"/>
      <c r="H147" s="38"/>
      <c r="I147" s="38"/>
      <c r="J147" s="38"/>
      <c r="K147" s="4"/>
    </row>
    <row r="148" spans="1:11" ht="30" customHeight="1" x14ac:dyDescent="0.25">
      <c r="A148" s="4"/>
      <c r="B148" s="629"/>
      <c r="C148" s="37"/>
      <c r="D148" s="37"/>
      <c r="E148" s="37"/>
      <c r="F148" s="37"/>
      <c r="G148" s="37"/>
      <c r="H148" s="36"/>
      <c r="I148" s="36"/>
      <c r="J148" s="36"/>
      <c r="K148" s="4"/>
    </row>
    <row r="149" spans="1:11" ht="30" customHeight="1" x14ac:dyDescent="0.25">
      <c r="A149" s="4"/>
      <c r="B149" s="629"/>
      <c r="C149" s="37"/>
      <c r="D149" s="37"/>
      <c r="E149" s="37"/>
      <c r="F149" s="37"/>
      <c r="G149" s="37"/>
      <c r="H149" s="38"/>
      <c r="I149" s="38"/>
      <c r="J149" s="38"/>
      <c r="K149" s="4"/>
    </row>
    <row r="150" spans="1:11" ht="30" customHeight="1" x14ac:dyDescent="0.25">
      <c r="A150" s="4"/>
      <c r="B150" s="629"/>
      <c r="C150" s="37"/>
      <c r="D150" s="37"/>
      <c r="E150" s="37"/>
      <c r="F150" s="37"/>
      <c r="G150" s="37"/>
      <c r="H150" s="36"/>
      <c r="I150" s="36"/>
      <c r="J150" s="36"/>
      <c r="K150" s="4"/>
    </row>
    <row r="151" spans="1:11" ht="30" customHeight="1" x14ac:dyDescent="0.25">
      <c r="A151" s="4"/>
      <c r="B151" s="629"/>
      <c r="C151" s="37"/>
      <c r="D151" s="37"/>
      <c r="E151" s="37"/>
      <c r="F151" s="37"/>
      <c r="G151" s="37"/>
      <c r="H151" s="38"/>
      <c r="I151" s="38"/>
      <c r="J151" s="38"/>
      <c r="K151" s="4"/>
    </row>
    <row r="152" spans="1:11" ht="30" customHeight="1" x14ac:dyDescent="0.25">
      <c r="A152" s="4"/>
      <c r="B152" s="629"/>
      <c r="C152" s="37"/>
      <c r="D152" s="37"/>
      <c r="E152" s="37"/>
      <c r="F152" s="37"/>
      <c r="G152" s="37"/>
      <c r="H152" s="36"/>
      <c r="I152" s="36"/>
      <c r="J152" s="36"/>
      <c r="K152" s="4"/>
    </row>
    <row r="153" spans="1:11" ht="30" customHeight="1" x14ac:dyDescent="0.25">
      <c r="A153" s="4"/>
      <c r="B153" s="629"/>
      <c r="C153" s="37"/>
      <c r="D153" s="37"/>
      <c r="E153" s="37"/>
      <c r="F153" s="37"/>
      <c r="G153" s="37"/>
      <c r="H153" s="38"/>
      <c r="I153" s="38"/>
      <c r="J153" s="38"/>
      <c r="K153" s="4"/>
    </row>
    <row r="154" spans="1:11" ht="30" customHeight="1" x14ac:dyDescent="0.25">
      <c r="A154" s="4"/>
      <c r="B154" s="629"/>
      <c r="C154" s="37"/>
      <c r="D154" s="37"/>
      <c r="E154" s="37"/>
      <c r="F154" s="37"/>
      <c r="G154" s="37"/>
      <c r="H154" s="38"/>
      <c r="I154" s="38"/>
      <c r="J154" s="38"/>
      <c r="K154" s="4"/>
    </row>
    <row r="155" spans="1:11" ht="30" customHeight="1" x14ac:dyDescent="0.25">
      <c r="A155" s="4"/>
      <c r="B155" s="629"/>
      <c r="C155" s="37"/>
      <c r="D155" s="37"/>
      <c r="E155" s="37"/>
      <c r="F155" s="37"/>
      <c r="G155" s="37"/>
      <c r="H155" s="36"/>
      <c r="I155" s="36"/>
      <c r="J155" s="36"/>
      <c r="K155" s="4"/>
    </row>
    <row r="156" spans="1:11" ht="30" customHeight="1" x14ac:dyDescent="0.25">
      <c r="A156" s="4"/>
      <c r="B156" s="629"/>
      <c r="C156" s="37"/>
      <c r="D156" s="37"/>
      <c r="E156" s="37"/>
      <c r="F156" s="37"/>
      <c r="G156" s="37"/>
      <c r="H156" s="38"/>
      <c r="I156" s="38"/>
      <c r="J156" s="38"/>
      <c r="K156" s="4"/>
    </row>
    <row r="157" spans="1:11" ht="30" customHeight="1" x14ac:dyDescent="0.25">
      <c r="A157" s="4"/>
      <c r="B157" s="629"/>
      <c r="C157" s="37"/>
      <c r="D157" s="37"/>
      <c r="E157" s="37"/>
      <c r="F157" s="37"/>
      <c r="G157" s="37"/>
      <c r="H157" s="36"/>
      <c r="I157" s="36"/>
      <c r="J157" s="36"/>
      <c r="K157" s="4"/>
    </row>
    <row r="158" spans="1:11" ht="30" customHeight="1" x14ac:dyDescent="0.25">
      <c r="A158" s="4"/>
      <c r="B158" s="629"/>
      <c r="C158" s="37"/>
      <c r="D158" s="37"/>
      <c r="E158" s="37"/>
      <c r="F158" s="37"/>
      <c r="G158" s="37"/>
      <c r="H158" s="38"/>
      <c r="I158" s="38"/>
      <c r="J158" s="38"/>
      <c r="K158" s="4"/>
    </row>
    <row r="159" spans="1:11" ht="30" customHeight="1" x14ac:dyDescent="0.25">
      <c r="A159" s="4"/>
      <c r="B159" s="629"/>
      <c r="C159" s="37"/>
      <c r="D159" s="37"/>
      <c r="E159" s="37"/>
      <c r="F159" s="37"/>
      <c r="G159" s="37"/>
      <c r="H159" s="36"/>
      <c r="I159" s="36"/>
      <c r="J159" s="36"/>
      <c r="K159" s="4"/>
    </row>
    <row r="160" spans="1:11" ht="30" customHeight="1" x14ac:dyDescent="0.25">
      <c r="A160" s="4"/>
      <c r="B160" s="629"/>
      <c r="C160" s="37"/>
      <c r="D160" s="37"/>
      <c r="E160" s="37"/>
      <c r="F160" s="37"/>
      <c r="G160" s="37"/>
      <c r="H160" s="38"/>
      <c r="I160" s="38"/>
      <c r="J160" s="38"/>
      <c r="K160" s="4"/>
    </row>
    <row r="161" spans="1:11" ht="30" customHeight="1" x14ac:dyDescent="0.25">
      <c r="A161" s="4"/>
      <c r="B161" s="629"/>
      <c r="C161" s="37"/>
      <c r="D161" s="37"/>
      <c r="E161" s="37"/>
      <c r="F161" s="37"/>
      <c r="G161" s="37"/>
      <c r="H161" s="38"/>
      <c r="I161" s="38"/>
      <c r="J161" s="38"/>
      <c r="K161" s="4"/>
    </row>
    <row r="162" spans="1:11" ht="30" customHeight="1" x14ac:dyDescent="0.25">
      <c r="A162" s="4"/>
      <c r="B162" s="629"/>
      <c r="C162" s="36"/>
      <c r="D162" s="36"/>
      <c r="E162" s="36"/>
      <c r="F162" s="36"/>
      <c r="G162" s="36"/>
      <c r="H162" s="36"/>
      <c r="I162" s="36"/>
      <c r="J162" s="36"/>
      <c r="K162" s="4"/>
    </row>
    <row r="163" spans="1:11" ht="30" customHeight="1" x14ac:dyDescent="0.25">
      <c r="A163" s="4"/>
      <c r="B163" s="629"/>
      <c r="C163" s="37"/>
      <c r="D163" s="37"/>
      <c r="E163" s="37"/>
      <c r="F163" s="37"/>
      <c r="G163" s="37"/>
      <c r="H163" s="36"/>
      <c r="I163" s="36"/>
      <c r="J163" s="36"/>
      <c r="K163" s="4"/>
    </row>
    <row r="164" spans="1:11" ht="30" customHeight="1" x14ac:dyDescent="0.25">
      <c r="A164" s="4"/>
      <c r="B164" s="629"/>
      <c r="C164" s="37"/>
      <c r="D164" s="37"/>
      <c r="E164" s="37"/>
      <c r="F164" s="37"/>
      <c r="G164" s="37"/>
      <c r="H164" s="36"/>
      <c r="I164" s="36"/>
      <c r="J164" s="36"/>
      <c r="K164" s="4"/>
    </row>
    <row r="165" spans="1:11" ht="30" customHeight="1" x14ac:dyDescent="0.25">
      <c r="A165" s="4"/>
      <c r="B165" s="629"/>
      <c r="C165" s="36"/>
      <c r="D165" s="36"/>
      <c r="E165" s="36"/>
      <c r="F165" s="36"/>
      <c r="G165" s="36"/>
      <c r="H165" s="36"/>
      <c r="I165" s="36"/>
      <c r="J165" s="36"/>
      <c r="K165" s="4"/>
    </row>
    <row r="166" spans="1:11" ht="30" customHeight="1" x14ac:dyDescent="0.25">
      <c r="A166" s="4"/>
      <c r="B166" s="629"/>
      <c r="C166" s="36"/>
      <c r="D166" s="36"/>
      <c r="E166" s="36"/>
      <c r="F166" s="36"/>
      <c r="G166" s="36"/>
      <c r="H166" s="36"/>
      <c r="I166" s="36"/>
      <c r="J166" s="36"/>
      <c r="K166" s="4"/>
    </row>
    <row r="167" spans="1:11" ht="30" customHeight="1" x14ac:dyDescent="0.25">
      <c r="A167" s="4"/>
      <c r="B167" s="629"/>
      <c r="C167" s="36"/>
      <c r="D167" s="36"/>
      <c r="E167" s="36"/>
      <c r="F167" s="36"/>
      <c r="G167" s="36"/>
      <c r="H167" s="36"/>
      <c r="I167" s="36"/>
      <c r="J167" s="36"/>
      <c r="K167" s="4"/>
    </row>
    <row r="168" spans="1:11" ht="30" customHeight="1" x14ac:dyDescent="0.25">
      <c r="A168" s="4"/>
      <c r="B168" s="629"/>
      <c r="C168" s="36"/>
      <c r="D168" s="36"/>
      <c r="E168" s="36"/>
      <c r="F168" s="36"/>
      <c r="G168" s="36"/>
      <c r="H168" s="36"/>
      <c r="I168" s="36"/>
      <c r="J168" s="36"/>
      <c r="K168" s="4"/>
    </row>
    <row r="169" spans="1:11" ht="30" customHeight="1" x14ac:dyDescent="0.25">
      <c r="A169" s="4"/>
      <c r="B169" s="629"/>
      <c r="C169" s="36"/>
      <c r="D169" s="36"/>
      <c r="E169" s="36"/>
      <c r="F169" s="36"/>
      <c r="G169" s="36"/>
      <c r="H169" s="36"/>
      <c r="I169" s="36"/>
      <c r="J169" s="36"/>
      <c r="K169" s="4"/>
    </row>
    <row r="170" spans="1:11" ht="30" customHeight="1" x14ac:dyDescent="0.25">
      <c r="A170" s="4"/>
      <c r="B170" s="629"/>
      <c r="C170" s="36"/>
      <c r="D170" s="36"/>
      <c r="E170" s="36"/>
      <c r="F170" s="36"/>
      <c r="G170" s="36"/>
      <c r="H170" s="36"/>
      <c r="I170" s="36"/>
      <c r="J170" s="36"/>
      <c r="K170" s="4"/>
    </row>
    <row r="171" spans="1:11" ht="30" customHeight="1" x14ac:dyDescent="0.25">
      <c r="A171" s="4"/>
      <c r="B171" s="629"/>
      <c r="C171" s="37"/>
      <c r="D171" s="37"/>
      <c r="E171" s="37"/>
      <c r="F171" s="37"/>
      <c r="G171" s="37"/>
      <c r="H171" s="36"/>
      <c r="I171" s="36"/>
      <c r="J171" s="36"/>
      <c r="K171" s="4"/>
    </row>
    <row r="172" spans="1:11" ht="30" customHeight="1" x14ac:dyDescent="0.25">
      <c r="A172" s="4"/>
      <c r="B172" s="629"/>
      <c r="C172" s="37"/>
      <c r="D172" s="37"/>
      <c r="E172" s="37"/>
      <c r="F172" s="37"/>
      <c r="G172" s="37"/>
      <c r="H172" s="38"/>
      <c r="I172" s="38"/>
      <c r="J172" s="38"/>
      <c r="K172" s="4"/>
    </row>
    <row r="173" spans="1:11" ht="30" customHeight="1" x14ac:dyDescent="0.25">
      <c r="A173" s="4"/>
      <c r="B173" s="629"/>
      <c r="C173" s="37"/>
      <c r="D173" s="37"/>
      <c r="E173" s="37"/>
      <c r="F173" s="37"/>
      <c r="G173" s="37"/>
      <c r="H173" s="36"/>
      <c r="I173" s="36"/>
      <c r="J173" s="36"/>
      <c r="K173" s="4"/>
    </row>
    <row r="174" spans="1:11" ht="30" customHeight="1" x14ac:dyDescent="0.25">
      <c r="A174" s="4"/>
      <c r="B174" s="629"/>
      <c r="C174" s="37"/>
      <c r="D174" s="37"/>
      <c r="E174" s="37"/>
      <c r="F174" s="37"/>
      <c r="G174" s="37"/>
      <c r="H174" s="38"/>
      <c r="I174" s="38"/>
      <c r="J174" s="38"/>
      <c r="K174" s="4"/>
    </row>
    <row r="175" spans="1:11" x14ac:dyDescent="0.25">
      <c r="A175" s="4"/>
      <c r="B175" s="629"/>
      <c r="C175" s="4"/>
      <c r="D175" s="629"/>
      <c r="E175" s="629"/>
      <c r="F175" s="629"/>
      <c r="G175" s="629"/>
      <c r="H175" s="35"/>
      <c r="I175" s="35"/>
      <c r="J175" s="35"/>
      <c r="K175" s="4"/>
    </row>
    <row r="176" spans="1:11" x14ac:dyDescent="0.25">
      <c r="A176" s="4"/>
      <c r="B176" s="629"/>
      <c r="C176" s="4"/>
      <c r="D176" s="629"/>
      <c r="E176" s="629"/>
      <c r="F176" s="629"/>
      <c r="G176" s="629"/>
      <c r="H176" s="35"/>
      <c r="I176" s="35"/>
      <c r="J176" s="35"/>
      <c r="K176" s="4"/>
    </row>
    <row r="177" spans="1:11" x14ac:dyDescent="0.25">
      <c r="A177" s="4"/>
      <c r="B177" s="629"/>
      <c r="C177" s="4"/>
      <c r="D177" s="629"/>
      <c r="E177" s="629"/>
      <c r="F177" s="629"/>
      <c r="G177" s="629"/>
      <c r="H177" s="35"/>
      <c r="I177" s="35"/>
      <c r="J177" s="35"/>
      <c r="K177" s="4"/>
    </row>
    <row r="178" spans="1:11" x14ac:dyDescent="0.25">
      <c r="A178" s="4"/>
      <c r="B178" s="629"/>
      <c r="C178" s="4"/>
      <c r="D178" s="629"/>
      <c r="E178" s="629"/>
      <c r="F178" s="629"/>
      <c r="G178" s="629"/>
      <c r="H178" s="35"/>
      <c r="I178" s="35"/>
      <c r="J178" s="35"/>
      <c r="K178" s="4"/>
    </row>
    <row r="179" spans="1:11" x14ac:dyDescent="0.25">
      <c r="A179" s="4"/>
      <c r="B179" s="629"/>
      <c r="C179" s="4"/>
      <c r="D179" s="629"/>
      <c r="E179" s="629"/>
      <c r="F179" s="629"/>
      <c r="G179" s="629"/>
      <c r="H179" s="35"/>
      <c r="I179" s="35"/>
      <c r="J179" s="35"/>
      <c r="K179" s="4"/>
    </row>
  </sheetData>
  <sheetProtection password="CA09" sheet="1" objects="1" scenarios="1"/>
  <customSheetViews>
    <customSheetView guid="{6425AD40-BB5F-4DDC-B7E5-93EC90B05160}" showGridLines="0">
      <selection activeCell="D23" sqref="D23"/>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election activeCell="D23" sqref="D23"/>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43">
    <mergeCell ref="E31:G31"/>
    <mergeCell ref="K31:M39"/>
    <mergeCell ref="E19:G19"/>
    <mergeCell ref="K19:M27"/>
    <mergeCell ref="B13:N16"/>
    <mergeCell ref="E24:G24"/>
    <mergeCell ref="I26:I27"/>
    <mergeCell ref="E26:E27"/>
    <mergeCell ref="B3:G3"/>
    <mergeCell ref="B4:C4"/>
    <mergeCell ref="B7:C7"/>
    <mergeCell ref="L10:N10"/>
    <mergeCell ref="G21:G22"/>
    <mergeCell ref="I21:I22"/>
    <mergeCell ref="C21:C23"/>
    <mergeCell ref="B42:K42"/>
    <mergeCell ref="B43:K43"/>
    <mergeCell ref="C33:C35"/>
    <mergeCell ref="I33:I34"/>
    <mergeCell ref="E36:G36"/>
    <mergeCell ref="I38:I39"/>
    <mergeCell ref="E33:E34"/>
    <mergeCell ref="G38:G39"/>
    <mergeCell ref="E45:G45"/>
    <mergeCell ref="K45:M53"/>
    <mergeCell ref="C47:C49"/>
    <mergeCell ref="E47:E48"/>
    <mergeCell ref="I47:I48"/>
    <mergeCell ref="E50:G50"/>
    <mergeCell ref="E52:E53"/>
    <mergeCell ref="I52:I53"/>
    <mergeCell ref="E57:G57"/>
    <mergeCell ref="K57:M70"/>
    <mergeCell ref="C59:C61"/>
    <mergeCell ref="E69:E70"/>
    <mergeCell ref="I69:I70"/>
    <mergeCell ref="C69:C70"/>
    <mergeCell ref="G69:G70"/>
    <mergeCell ref="C64:C65"/>
    <mergeCell ref="E64:E65"/>
    <mergeCell ref="G64:G65"/>
    <mergeCell ref="I64:I65"/>
    <mergeCell ref="E67:G67"/>
  </mergeCells>
  <hyperlinks>
    <hyperlink ref="L10"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AS564"/>
  <sheetViews>
    <sheetView showGridLines="0" topLeftCell="A389" zoomScaleSheetLayoutView="100" workbookViewId="0">
      <selection activeCell="A367" sqref="A367:XFD368"/>
    </sheetView>
  </sheetViews>
  <sheetFormatPr baseColWidth="10" defaultColWidth="5.5703125" defaultRowHeight="15" x14ac:dyDescent="0.25"/>
  <cols>
    <col min="1" max="1" width="2.85546875" style="243" customWidth="1"/>
    <col min="2" max="2" width="12.7109375" style="252" customWidth="1"/>
    <col min="3" max="5" width="6.7109375" style="252" customWidth="1"/>
    <col min="6" max="6" width="9.5703125" style="252" customWidth="1"/>
    <col min="7" max="7" width="6.7109375" style="252" customWidth="1"/>
    <col min="8" max="8" width="9.7109375" style="252" customWidth="1"/>
    <col min="9" max="9" width="6.7109375" style="252" customWidth="1"/>
    <col min="10" max="11" width="8.42578125" style="252" customWidth="1"/>
    <col min="12" max="12" width="10.28515625" style="252" customWidth="1"/>
    <col min="13" max="13" width="8.140625" style="252" customWidth="1"/>
    <col min="14" max="14" width="9.5703125" style="252" customWidth="1"/>
    <col min="15" max="15" width="9.28515625" style="252" customWidth="1"/>
    <col min="16" max="17" width="6.7109375" style="252" customWidth="1"/>
    <col min="18" max="18" width="10" style="252" customWidth="1"/>
    <col min="19" max="19" width="10.85546875" style="247" customWidth="1"/>
    <col min="20" max="20" width="7.7109375" style="247" customWidth="1"/>
    <col min="21" max="21" width="2.5703125" style="692" customWidth="1"/>
    <col min="22" max="22" width="9" style="246" customWidth="1"/>
    <col min="23" max="16384" width="5.5703125" style="252"/>
  </cols>
  <sheetData>
    <row r="1" spans="1:45" s="247" customFormat="1" x14ac:dyDescent="0.25">
      <c r="A1" s="243"/>
      <c r="B1" s="244"/>
      <c r="C1" s="244"/>
      <c r="D1" s="244"/>
      <c r="E1" s="244"/>
      <c r="F1" s="244"/>
      <c r="G1" s="244"/>
      <c r="H1" s="244"/>
      <c r="I1" s="244"/>
      <c r="J1" s="244"/>
      <c r="K1" s="245"/>
      <c r="L1" s="244"/>
      <c r="M1" s="244"/>
      <c r="N1" s="244"/>
      <c r="O1" s="244"/>
      <c r="P1" s="244"/>
      <c r="Q1" s="244"/>
      <c r="R1" s="244"/>
      <c r="S1" s="244"/>
      <c r="T1" s="244"/>
      <c r="U1" s="244"/>
      <c r="V1" s="246"/>
    </row>
    <row r="2" spans="1:45" s="243" customFormat="1" ht="14.25" x14ac:dyDescent="0.25">
      <c r="U2" s="691"/>
      <c r="V2" s="386"/>
    </row>
    <row r="3" spans="1:45" ht="39.75" customHeight="1" x14ac:dyDescent="0.25">
      <c r="B3" s="1512" t="s">
        <v>3238</v>
      </c>
      <c r="C3" s="251"/>
      <c r="D3" s="251"/>
      <c r="E3" s="251"/>
      <c r="F3" s="251"/>
      <c r="G3" s="251"/>
      <c r="H3" s="251"/>
      <c r="I3" s="251"/>
      <c r="J3" s="251"/>
      <c r="K3" s="251"/>
      <c r="L3" s="251"/>
      <c r="M3" s="247"/>
      <c r="N3" s="247"/>
      <c r="O3" s="247"/>
      <c r="P3" s="247"/>
      <c r="Q3" s="247"/>
      <c r="R3" s="247"/>
    </row>
    <row r="4" spans="1:45" s="255" customFormat="1" ht="3" customHeight="1" x14ac:dyDescent="0.25">
      <c r="A4" s="243"/>
      <c r="B4" s="243"/>
      <c r="C4" s="243"/>
      <c r="D4" s="243"/>
      <c r="E4" s="243"/>
      <c r="F4" s="243"/>
      <c r="G4" s="250"/>
      <c r="H4" s="253"/>
      <c r="I4" s="250"/>
      <c r="J4" s="243"/>
      <c r="K4" s="243"/>
      <c r="L4" s="243"/>
      <c r="M4" s="243"/>
      <c r="N4" s="243"/>
      <c r="O4" s="243"/>
      <c r="P4" s="243"/>
      <c r="Q4" s="243"/>
      <c r="R4" s="243"/>
      <c r="S4" s="243"/>
      <c r="T4" s="243"/>
      <c r="U4" s="691"/>
      <c r="V4" s="254"/>
    </row>
    <row r="5" spans="1:45" s="257" customFormat="1" ht="27.95" customHeight="1" x14ac:dyDescent="0.25">
      <c r="A5" s="256"/>
      <c r="B5" s="2807" t="s">
        <v>3236</v>
      </c>
      <c r="C5" s="2808"/>
      <c r="D5" s="2808"/>
      <c r="E5" s="2808"/>
      <c r="F5" s="2808"/>
      <c r="G5" s="2808"/>
      <c r="H5" s="2808"/>
      <c r="I5" s="2808"/>
      <c r="J5" s="2808"/>
      <c r="K5" s="2808"/>
      <c r="L5" s="2808"/>
      <c r="M5" s="2808"/>
      <c r="N5" s="2808"/>
      <c r="O5" s="2808"/>
      <c r="P5" s="2808"/>
      <c r="Q5" s="2808"/>
      <c r="R5" s="2808"/>
      <c r="S5" s="2809"/>
      <c r="T5" s="251"/>
      <c r="U5" s="693"/>
      <c r="V5" s="1513" t="s">
        <v>3237</v>
      </c>
    </row>
    <row r="6" spans="1:45" s="257" customFormat="1" ht="27.95" customHeight="1" x14ac:dyDescent="0.25">
      <c r="A6" s="256"/>
      <c r="B6" s="2824" t="s">
        <v>738</v>
      </c>
      <c r="C6" s="2825"/>
      <c r="D6" s="2825"/>
      <c r="E6" s="2826"/>
      <c r="F6" s="2803" t="s">
        <v>3240</v>
      </c>
      <c r="G6" s="2803"/>
      <c r="H6" s="2803"/>
      <c r="I6" s="2803"/>
      <c r="J6" s="2803"/>
      <c r="K6" s="2803"/>
      <c r="L6" s="2803"/>
      <c r="M6" s="2803"/>
      <c r="N6" s="2803"/>
      <c r="O6" s="2803"/>
      <c r="P6" s="2803"/>
      <c r="Q6" s="2803"/>
      <c r="R6" s="2803"/>
      <c r="S6" s="238" t="s">
        <v>739</v>
      </c>
      <c r="T6" s="251"/>
      <c r="U6" s="693"/>
      <c r="V6" s="87"/>
    </row>
    <row r="7" spans="1:45" s="257" customFormat="1" ht="27.95" customHeight="1" x14ac:dyDescent="0.25">
      <c r="A7" s="256"/>
      <c r="B7" s="224"/>
      <c r="C7" s="224"/>
      <c r="D7" s="224"/>
      <c r="E7" s="224"/>
      <c r="F7" s="2841" t="s">
        <v>3241</v>
      </c>
      <c r="G7" s="2841"/>
      <c r="H7" s="2841"/>
      <c r="I7" s="2841"/>
      <c r="J7" s="2807" t="s">
        <v>3243</v>
      </c>
      <c r="K7" s="2808"/>
      <c r="L7" s="2808"/>
      <c r="M7" s="2808"/>
      <c r="N7" s="2808"/>
      <c r="O7" s="2808"/>
      <c r="P7" s="2808"/>
      <c r="Q7" s="2808"/>
      <c r="R7" s="2809"/>
      <c r="S7" s="3"/>
      <c r="T7" s="251"/>
      <c r="U7" s="693"/>
      <c r="V7" s="87"/>
    </row>
    <row r="8" spans="1:45" s="257" customFormat="1" ht="27.95" customHeight="1" x14ac:dyDescent="0.25">
      <c r="A8" s="256"/>
      <c r="B8" s="3"/>
      <c r="C8" s="3"/>
      <c r="D8" s="3"/>
      <c r="E8" s="3"/>
      <c r="F8" s="3"/>
      <c r="G8" s="3"/>
      <c r="H8" s="251"/>
      <c r="I8" s="234"/>
      <c r="J8" s="2807" t="s">
        <v>3244</v>
      </c>
      <c r="K8" s="2808"/>
      <c r="L8" s="2808"/>
      <c r="M8" s="2808"/>
      <c r="N8" s="2808"/>
      <c r="O8" s="2808"/>
      <c r="P8" s="2808"/>
      <c r="Q8" s="110"/>
      <c r="R8" s="3"/>
      <c r="S8" s="256"/>
      <c r="T8" s="256"/>
      <c r="U8" s="693"/>
      <c r="V8" s="87"/>
    </row>
    <row r="9" spans="1:45" s="257" customFormat="1" ht="27.95" customHeight="1" x14ac:dyDescent="0.25">
      <c r="A9" s="256"/>
      <c r="B9" s="3"/>
      <c r="C9" s="3"/>
      <c r="D9" s="3"/>
      <c r="E9" s="3"/>
      <c r="F9" s="3"/>
      <c r="G9" s="3"/>
      <c r="H9" s="251"/>
      <c r="I9" s="235"/>
      <c r="J9" s="2807" t="s">
        <v>3245</v>
      </c>
      <c r="K9" s="2808"/>
      <c r="L9" s="2808"/>
      <c r="M9" s="2808"/>
      <c r="N9" s="2809"/>
      <c r="O9" s="2824" t="s">
        <v>3246</v>
      </c>
      <c r="P9" s="2826"/>
      <c r="Q9" s="3"/>
      <c r="R9" s="3"/>
      <c r="S9" s="258"/>
      <c r="T9" s="258"/>
      <c r="U9" s="693"/>
      <c r="V9" s="87"/>
    </row>
    <row r="10" spans="1:45" s="257" customFormat="1" ht="27.95" customHeight="1" x14ac:dyDescent="0.25">
      <c r="A10" s="256"/>
      <c r="B10" s="3"/>
      <c r="C10" s="3"/>
      <c r="D10" s="3"/>
      <c r="E10" s="3"/>
      <c r="F10" s="3"/>
      <c r="G10" s="3"/>
      <c r="H10" s="251"/>
      <c r="I10" s="3"/>
      <c r="J10" s="239" t="s">
        <v>3247</v>
      </c>
      <c r="K10" s="2807" t="s">
        <v>3249</v>
      </c>
      <c r="L10" s="2809"/>
      <c r="M10" s="1511" t="s">
        <v>3250</v>
      </c>
      <c r="N10" s="1511" t="s">
        <v>3252</v>
      </c>
      <c r="O10" s="3"/>
      <c r="P10" s="3"/>
      <c r="Q10" s="3"/>
      <c r="R10" s="3"/>
      <c r="S10" s="256"/>
      <c r="T10" s="256"/>
      <c r="U10" s="693"/>
      <c r="V10" s="87"/>
    </row>
    <row r="11" spans="1:45" s="257" customFormat="1" ht="14.1" customHeight="1" x14ac:dyDescent="0.25">
      <c r="A11" s="256"/>
      <c r="B11" s="256"/>
      <c r="C11" s="256"/>
      <c r="D11" s="256"/>
      <c r="E11" s="256"/>
      <c r="F11" s="256"/>
      <c r="G11" s="256"/>
      <c r="H11" s="256"/>
      <c r="I11" s="256"/>
      <c r="J11" s="256"/>
      <c r="K11" s="256"/>
      <c r="L11" s="256"/>
      <c r="M11" s="256"/>
      <c r="N11" s="256"/>
      <c r="O11" s="256"/>
      <c r="P11" s="256"/>
      <c r="Q11" s="256"/>
      <c r="R11" s="256"/>
      <c r="S11" s="256"/>
      <c r="T11" s="256"/>
      <c r="U11" s="693"/>
      <c r="V11" s="87"/>
    </row>
    <row r="12" spans="1:45" ht="15" customHeight="1" x14ac:dyDescent="0.25">
      <c r="B12" s="247"/>
      <c r="C12" s="247"/>
      <c r="D12" s="247"/>
      <c r="E12" s="247"/>
      <c r="F12" s="247"/>
      <c r="G12" s="247"/>
      <c r="H12" s="247"/>
      <c r="I12" s="247"/>
      <c r="J12" s="247"/>
      <c r="K12" s="247"/>
      <c r="L12" s="247"/>
      <c r="M12" s="247"/>
      <c r="N12" s="247"/>
      <c r="O12" s="247"/>
      <c r="P12" s="247"/>
      <c r="Q12" s="247"/>
      <c r="R12" s="247"/>
    </row>
    <row r="13" spans="1:45" x14ac:dyDescent="0.25">
      <c r="B13" s="247"/>
      <c r="C13" s="247"/>
      <c r="D13" s="247"/>
      <c r="E13" s="247"/>
      <c r="F13" s="247"/>
      <c r="G13" s="247"/>
      <c r="H13" s="247"/>
      <c r="I13" s="247"/>
      <c r="J13" s="247"/>
      <c r="K13" s="247"/>
      <c r="L13" s="247"/>
      <c r="M13" s="247"/>
      <c r="N13" s="247"/>
      <c r="O13" s="247"/>
      <c r="P13" s="247"/>
      <c r="Q13" s="247"/>
      <c r="R13" s="247"/>
    </row>
    <row r="14" spans="1:45" s="247" customFormat="1" x14ac:dyDescent="0.25">
      <c r="A14" s="243"/>
      <c r="U14" s="692"/>
      <c r="V14" s="246"/>
      <c r="AJ14" s="259"/>
      <c r="AK14" s="259"/>
      <c r="AL14" s="245"/>
      <c r="AM14" s="245"/>
      <c r="AN14" s="245"/>
      <c r="AO14" s="245"/>
      <c r="AP14" s="245"/>
      <c r="AQ14" s="245"/>
      <c r="AR14" s="245"/>
      <c r="AS14" s="245"/>
    </row>
    <row r="15" spans="1:45" s="243" customFormat="1" ht="14.25" x14ac:dyDescent="0.25">
      <c r="U15" s="691"/>
      <c r="V15" s="386"/>
    </row>
    <row r="16" spans="1:45" ht="25.5" x14ac:dyDescent="0.25">
      <c r="B16" s="1512" t="s">
        <v>3238</v>
      </c>
      <c r="C16" s="251"/>
      <c r="D16" s="251"/>
      <c r="E16" s="251"/>
      <c r="F16" s="251"/>
      <c r="G16" s="251"/>
      <c r="H16" s="251"/>
      <c r="I16" s="251"/>
      <c r="J16" s="251"/>
      <c r="K16" s="251"/>
      <c r="L16" s="251"/>
      <c r="M16" s="247"/>
      <c r="N16" s="247"/>
      <c r="O16" s="247"/>
      <c r="P16" s="247"/>
      <c r="Q16" s="247"/>
    </row>
    <row r="17" spans="1:22" s="255" customFormat="1" ht="3" customHeight="1" x14ac:dyDescent="0.25">
      <c r="A17" s="243"/>
      <c r="B17" s="243"/>
      <c r="C17" s="243"/>
      <c r="D17" s="243"/>
      <c r="E17" s="243"/>
      <c r="F17" s="243"/>
      <c r="G17" s="250"/>
      <c r="H17" s="253"/>
      <c r="I17" s="250"/>
      <c r="J17" s="243"/>
      <c r="K17" s="243"/>
      <c r="L17" s="243"/>
      <c r="M17" s="243"/>
      <c r="N17" s="243"/>
      <c r="O17" s="243"/>
      <c r="P17" s="243"/>
      <c r="Q17" s="243"/>
      <c r="T17" s="243"/>
      <c r="U17" s="691"/>
      <c r="V17" s="254"/>
    </row>
    <row r="18" spans="1:22" s="257" customFormat="1" ht="27.95" customHeight="1" x14ac:dyDescent="0.25">
      <c r="A18" s="256"/>
      <c r="B18" s="2807" t="s">
        <v>3236</v>
      </c>
      <c r="C18" s="2808"/>
      <c r="D18" s="2808"/>
      <c r="E18" s="2808"/>
      <c r="F18" s="2808"/>
      <c r="G18" s="2808"/>
      <c r="H18" s="2808"/>
      <c r="I18" s="2808"/>
      <c r="J18" s="2808"/>
      <c r="K18" s="2808"/>
      <c r="L18" s="2808"/>
      <c r="M18" s="2808"/>
      <c r="N18" s="2808"/>
      <c r="O18" s="2808"/>
      <c r="P18" s="2808"/>
      <c r="Q18" s="2808"/>
      <c r="R18" s="2808"/>
      <c r="S18" s="2809"/>
      <c r="T18" s="251"/>
      <c r="U18" s="693"/>
      <c r="V18" s="1513" t="s">
        <v>3248</v>
      </c>
    </row>
    <row r="19" spans="1:22" s="257" customFormat="1" ht="27.95" customHeight="1" x14ac:dyDescent="0.25">
      <c r="A19" s="256"/>
      <c r="B19" s="2824" t="s">
        <v>738</v>
      </c>
      <c r="C19" s="2825"/>
      <c r="D19" s="2825"/>
      <c r="E19" s="2826"/>
      <c r="F19" s="2803" t="s">
        <v>3240</v>
      </c>
      <c r="G19" s="2803"/>
      <c r="H19" s="2803"/>
      <c r="I19" s="2803"/>
      <c r="J19" s="2803"/>
      <c r="K19" s="2803"/>
      <c r="L19" s="2803"/>
      <c r="M19" s="2803"/>
      <c r="N19" s="2803"/>
      <c r="O19" s="2803"/>
      <c r="P19" s="2803"/>
      <c r="Q19" s="2803"/>
      <c r="R19" s="2803"/>
      <c r="S19" s="238" t="s">
        <v>739</v>
      </c>
      <c r="T19" s="251"/>
      <c r="U19" s="693"/>
      <c r="V19" s="87"/>
    </row>
    <row r="20" spans="1:22" s="257" customFormat="1" ht="27.95" customHeight="1" x14ac:dyDescent="0.25">
      <c r="A20" s="256"/>
      <c r="B20" s="224"/>
      <c r="C20" s="224"/>
      <c r="D20" s="224"/>
      <c r="E20" s="224"/>
      <c r="F20" s="2841" t="s">
        <v>3242</v>
      </c>
      <c r="G20" s="2841"/>
      <c r="H20" s="2841"/>
      <c r="I20" s="2841"/>
      <c r="J20" s="2807" t="s">
        <v>3243</v>
      </c>
      <c r="K20" s="2808"/>
      <c r="L20" s="2808"/>
      <c r="M20" s="2808"/>
      <c r="N20" s="2808"/>
      <c r="O20" s="2808"/>
      <c r="P20" s="2808"/>
      <c r="Q20" s="2808"/>
      <c r="R20" s="2809"/>
      <c r="S20" s="3"/>
      <c r="T20" s="251"/>
      <c r="U20" s="693"/>
      <c r="V20" s="87"/>
    </row>
    <row r="21" spans="1:22" s="257" customFormat="1" ht="27.95" customHeight="1" x14ac:dyDescent="0.25">
      <c r="A21" s="256"/>
      <c r="B21" s="3"/>
      <c r="C21" s="3"/>
      <c r="D21" s="3"/>
      <c r="E21" s="3"/>
      <c r="F21" s="3"/>
      <c r="G21" s="3"/>
      <c r="H21" s="260"/>
      <c r="I21" s="234"/>
      <c r="J21" s="2807" t="s">
        <v>3244</v>
      </c>
      <c r="K21" s="2808"/>
      <c r="L21" s="2808"/>
      <c r="M21" s="2808"/>
      <c r="N21" s="2808"/>
      <c r="O21" s="2808"/>
      <c r="P21" s="2808"/>
      <c r="Q21" s="110"/>
      <c r="R21" s="3"/>
      <c r="S21" s="256"/>
      <c r="T21" s="256"/>
      <c r="U21" s="693"/>
      <c r="V21" s="87"/>
    </row>
    <row r="22" spans="1:22" s="257" customFormat="1" ht="27.95" customHeight="1" x14ac:dyDescent="0.25">
      <c r="A22" s="256"/>
      <c r="B22" s="3"/>
      <c r="C22" s="3"/>
      <c r="D22" s="3"/>
      <c r="E22" s="3"/>
      <c r="F22" s="3"/>
      <c r="G22" s="3"/>
      <c r="H22" s="260"/>
      <c r="I22" s="235"/>
      <c r="J22" s="2807" t="s">
        <v>3245</v>
      </c>
      <c r="K22" s="2808"/>
      <c r="L22" s="2808"/>
      <c r="M22" s="2808"/>
      <c r="N22" s="2809"/>
      <c r="O22" s="2824" t="s">
        <v>3246</v>
      </c>
      <c r="P22" s="2826"/>
      <c r="Q22" s="3"/>
      <c r="R22" s="3"/>
      <c r="S22" s="258"/>
      <c r="T22" s="258"/>
      <c r="U22" s="693"/>
      <c r="V22" s="87"/>
    </row>
    <row r="23" spans="1:22" s="257" customFormat="1" ht="27.95" customHeight="1" x14ac:dyDescent="0.25">
      <c r="A23" s="256"/>
      <c r="B23" s="3"/>
      <c r="C23" s="3"/>
      <c r="D23" s="3"/>
      <c r="E23" s="3"/>
      <c r="F23" s="3"/>
      <c r="G23" s="3"/>
      <c r="H23" s="260"/>
      <c r="I23" s="3"/>
      <c r="J23" s="1510" t="s">
        <v>3247</v>
      </c>
      <c r="K23" s="2824" t="s">
        <v>3249</v>
      </c>
      <c r="L23" s="2826"/>
      <c r="M23" s="1511" t="s">
        <v>3250</v>
      </c>
      <c r="N23" s="1511" t="s">
        <v>3252</v>
      </c>
      <c r="O23" s="3"/>
      <c r="P23" s="3"/>
      <c r="Q23" s="3"/>
      <c r="R23" s="3"/>
      <c r="S23" s="256"/>
      <c r="T23" s="256"/>
      <c r="U23" s="693"/>
      <c r="V23" s="87"/>
    </row>
    <row r="27" spans="1:22" ht="14.25" customHeight="1" x14ac:dyDescent="0.25"/>
    <row r="28" spans="1:22" s="247" customFormat="1" x14ac:dyDescent="0.25">
      <c r="A28" s="243"/>
      <c r="B28" s="244"/>
      <c r="C28" s="244"/>
      <c r="D28" s="244"/>
      <c r="E28" s="244"/>
      <c r="F28" s="244"/>
      <c r="G28" s="244"/>
      <c r="H28" s="244"/>
      <c r="I28" s="244"/>
      <c r="J28" s="244"/>
      <c r="K28" s="245"/>
      <c r="L28" s="244"/>
      <c r="M28" s="244"/>
      <c r="N28" s="244"/>
      <c r="O28" s="244"/>
      <c r="P28" s="244"/>
      <c r="Q28" s="244"/>
      <c r="R28" s="244"/>
      <c r="S28" s="244"/>
      <c r="T28" s="244"/>
      <c r="U28" s="244"/>
      <c r="V28" s="246"/>
    </row>
    <row r="29" spans="1:22" s="243" customFormat="1" ht="14.25" x14ac:dyDescent="0.25">
      <c r="U29" s="691"/>
      <c r="V29" s="386"/>
    </row>
    <row r="30" spans="1:22" ht="25.5" x14ac:dyDescent="0.25">
      <c r="B30" s="1512" t="s">
        <v>3238</v>
      </c>
      <c r="C30" s="251"/>
      <c r="D30" s="251"/>
      <c r="E30" s="251"/>
      <c r="F30" s="251"/>
      <c r="G30" s="251"/>
      <c r="H30" s="251"/>
      <c r="I30" s="251"/>
      <c r="J30" s="251"/>
      <c r="K30" s="251"/>
      <c r="L30" s="251"/>
      <c r="M30" s="247"/>
      <c r="N30" s="247"/>
      <c r="O30" s="247"/>
      <c r="P30" s="247"/>
      <c r="Q30" s="247"/>
    </row>
    <row r="31" spans="1:22" s="255" customFormat="1" ht="3" customHeight="1" x14ac:dyDescent="0.25">
      <c r="A31" s="243"/>
      <c r="B31" s="243"/>
      <c r="C31" s="243"/>
      <c r="D31" s="243"/>
      <c r="E31" s="243"/>
      <c r="F31" s="243"/>
      <c r="G31" s="250"/>
      <c r="H31" s="253"/>
      <c r="I31" s="250"/>
      <c r="J31" s="243"/>
      <c r="K31" s="243"/>
      <c r="L31" s="243"/>
      <c r="M31" s="243"/>
      <c r="N31" s="243"/>
      <c r="O31" s="243"/>
      <c r="P31" s="243"/>
      <c r="Q31" s="243"/>
      <c r="T31" s="243"/>
      <c r="U31" s="691"/>
      <c r="V31" s="254"/>
    </row>
    <row r="32" spans="1:22" s="262" customFormat="1" ht="27.95" customHeight="1" x14ac:dyDescent="0.25">
      <c r="A32" s="261"/>
      <c r="B32" s="2807" t="s">
        <v>3235</v>
      </c>
      <c r="C32" s="2808"/>
      <c r="D32" s="2808"/>
      <c r="E32" s="2808"/>
      <c r="F32" s="2808"/>
      <c r="G32" s="2808"/>
      <c r="H32" s="2808"/>
      <c r="I32" s="2808"/>
      <c r="J32" s="2808"/>
      <c r="K32" s="2808"/>
      <c r="L32" s="2808"/>
      <c r="M32" s="2808"/>
      <c r="N32" s="2808"/>
      <c r="O32" s="2808"/>
      <c r="P32" s="2808"/>
      <c r="Q32" s="2808"/>
      <c r="R32" s="2808"/>
      <c r="S32" s="2809"/>
      <c r="T32" s="261"/>
      <c r="U32" s="694"/>
      <c r="V32" s="1516" t="s">
        <v>3253</v>
      </c>
    </row>
    <row r="33" spans="1:22" s="262" customFormat="1" ht="27.95" customHeight="1" x14ac:dyDescent="0.25">
      <c r="A33" s="261"/>
      <c r="B33" s="2841" t="s">
        <v>738</v>
      </c>
      <c r="C33" s="2841"/>
      <c r="D33" s="2807" t="s">
        <v>3370</v>
      </c>
      <c r="E33" s="2829"/>
      <c r="F33" s="2829"/>
      <c r="G33" s="2829"/>
      <c r="H33" s="2829"/>
      <c r="I33" s="2829"/>
      <c r="J33" s="2829"/>
      <c r="K33" s="2829"/>
      <c r="L33" s="2829"/>
      <c r="M33" s="2829"/>
      <c r="N33" s="2829"/>
      <c r="O33" s="2829"/>
      <c r="P33" s="2829"/>
      <c r="Q33" s="2829"/>
      <c r="R33" s="2830"/>
      <c r="S33" s="238" t="s">
        <v>739</v>
      </c>
      <c r="T33" s="261"/>
      <c r="U33" s="694"/>
      <c r="V33" s="263"/>
    </row>
    <row r="34" spans="1:22" s="262" customFormat="1" ht="27.95" customHeight="1" x14ac:dyDescent="0.25">
      <c r="A34" s="261"/>
      <c r="B34" s="224"/>
      <c r="C34" s="234"/>
      <c r="D34" s="2803" t="s">
        <v>3243</v>
      </c>
      <c r="E34" s="2818"/>
      <c r="F34" s="2818"/>
      <c r="G34" s="2818"/>
      <c r="H34" s="2818"/>
      <c r="I34" s="2818"/>
      <c r="J34" s="2818"/>
      <c r="K34" s="2818"/>
      <c r="L34" s="2818"/>
      <c r="M34" s="2818"/>
      <c r="N34" s="2818"/>
      <c r="O34" s="2818"/>
      <c r="P34" s="2818"/>
      <c r="Q34" s="2824" t="s">
        <v>3255</v>
      </c>
      <c r="R34" s="2826"/>
      <c r="S34" s="110"/>
      <c r="T34" s="261"/>
      <c r="U34" s="694"/>
      <c r="V34" s="263"/>
    </row>
    <row r="35" spans="1:22" s="262" customFormat="1" ht="27.95" customHeight="1" x14ac:dyDescent="0.25">
      <c r="A35" s="261"/>
      <c r="B35" s="3"/>
      <c r="C35" s="235"/>
      <c r="D35" s="2819" t="s">
        <v>3254</v>
      </c>
      <c r="E35" s="2818"/>
      <c r="F35" s="2818"/>
      <c r="G35" s="2818"/>
      <c r="H35" s="2818"/>
      <c r="I35" s="2818"/>
      <c r="J35" s="2818"/>
      <c r="K35" s="2818"/>
      <c r="L35" s="2818"/>
      <c r="M35" s="2818"/>
      <c r="N35" s="2818"/>
      <c r="O35" s="2841" t="s">
        <v>3256</v>
      </c>
      <c r="P35" s="2841"/>
      <c r="Q35" s="110"/>
      <c r="R35" s="224"/>
      <c r="S35" s="3"/>
      <c r="T35" s="261"/>
      <c r="U35" s="694"/>
      <c r="V35" s="263"/>
    </row>
    <row r="36" spans="1:22" s="262" customFormat="1" ht="27.95" customHeight="1" x14ac:dyDescent="0.25">
      <c r="A36" s="261"/>
      <c r="B36" s="3"/>
      <c r="C36" s="3"/>
      <c r="D36" s="2803" t="s">
        <v>3245</v>
      </c>
      <c r="E36" s="2818"/>
      <c r="F36" s="2818"/>
      <c r="G36" s="2818"/>
      <c r="H36" s="2818"/>
      <c r="I36" s="2818"/>
      <c r="J36" s="2818"/>
      <c r="K36" s="2818"/>
      <c r="L36" s="2818"/>
      <c r="M36" s="2824" t="s">
        <v>3246</v>
      </c>
      <c r="N36" s="2826"/>
      <c r="O36" s="3"/>
      <c r="P36" s="3"/>
      <c r="Q36" s="3"/>
      <c r="R36" s="3"/>
      <c r="S36" s="3"/>
      <c r="T36" s="261"/>
      <c r="U36" s="694"/>
      <c r="V36" s="263"/>
    </row>
    <row r="37" spans="1:22" s="262" customFormat="1" ht="27.95" customHeight="1" x14ac:dyDescent="0.25">
      <c r="A37" s="261"/>
      <c r="B37" s="3"/>
      <c r="C37" s="3"/>
      <c r="D37" s="2803" t="s">
        <v>3257</v>
      </c>
      <c r="E37" s="2818"/>
      <c r="F37" s="2818"/>
      <c r="G37" s="2841" t="s">
        <v>3258</v>
      </c>
      <c r="H37" s="2841"/>
      <c r="I37" s="2841"/>
      <c r="J37" s="2841"/>
      <c r="K37" s="2841"/>
      <c r="L37" s="2841"/>
      <c r="M37" s="3"/>
      <c r="N37" s="3"/>
      <c r="O37" s="3"/>
      <c r="P37" s="3"/>
      <c r="Q37" s="3"/>
      <c r="R37" s="3"/>
      <c r="S37" s="3"/>
      <c r="T37" s="261"/>
      <c r="U37" s="694"/>
      <c r="V37" s="263"/>
    </row>
    <row r="38" spans="1:22" s="262" customFormat="1" ht="34.5" customHeight="1" x14ac:dyDescent="0.25">
      <c r="A38" s="261"/>
      <c r="B38" s="3"/>
      <c r="C38" s="3"/>
      <c r="D38" s="2803" t="s">
        <v>3259</v>
      </c>
      <c r="E38" s="2818"/>
      <c r="F38" s="3"/>
      <c r="G38" s="3"/>
      <c r="H38" s="3"/>
      <c r="I38" s="3"/>
      <c r="J38" s="3"/>
      <c r="K38" s="3"/>
      <c r="L38" s="3"/>
      <c r="M38" s="3"/>
      <c r="N38" s="3"/>
      <c r="O38" s="3"/>
      <c r="P38" s="3"/>
      <c r="Q38" s="3"/>
      <c r="R38" s="3"/>
      <c r="S38" s="3"/>
      <c r="T38" s="261"/>
      <c r="U38" s="694"/>
      <c r="V38" s="263"/>
    </row>
    <row r="42" spans="1:22" s="247" customFormat="1" x14ac:dyDescent="0.25">
      <c r="A42" s="243"/>
      <c r="B42" s="244"/>
      <c r="C42" s="244"/>
      <c r="D42" s="244"/>
      <c r="E42" s="244"/>
      <c r="F42" s="244"/>
      <c r="G42" s="244"/>
      <c r="H42" s="244"/>
      <c r="I42" s="244"/>
      <c r="J42" s="244"/>
      <c r="K42" s="245"/>
      <c r="L42" s="244"/>
      <c r="M42" s="244"/>
      <c r="N42" s="244"/>
      <c r="O42" s="244"/>
      <c r="P42" s="244"/>
      <c r="Q42" s="244"/>
      <c r="R42" s="244"/>
      <c r="S42" s="244"/>
      <c r="T42" s="244"/>
      <c r="U42" s="244"/>
      <c r="V42" s="246"/>
    </row>
    <row r="43" spans="1:22" s="243" customFormat="1" ht="15" customHeight="1" x14ac:dyDescent="0.25">
      <c r="U43" s="691"/>
      <c r="V43" s="386"/>
    </row>
    <row r="44" spans="1:22" ht="25.5" x14ac:dyDescent="0.25">
      <c r="B44" s="1512" t="s">
        <v>3238</v>
      </c>
      <c r="C44" s="251"/>
      <c r="D44" s="251"/>
      <c r="E44" s="251"/>
      <c r="F44" s="251"/>
      <c r="G44" s="251"/>
      <c r="H44" s="251"/>
      <c r="I44" s="251"/>
      <c r="J44" s="251"/>
      <c r="K44" s="251"/>
      <c r="L44" s="251"/>
      <c r="M44" s="247"/>
      <c r="N44" s="247"/>
      <c r="O44" s="247"/>
      <c r="P44" s="247"/>
      <c r="Q44" s="247"/>
    </row>
    <row r="45" spans="1:22" s="255" customFormat="1" ht="3" customHeight="1" x14ac:dyDescent="0.25">
      <c r="A45" s="243"/>
      <c r="B45" s="243"/>
      <c r="C45" s="243"/>
      <c r="D45" s="243"/>
      <c r="E45" s="243"/>
      <c r="F45" s="243"/>
      <c r="G45" s="250"/>
      <c r="H45" s="253"/>
      <c r="I45" s="250"/>
      <c r="J45" s="243"/>
      <c r="K45" s="243"/>
      <c r="L45" s="243"/>
      <c r="M45" s="243"/>
      <c r="N45" s="243"/>
      <c r="O45" s="243"/>
      <c r="P45" s="243"/>
      <c r="Q45" s="243"/>
      <c r="T45" s="243"/>
      <c r="U45" s="691"/>
      <c r="V45" s="254"/>
    </row>
    <row r="46" spans="1:22" s="262" customFormat="1" ht="27.95" customHeight="1" x14ac:dyDescent="0.25">
      <c r="A46" s="261"/>
      <c r="B46" s="2807" t="s">
        <v>3235</v>
      </c>
      <c r="C46" s="2808"/>
      <c r="D46" s="2808"/>
      <c r="E46" s="2808"/>
      <c r="F46" s="2808"/>
      <c r="G46" s="2808"/>
      <c r="H46" s="2808"/>
      <c r="I46" s="2808"/>
      <c r="J46" s="2808"/>
      <c r="K46" s="2808"/>
      <c r="L46" s="2808"/>
      <c r="M46" s="2808"/>
      <c r="N46" s="2808"/>
      <c r="O46" s="2808"/>
      <c r="P46" s="2808"/>
      <c r="Q46" s="2808"/>
      <c r="R46" s="2808"/>
      <c r="S46" s="2809"/>
      <c r="T46" s="261"/>
      <c r="U46" s="694"/>
      <c r="V46" s="1516" t="s">
        <v>3251</v>
      </c>
    </row>
    <row r="47" spans="1:22" s="262" customFormat="1" ht="27.95" customHeight="1" x14ac:dyDescent="0.25">
      <c r="A47" s="261"/>
      <c r="B47" s="2841" t="s">
        <v>738</v>
      </c>
      <c r="C47" s="2841"/>
      <c r="D47" s="2807" t="s">
        <v>2</v>
      </c>
      <c r="E47" s="2808"/>
      <c r="F47" s="2808"/>
      <c r="G47" s="2808"/>
      <c r="H47" s="2808"/>
      <c r="I47" s="2808"/>
      <c r="J47" s="2808"/>
      <c r="K47" s="2808"/>
      <c r="L47" s="2808"/>
      <c r="M47" s="2808"/>
      <c r="N47" s="2808"/>
      <c r="O47" s="2808"/>
      <c r="P47" s="2808"/>
      <c r="Q47" s="2808"/>
      <c r="R47" s="2809"/>
      <c r="S47" s="238" t="s">
        <v>739</v>
      </c>
      <c r="T47" s="261"/>
      <c r="U47" s="694"/>
      <c r="V47" s="263"/>
    </row>
    <row r="48" spans="1:22" s="262" customFormat="1" ht="27.95" customHeight="1" x14ac:dyDescent="0.25">
      <c r="A48" s="261"/>
      <c r="B48" s="224"/>
      <c r="C48" s="234"/>
      <c r="D48" s="2807" t="s">
        <v>3243</v>
      </c>
      <c r="E48" s="2808"/>
      <c r="F48" s="2808"/>
      <c r="G48" s="2808"/>
      <c r="H48" s="2808"/>
      <c r="I48" s="2808"/>
      <c r="J48" s="2808"/>
      <c r="K48" s="2808"/>
      <c r="L48" s="2808"/>
      <c r="M48" s="2808"/>
      <c r="N48" s="2808"/>
      <c r="O48" s="2808"/>
      <c r="P48" s="2808"/>
      <c r="Q48" s="2824" t="s">
        <v>3255</v>
      </c>
      <c r="R48" s="2826"/>
      <c r="S48" s="110"/>
      <c r="T48" s="261"/>
      <c r="U48" s="694"/>
      <c r="V48" s="263"/>
    </row>
    <row r="49" spans="1:22" s="262" customFormat="1" ht="27.95" customHeight="1" x14ac:dyDescent="0.25">
      <c r="A49" s="261"/>
      <c r="B49" s="3"/>
      <c r="C49" s="235"/>
      <c r="D49" s="2807" t="s">
        <v>3244</v>
      </c>
      <c r="E49" s="2808"/>
      <c r="F49" s="2808"/>
      <c r="G49" s="2808"/>
      <c r="H49" s="2808"/>
      <c r="I49" s="2808"/>
      <c r="J49" s="2808"/>
      <c r="K49" s="2808"/>
      <c r="L49" s="2808"/>
      <c r="M49" s="2808"/>
      <c r="N49" s="2809"/>
      <c r="O49" s="2824" t="s">
        <v>3256</v>
      </c>
      <c r="P49" s="2826"/>
      <c r="Q49" s="110"/>
      <c r="R49" s="224"/>
      <c r="S49" s="3"/>
      <c r="T49" s="261"/>
      <c r="U49" s="694"/>
      <c r="V49" s="263"/>
    </row>
    <row r="50" spans="1:22" s="262" customFormat="1" ht="27.95" customHeight="1" x14ac:dyDescent="0.25">
      <c r="A50" s="261"/>
      <c r="B50" s="3"/>
      <c r="C50" s="3"/>
      <c r="D50" s="2803" t="s">
        <v>3245</v>
      </c>
      <c r="E50" s="2818"/>
      <c r="F50" s="2818"/>
      <c r="G50" s="2818"/>
      <c r="H50" s="2818"/>
      <c r="I50" s="2818"/>
      <c r="J50" s="2818"/>
      <c r="K50" s="2818"/>
      <c r="L50" s="2818"/>
      <c r="M50" s="2824" t="s">
        <v>3246</v>
      </c>
      <c r="N50" s="2826"/>
      <c r="O50" s="3"/>
      <c r="P50" s="3"/>
      <c r="Q50" s="3"/>
      <c r="R50" s="3"/>
      <c r="S50" s="3"/>
      <c r="T50" s="261"/>
      <c r="U50" s="694"/>
      <c r="V50" s="263"/>
    </row>
    <row r="51" spans="1:22" s="262" customFormat="1" ht="27.95" customHeight="1" x14ac:dyDescent="0.25">
      <c r="A51" s="261"/>
      <c r="B51" s="260"/>
      <c r="C51" s="260"/>
      <c r="D51" s="2843" t="s">
        <v>1777</v>
      </c>
      <c r="E51" s="2844"/>
      <c r="F51" s="2845"/>
      <c r="G51" s="2807" t="s">
        <v>1776</v>
      </c>
      <c r="H51" s="2808"/>
      <c r="I51" s="2808"/>
      <c r="J51" s="2808"/>
      <c r="K51" s="2808"/>
      <c r="L51" s="2808"/>
      <c r="M51" s="311"/>
      <c r="N51" s="312"/>
      <c r="O51" s="260"/>
      <c r="P51" s="260"/>
      <c r="Q51" s="260"/>
      <c r="R51" s="260"/>
      <c r="S51" s="260"/>
      <c r="T51" s="261"/>
      <c r="U51" s="694"/>
      <c r="V51" s="263"/>
    </row>
    <row r="52" spans="1:22" s="262" customFormat="1" ht="27.95" customHeight="1" x14ac:dyDescent="0.25">
      <c r="A52" s="261"/>
      <c r="B52" s="260"/>
      <c r="C52" s="260"/>
      <c r="D52" s="260"/>
      <c r="E52" s="260"/>
      <c r="F52" s="260"/>
      <c r="G52" s="2807" t="s">
        <v>3267</v>
      </c>
      <c r="H52" s="2808"/>
      <c r="I52" s="2808"/>
      <c r="J52" s="2808"/>
      <c r="K52" s="2808"/>
      <c r="L52" s="2882"/>
      <c r="M52" s="2883"/>
      <c r="N52" s="2883"/>
      <c r="O52" s="260"/>
      <c r="P52" s="260"/>
      <c r="Q52" s="260"/>
      <c r="R52" s="260"/>
      <c r="S52" s="260"/>
      <c r="T52" s="261"/>
      <c r="U52" s="694"/>
      <c r="V52" s="263"/>
    </row>
    <row r="53" spans="1:22" s="262" customFormat="1" ht="27.95" customHeight="1" x14ac:dyDescent="0.25">
      <c r="A53" s="261"/>
      <c r="B53" s="260"/>
      <c r="C53" s="260"/>
      <c r="D53" s="260"/>
      <c r="E53" s="260"/>
      <c r="F53" s="260"/>
      <c r="G53" s="2884" t="s">
        <v>3268</v>
      </c>
      <c r="H53" s="2885"/>
      <c r="I53" s="2885"/>
      <c r="J53" s="2886"/>
      <c r="K53" s="264"/>
      <c r="L53" s="260"/>
      <c r="M53" s="260"/>
      <c r="N53" s="260"/>
      <c r="O53" s="260"/>
      <c r="P53" s="260"/>
      <c r="Q53" s="260"/>
      <c r="R53" s="260"/>
      <c r="S53" s="260"/>
      <c r="T53" s="261"/>
      <c r="U53" s="694"/>
      <c r="V53" s="263"/>
    </row>
    <row r="54" spans="1:22" s="262" customFormat="1" ht="27.95" customHeight="1" x14ac:dyDescent="0.25">
      <c r="A54" s="261"/>
      <c r="B54" s="260"/>
      <c r="C54" s="260"/>
      <c r="D54" s="260"/>
      <c r="E54" s="260"/>
      <c r="F54" s="260"/>
      <c r="G54" s="2807" t="s">
        <v>3269</v>
      </c>
      <c r="H54" s="2808"/>
      <c r="I54" s="2809"/>
      <c r="J54" s="260"/>
      <c r="K54" s="260"/>
      <c r="L54" s="260"/>
      <c r="M54" s="260"/>
      <c r="N54" s="260"/>
      <c r="O54" s="260"/>
      <c r="P54" s="260"/>
      <c r="Q54" s="260"/>
      <c r="R54" s="260"/>
      <c r="S54" s="260"/>
      <c r="T54" s="261"/>
      <c r="U54" s="694"/>
      <c r="V54" s="263"/>
    </row>
    <row r="55" spans="1:22" s="262" customFormat="1" ht="11.25" customHeight="1" x14ac:dyDescent="0.25">
      <c r="A55" s="261"/>
      <c r="S55" s="261"/>
      <c r="T55" s="261"/>
      <c r="U55" s="694"/>
      <c r="V55" s="263"/>
    </row>
    <row r="57" spans="1:22" ht="15" customHeight="1" x14ac:dyDescent="0.25">
      <c r="B57" s="266"/>
      <c r="C57" s="266"/>
      <c r="D57" s="266"/>
      <c r="E57" s="266"/>
      <c r="F57" s="266"/>
      <c r="G57" s="266"/>
      <c r="H57" s="266"/>
      <c r="I57" s="266"/>
      <c r="J57" s="266"/>
      <c r="K57" s="266"/>
      <c r="L57" s="260"/>
    </row>
    <row r="58" spans="1:22" s="247" customFormat="1" x14ac:dyDescent="0.25">
      <c r="A58" s="243"/>
      <c r="B58" s="244"/>
      <c r="C58" s="244"/>
      <c r="D58" s="244"/>
      <c r="E58" s="244"/>
      <c r="F58" s="244"/>
      <c r="G58" s="244"/>
      <c r="H58" s="244"/>
      <c r="I58" s="244"/>
      <c r="J58" s="244"/>
      <c r="K58" s="245"/>
      <c r="L58" s="244"/>
      <c r="M58" s="244"/>
      <c r="N58" s="244"/>
      <c r="O58" s="244"/>
      <c r="P58" s="244"/>
      <c r="Q58" s="244"/>
      <c r="R58" s="244"/>
      <c r="S58" s="244"/>
      <c r="T58" s="244"/>
      <c r="U58" s="244"/>
      <c r="V58" s="246"/>
    </row>
    <row r="59" spans="1:22" s="243" customFormat="1" ht="14.25" x14ac:dyDescent="0.25">
      <c r="U59" s="691"/>
      <c r="V59" s="386"/>
    </row>
    <row r="60" spans="1:22" ht="25.5" x14ac:dyDescent="0.25">
      <c r="B60" s="1512" t="s">
        <v>3238</v>
      </c>
      <c r="C60" s="251"/>
      <c r="D60" s="251"/>
      <c r="E60" s="251"/>
      <c r="F60" s="251"/>
      <c r="G60" s="251"/>
      <c r="H60" s="251"/>
      <c r="I60" s="251"/>
      <c r="J60" s="251"/>
      <c r="K60" s="251"/>
      <c r="L60" s="251"/>
      <c r="M60" s="247"/>
      <c r="N60" s="247"/>
      <c r="O60" s="247"/>
      <c r="P60" s="247"/>
      <c r="Q60" s="247"/>
    </row>
    <row r="61" spans="1:22" s="255" customFormat="1" ht="3" customHeight="1" x14ac:dyDescent="0.25">
      <c r="A61" s="243"/>
      <c r="T61" s="243"/>
      <c r="U61" s="691"/>
      <c r="V61" s="254"/>
    </row>
    <row r="62" spans="1:22" s="257" customFormat="1" ht="24" customHeight="1" x14ac:dyDescent="0.25">
      <c r="A62" s="256"/>
      <c r="B62" s="2807" t="s">
        <v>1773</v>
      </c>
      <c r="C62" s="2808"/>
      <c r="D62" s="2808"/>
      <c r="E62" s="2808"/>
      <c r="F62" s="2808"/>
      <c r="G62" s="2808"/>
      <c r="H62" s="2808"/>
      <c r="I62" s="2808"/>
      <c r="J62" s="2808"/>
      <c r="K62" s="2808"/>
      <c r="L62" s="2808"/>
      <c r="M62" s="2808"/>
      <c r="N62" s="2808"/>
      <c r="O62" s="2808"/>
      <c r="P62" s="2808"/>
      <c r="Q62" s="2808"/>
      <c r="R62" s="2808"/>
      <c r="S62" s="2809"/>
      <c r="T62" s="256"/>
      <c r="U62" s="693"/>
      <c r="V62" s="87">
        <v>1</v>
      </c>
    </row>
    <row r="63" spans="1:22" s="257" customFormat="1" ht="24" customHeight="1" x14ac:dyDescent="0.25">
      <c r="A63" s="256"/>
      <c r="B63" s="2807" t="s">
        <v>1774</v>
      </c>
      <c r="C63" s="2808"/>
      <c r="D63" s="2808"/>
      <c r="E63" s="2808"/>
      <c r="F63" s="2808"/>
      <c r="G63" s="2808"/>
      <c r="H63" s="2808"/>
      <c r="I63" s="2808"/>
      <c r="J63" s="2808"/>
      <c r="K63" s="2808"/>
      <c r="L63" s="2808"/>
      <c r="M63" s="2808"/>
      <c r="N63" s="2808"/>
      <c r="O63" s="2809"/>
      <c r="P63" s="2806" t="s">
        <v>1775</v>
      </c>
      <c r="Q63" s="2831"/>
      <c r="R63" s="2831"/>
      <c r="S63" s="2804"/>
      <c r="T63" s="256"/>
      <c r="U63" s="693"/>
      <c r="V63" s="87"/>
    </row>
    <row r="64" spans="1:22" s="257" customFormat="1" ht="24" customHeight="1" x14ac:dyDescent="0.25">
      <c r="A64" s="256"/>
      <c r="B64" s="2807" t="s">
        <v>1776</v>
      </c>
      <c r="C64" s="2808"/>
      <c r="D64" s="2808"/>
      <c r="E64" s="2809"/>
      <c r="F64" s="2807" t="s">
        <v>1777</v>
      </c>
      <c r="G64" s="2808"/>
      <c r="H64" s="2808"/>
      <c r="I64" s="2808"/>
      <c r="J64" s="2808"/>
      <c r="K64" s="2808"/>
      <c r="L64" s="2808"/>
      <c r="M64" s="2808"/>
      <c r="N64" s="2808"/>
      <c r="O64" s="2809"/>
      <c r="P64" s="2832"/>
      <c r="Q64" s="2833"/>
      <c r="R64" s="2833"/>
      <c r="S64" s="2834"/>
      <c r="T64" s="256"/>
      <c r="U64" s="693"/>
      <c r="V64" s="87"/>
    </row>
    <row r="65" spans="1:22" s="257" customFormat="1" ht="14.1" customHeight="1" x14ac:dyDescent="0.25">
      <c r="A65" s="256"/>
      <c r="B65" s="260"/>
      <c r="C65" s="260"/>
      <c r="D65" s="260"/>
      <c r="E65" s="260"/>
      <c r="F65" s="260"/>
      <c r="G65" s="260"/>
      <c r="H65" s="260"/>
      <c r="I65" s="260"/>
      <c r="J65" s="260"/>
      <c r="K65" s="260"/>
      <c r="L65" s="260"/>
      <c r="M65" s="260"/>
      <c r="N65" s="260"/>
      <c r="O65" s="260"/>
      <c r="P65" s="260"/>
      <c r="Q65" s="260"/>
      <c r="R65" s="260"/>
      <c r="S65" s="260"/>
      <c r="T65" s="256"/>
      <c r="U65" s="693"/>
      <c r="V65" s="87"/>
    </row>
    <row r="66" spans="1:22" s="257" customFormat="1" ht="24" customHeight="1" x14ac:dyDescent="0.25">
      <c r="A66" s="256"/>
      <c r="B66" s="2807" t="s">
        <v>1778</v>
      </c>
      <c r="C66" s="2808"/>
      <c r="D66" s="2808"/>
      <c r="E66" s="2809"/>
      <c r="F66" s="2807" t="s">
        <v>1779</v>
      </c>
      <c r="G66" s="2808"/>
      <c r="H66" s="2808"/>
      <c r="I66" s="2809"/>
      <c r="J66" s="2813" t="s">
        <v>1780</v>
      </c>
      <c r="K66" s="2820"/>
      <c r="L66" s="2820"/>
      <c r="M66" s="2820"/>
      <c r="N66" s="2820"/>
      <c r="O66" s="2821"/>
      <c r="P66" s="267"/>
      <c r="Q66" s="2"/>
      <c r="R66" s="2"/>
      <c r="S66" s="260"/>
      <c r="T66" s="256"/>
      <c r="U66" s="693"/>
      <c r="V66" s="87"/>
    </row>
    <row r="67" spans="1:22" s="257" customFormat="1" ht="14.1" customHeight="1" x14ac:dyDescent="0.25">
      <c r="A67" s="256"/>
      <c r="B67" s="260"/>
      <c r="C67" s="260"/>
      <c r="D67" s="260"/>
      <c r="E67" s="260"/>
      <c r="F67" s="260"/>
      <c r="G67" s="260"/>
      <c r="H67" s="260"/>
      <c r="I67" s="260"/>
      <c r="J67" s="260"/>
      <c r="K67" s="260"/>
      <c r="L67" s="260"/>
      <c r="M67" s="260"/>
      <c r="N67" s="260"/>
      <c r="O67" s="260"/>
      <c r="P67" s="260"/>
      <c r="Q67" s="260"/>
      <c r="R67" s="260"/>
      <c r="S67" s="260"/>
      <c r="T67" s="256"/>
      <c r="U67" s="693"/>
      <c r="V67" s="87"/>
    </row>
    <row r="68" spans="1:22" s="257" customFormat="1" ht="24" customHeight="1" x14ac:dyDescent="0.25">
      <c r="A68" s="256"/>
      <c r="B68" s="2810" t="s">
        <v>1781</v>
      </c>
      <c r="C68" s="2811"/>
      <c r="D68" s="2811"/>
      <c r="E68" s="2811"/>
      <c r="F68" s="2812"/>
      <c r="G68" s="2813" t="s">
        <v>1782</v>
      </c>
      <c r="H68" s="2820"/>
      <c r="I68" s="2821"/>
      <c r="J68" s="260"/>
      <c r="K68" s="260"/>
      <c r="L68" s="260"/>
      <c r="M68" s="260"/>
      <c r="N68" s="260"/>
      <c r="O68" s="260"/>
      <c r="P68" s="260"/>
      <c r="Q68" s="260"/>
      <c r="R68" s="260"/>
      <c r="S68" s="260"/>
      <c r="T68" s="256"/>
      <c r="U68" s="693"/>
      <c r="V68" s="87"/>
    </row>
    <row r="69" spans="1:22" s="257" customFormat="1" ht="24" customHeight="1" x14ac:dyDescent="0.25">
      <c r="A69" s="256"/>
      <c r="B69" s="2822" t="s">
        <v>1783</v>
      </c>
      <c r="C69" s="2817"/>
      <c r="D69" s="2817"/>
      <c r="E69" s="2817"/>
      <c r="F69" s="2817"/>
      <c r="G69" s="2817"/>
      <c r="H69" s="2817"/>
      <c r="I69" s="2823"/>
      <c r="J69" s="260"/>
      <c r="K69" s="260"/>
      <c r="L69" s="260"/>
      <c r="M69" s="260"/>
      <c r="N69" s="260"/>
      <c r="O69" s="260"/>
      <c r="P69" s="260"/>
      <c r="Q69" s="260"/>
      <c r="R69" s="260"/>
      <c r="S69" s="260"/>
      <c r="T69" s="256"/>
      <c r="U69" s="693"/>
      <c r="V69" s="87"/>
    </row>
    <row r="70" spans="1:22" s="257" customFormat="1" ht="14.1" customHeight="1" x14ac:dyDescent="0.25">
      <c r="A70" s="256"/>
      <c r="B70" s="260"/>
      <c r="C70" s="260"/>
      <c r="D70" s="260"/>
      <c r="E70" s="260"/>
      <c r="F70" s="260"/>
      <c r="G70" s="260"/>
      <c r="H70" s="260"/>
      <c r="I70" s="260"/>
      <c r="J70" s="260"/>
      <c r="K70" s="260"/>
      <c r="L70" s="260"/>
      <c r="M70" s="260"/>
      <c r="N70" s="260"/>
      <c r="O70" s="260"/>
      <c r="P70" s="260"/>
      <c r="Q70" s="260"/>
      <c r="S70" s="256"/>
      <c r="T70" s="256"/>
      <c r="U70" s="693"/>
      <c r="V70" s="87"/>
    </row>
    <row r="71" spans="1:22" x14ac:dyDescent="0.25">
      <c r="N71" s="268"/>
    </row>
    <row r="72" spans="1:22" s="247" customFormat="1" x14ac:dyDescent="0.25">
      <c r="A72" s="243"/>
      <c r="N72" s="387"/>
      <c r="U72" s="692"/>
      <c r="V72" s="246"/>
    </row>
    <row r="73" spans="1:22" s="243" customFormat="1" ht="14.25" x14ac:dyDescent="0.25">
      <c r="U73" s="691"/>
      <c r="V73" s="386"/>
    </row>
    <row r="74" spans="1:22" s="247" customFormat="1" ht="25.5" x14ac:dyDescent="0.25">
      <c r="A74" s="243"/>
      <c r="B74" s="1514" t="s">
        <v>3238</v>
      </c>
      <c r="U74" s="692"/>
      <c r="V74" s="246"/>
    </row>
    <row r="75" spans="1:22" s="255" customFormat="1" ht="3" customHeight="1" x14ac:dyDescent="0.25">
      <c r="A75" s="243"/>
      <c r="B75" s="243"/>
      <c r="C75" s="243"/>
      <c r="D75" s="243"/>
      <c r="E75" s="243"/>
      <c r="F75" s="243"/>
      <c r="G75" s="250"/>
      <c r="H75" s="253"/>
      <c r="I75" s="250"/>
      <c r="J75" s="243"/>
      <c r="K75" s="243"/>
      <c r="L75" s="243"/>
      <c r="M75" s="243"/>
      <c r="N75" s="243"/>
      <c r="O75" s="243"/>
      <c r="P75" s="243"/>
      <c r="Q75" s="243"/>
      <c r="R75" s="243"/>
      <c r="S75" s="243"/>
      <c r="T75" s="243"/>
      <c r="U75" s="691"/>
      <c r="V75" s="254"/>
    </row>
    <row r="76" spans="1:22" s="257" customFormat="1" ht="27" customHeight="1" x14ac:dyDescent="0.25">
      <c r="A76" s="256"/>
      <c r="B76" s="2807" t="s">
        <v>3260</v>
      </c>
      <c r="C76" s="2808"/>
      <c r="D76" s="2808"/>
      <c r="E76" s="2808"/>
      <c r="F76" s="2808"/>
      <c r="G76" s="2808"/>
      <c r="H76" s="2808"/>
      <c r="I76" s="2808"/>
      <c r="J76" s="2808"/>
      <c r="K76" s="2808"/>
      <c r="L76" s="2808"/>
      <c r="M76" s="2808"/>
      <c r="N76" s="2808"/>
      <c r="O76" s="2808"/>
      <c r="P76" s="2808"/>
      <c r="Q76" s="2808"/>
      <c r="R76" s="2808"/>
      <c r="S76" s="2809"/>
      <c r="T76" s="256"/>
      <c r="U76" s="693"/>
      <c r="V76" s="87">
        <v>2</v>
      </c>
    </row>
    <row r="77" spans="1:22" s="257" customFormat="1" ht="24.75" customHeight="1" x14ac:dyDescent="0.25">
      <c r="A77" s="256"/>
      <c r="B77" s="2824" t="s">
        <v>740</v>
      </c>
      <c r="C77" s="2826"/>
      <c r="D77" s="2803" t="s">
        <v>3261</v>
      </c>
      <c r="E77" s="2803"/>
      <c r="F77" s="2803"/>
      <c r="G77" s="2803"/>
      <c r="H77" s="2803"/>
      <c r="I77" s="2803"/>
      <c r="J77" s="2803"/>
      <c r="K77" s="2803"/>
      <c r="L77" s="2803"/>
      <c r="M77" s="2803"/>
      <c r="N77" s="2803"/>
      <c r="O77" s="2803"/>
      <c r="P77" s="2803"/>
      <c r="Q77" s="2803"/>
      <c r="R77" s="2803"/>
      <c r="S77" s="238" t="s">
        <v>739</v>
      </c>
      <c r="T77" s="256"/>
      <c r="U77" s="693"/>
      <c r="V77" s="87"/>
    </row>
    <row r="78" spans="1:22" s="257" customFormat="1" ht="21.75" customHeight="1" x14ac:dyDescent="0.25">
      <c r="A78" s="256"/>
      <c r="B78" s="224"/>
      <c r="C78" s="234"/>
      <c r="D78" s="2803" t="s">
        <v>3262</v>
      </c>
      <c r="E78" s="2803"/>
      <c r="F78" s="2803"/>
      <c r="G78" s="2803"/>
      <c r="H78" s="2803"/>
      <c r="I78" s="2803"/>
      <c r="J78" s="2803"/>
      <c r="K78" s="2803"/>
      <c r="L78" s="2803"/>
      <c r="M78" s="2803"/>
      <c r="N78" s="2803"/>
      <c r="O78" s="2803"/>
      <c r="P78" s="2824" t="s">
        <v>3242</v>
      </c>
      <c r="Q78" s="2825"/>
      <c r="R78" s="2826"/>
      <c r="S78" s="110"/>
      <c r="T78" s="256"/>
      <c r="U78" s="693"/>
      <c r="V78" s="87"/>
    </row>
    <row r="79" spans="1:22" s="257" customFormat="1" ht="24.75" customHeight="1" x14ac:dyDescent="0.25">
      <c r="A79" s="256"/>
      <c r="B79" s="3"/>
      <c r="C79" s="235"/>
      <c r="D79" s="2807" t="s">
        <v>3244</v>
      </c>
      <c r="E79" s="2808"/>
      <c r="F79" s="2808"/>
      <c r="G79" s="2808"/>
      <c r="H79" s="2808"/>
      <c r="I79" s="2808"/>
      <c r="J79" s="2808"/>
      <c r="K79" s="2808"/>
      <c r="L79" s="2808"/>
      <c r="M79" s="2809"/>
      <c r="N79" s="2824" t="s">
        <v>3256</v>
      </c>
      <c r="O79" s="2826"/>
      <c r="P79" s="110"/>
      <c r="Q79" s="224"/>
      <c r="R79" s="224"/>
      <c r="S79" s="3"/>
      <c r="T79" s="256"/>
      <c r="U79" s="693"/>
      <c r="V79" s="87"/>
    </row>
    <row r="80" spans="1:22" s="257" customFormat="1" ht="26.25" customHeight="1" x14ac:dyDescent="0.25">
      <c r="A80" s="256"/>
      <c r="B80" s="3"/>
      <c r="C80" s="3"/>
      <c r="D80" s="2824" t="s">
        <v>3263</v>
      </c>
      <c r="E80" s="2825"/>
      <c r="F80" s="2825"/>
      <c r="G80" s="2825"/>
      <c r="H80" s="2825"/>
      <c r="I80" s="2825"/>
      <c r="J80" s="2826"/>
      <c r="K80" s="2807" t="s">
        <v>3264</v>
      </c>
      <c r="L80" s="2829"/>
      <c r="M80" s="2830"/>
      <c r="N80" s="3"/>
      <c r="O80" s="3"/>
      <c r="P80" s="3"/>
      <c r="Q80" s="3"/>
      <c r="R80" s="3"/>
      <c r="S80" s="3"/>
      <c r="T80" s="256"/>
      <c r="U80" s="693"/>
      <c r="V80" s="87"/>
    </row>
    <row r="81" spans="1:22" s="257" customFormat="1" ht="14.1" customHeight="1" x14ac:dyDescent="0.25">
      <c r="A81" s="256"/>
      <c r="B81" s="260"/>
      <c r="C81" s="260"/>
      <c r="D81" s="260"/>
      <c r="E81" s="260"/>
      <c r="F81" s="260"/>
      <c r="G81" s="260"/>
      <c r="H81" s="260"/>
      <c r="I81" s="260"/>
      <c r="J81" s="260"/>
      <c r="K81" s="260"/>
      <c r="L81" s="260"/>
      <c r="M81" s="260"/>
      <c r="N81" s="260"/>
      <c r="O81" s="260"/>
      <c r="P81" s="265"/>
      <c r="Q81" s="265"/>
      <c r="R81" s="265"/>
      <c r="S81" s="265"/>
      <c r="T81" s="256"/>
      <c r="U81" s="693"/>
      <c r="V81" s="87"/>
    </row>
    <row r="82" spans="1:22" s="257" customFormat="1" ht="27" customHeight="1" x14ac:dyDescent="0.25">
      <c r="A82" s="256"/>
      <c r="B82" s="260"/>
      <c r="C82" s="260"/>
      <c r="D82" s="260"/>
      <c r="E82" s="260"/>
      <c r="F82" s="260"/>
      <c r="G82" s="260"/>
      <c r="H82" s="260"/>
      <c r="I82" s="260"/>
      <c r="J82" s="260"/>
      <c r="K82" s="2810" t="s">
        <v>3265</v>
      </c>
      <c r="L82" s="2839"/>
      <c r="M82" s="269"/>
      <c r="N82" s="260"/>
      <c r="O82" s="260"/>
      <c r="P82" s="265"/>
      <c r="Q82" s="265"/>
      <c r="R82" s="3"/>
      <c r="S82" s="3"/>
      <c r="T82" s="256"/>
      <c r="U82" s="693"/>
      <c r="V82" s="87"/>
    </row>
    <row r="83" spans="1:22" s="257" customFormat="1" ht="24" customHeight="1" x14ac:dyDescent="0.25">
      <c r="A83" s="256"/>
      <c r="B83" s="260"/>
      <c r="C83" s="260"/>
      <c r="D83" s="260"/>
      <c r="E83" s="260"/>
      <c r="F83" s="260"/>
      <c r="G83" s="260"/>
      <c r="H83" s="260"/>
      <c r="I83" s="260"/>
      <c r="J83" s="260"/>
      <c r="K83" s="2827" t="s">
        <v>3266</v>
      </c>
      <c r="L83" s="2828"/>
      <c r="M83" s="2828"/>
      <c r="N83" s="13"/>
      <c r="O83" s="260"/>
      <c r="P83" s="265"/>
      <c r="Q83" s="265"/>
      <c r="R83" s="265"/>
      <c r="S83" s="265"/>
      <c r="T83" s="256"/>
      <c r="U83" s="693"/>
      <c r="V83" s="87"/>
    </row>
    <row r="84" spans="1:22" s="258" customFormat="1" ht="11.25" x14ac:dyDescent="0.25">
      <c r="A84" s="256"/>
      <c r="B84" s="2"/>
      <c r="C84" s="2"/>
      <c r="D84" s="2"/>
      <c r="E84" s="2"/>
      <c r="F84" s="2"/>
      <c r="G84" s="2"/>
      <c r="H84" s="2"/>
      <c r="I84" s="2"/>
      <c r="J84" s="2"/>
      <c r="K84" s="251"/>
      <c r="L84" s="2"/>
      <c r="M84" s="2"/>
      <c r="N84" s="2"/>
      <c r="O84" s="2"/>
      <c r="P84" s="2"/>
      <c r="Q84" s="2"/>
      <c r="R84" s="2"/>
      <c r="S84" s="2"/>
      <c r="T84" s="2"/>
      <c r="U84" s="2"/>
      <c r="V84" s="270"/>
    </row>
    <row r="85" spans="1:22" s="243" customFormat="1" ht="14.25" x14ac:dyDescent="0.25">
      <c r="U85" s="691"/>
      <c r="V85" s="386"/>
    </row>
    <row r="86" spans="1:22" ht="25.5" x14ac:dyDescent="0.25">
      <c r="B86" s="1512" t="s">
        <v>3238</v>
      </c>
      <c r="C86" s="251"/>
      <c r="D86" s="251"/>
      <c r="E86" s="251"/>
      <c r="F86" s="251"/>
      <c r="G86" s="251"/>
      <c r="H86" s="251"/>
      <c r="I86" s="251"/>
      <c r="J86" s="251"/>
      <c r="K86" s="251"/>
      <c r="L86" s="251"/>
      <c r="M86" s="247"/>
      <c r="N86" s="247"/>
      <c r="O86" s="247"/>
      <c r="P86" s="247"/>
      <c r="Q86" s="247"/>
    </row>
    <row r="87" spans="1:22" s="255" customFormat="1" ht="3" customHeight="1" x14ac:dyDescent="0.25">
      <c r="A87" s="243"/>
      <c r="B87" s="243"/>
      <c r="C87" s="243"/>
      <c r="D87" s="243"/>
      <c r="E87" s="243"/>
      <c r="F87" s="243"/>
      <c r="G87" s="250"/>
      <c r="H87" s="253"/>
      <c r="I87" s="250"/>
      <c r="J87" s="243"/>
      <c r="K87" s="243"/>
      <c r="L87" s="243"/>
      <c r="M87" s="243"/>
      <c r="N87" s="243"/>
      <c r="O87" s="243"/>
      <c r="P87" s="243"/>
      <c r="Q87" s="243"/>
      <c r="T87" s="243"/>
      <c r="U87" s="691"/>
      <c r="V87" s="254"/>
    </row>
    <row r="88" spans="1:22" s="257" customFormat="1" ht="27" customHeight="1" x14ac:dyDescent="0.25">
      <c r="A88" s="256"/>
      <c r="B88" s="2803" t="s">
        <v>3270</v>
      </c>
      <c r="C88" s="2803"/>
      <c r="D88" s="2803"/>
      <c r="E88" s="2803"/>
      <c r="F88" s="2803"/>
      <c r="G88" s="2803"/>
      <c r="H88" s="2803"/>
      <c r="I88" s="2803"/>
      <c r="J88" s="2803"/>
      <c r="K88" s="2803"/>
      <c r="L88" s="2803"/>
      <c r="M88" s="2803"/>
      <c r="N88" s="2803"/>
      <c r="O88" s="2803"/>
      <c r="P88" s="2803"/>
      <c r="Q88" s="2803"/>
      <c r="R88" s="2803"/>
      <c r="S88" s="2803"/>
      <c r="T88" s="256"/>
      <c r="U88" s="693"/>
      <c r="V88" s="87">
        <v>3</v>
      </c>
    </row>
    <row r="89" spans="1:22" s="257" customFormat="1" ht="26.25" customHeight="1" x14ac:dyDescent="0.25">
      <c r="A89" s="256"/>
      <c r="B89" s="2803" t="s">
        <v>3271</v>
      </c>
      <c r="C89" s="2803"/>
      <c r="D89" s="2803"/>
      <c r="E89" s="2803"/>
      <c r="F89" s="2803"/>
      <c r="G89" s="2803"/>
      <c r="H89" s="2803"/>
      <c r="I89" s="2803"/>
      <c r="J89" s="2803"/>
      <c r="K89" s="2803"/>
      <c r="L89" s="2803" t="s">
        <v>3272</v>
      </c>
      <c r="M89" s="2803"/>
      <c r="N89" s="2803"/>
      <c r="O89" s="2803"/>
      <c r="P89" s="2802" t="s">
        <v>3273</v>
      </c>
      <c r="Q89" s="2802"/>
      <c r="R89" s="2802"/>
      <c r="S89" s="2802"/>
      <c r="T89" s="256"/>
      <c r="U89" s="693"/>
      <c r="V89" s="87"/>
    </row>
    <row r="90" spans="1:22" s="257" customFormat="1" ht="14.1" customHeight="1" x14ac:dyDescent="0.25">
      <c r="A90" s="256"/>
      <c r="B90" s="260"/>
      <c r="C90" s="260"/>
      <c r="D90" s="260"/>
      <c r="E90" s="260"/>
      <c r="F90" s="260"/>
      <c r="G90" s="260"/>
      <c r="H90" s="260"/>
      <c r="I90" s="260"/>
      <c r="J90" s="260"/>
      <c r="K90" s="260"/>
      <c r="L90" s="260"/>
      <c r="M90" s="260"/>
      <c r="N90" s="260"/>
      <c r="O90" s="260"/>
      <c r="P90" s="260"/>
      <c r="Q90" s="260"/>
      <c r="R90" s="260"/>
      <c r="S90" s="260"/>
      <c r="T90" s="256"/>
      <c r="U90" s="693"/>
      <c r="V90" s="87"/>
    </row>
    <row r="91" spans="1:22" s="257" customFormat="1" ht="27.75" customHeight="1" x14ac:dyDescent="0.25">
      <c r="A91" s="256"/>
      <c r="B91" s="2842" t="s">
        <v>3274</v>
      </c>
      <c r="C91" s="2842"/>
      <c r="D91" s="2842"/>
      <c r="E91" s="2842"/>
      <c r="F91" s="2842"/>
      <c r="G91" s="2842"/>
      <c r="H91" s="2842"/>
      <c r="I91" s="2842"/>
      <c r="J91" s="2842"/>
      <c r="K91" s="2842"/>
      <c r="L91" s="2842"/>
      <c r="M91" s="2842"/>
      <c r="N91" s="2802" t="s">
        <v>1782</v>
      </c>
      <c r="O91" s="2802"/>
      <c r="P91" s="3"/>
      <c r="Q91" s="3"/>
      <c r="R91" s="3"/>
      <c r="S91" s="3"/>
      <c r="T91" s="256"/>
      <c r="U91" s="693"/>
      <c r="V91" s="87"/>
    </row>
    <row r="92" spans="1:22" s="257" customFormat="1" ht="27" customHeight="1" x14ac:dyDescent="0.25">
      <c r="A92" s="256"/>
      <c r="B92" s="2822" t="s">
        <v>3275</v>
      </c>
      <c r="C92" s="2817"/>
      <c r="D92" s="2817"/>
      <c r="E92" s="2817"/>
      <c r="F92" s="2817"/>
      <c r="G92" s="2817"/>
      <c r="H92" s="2817"/>
      <c r="I92" s="2817"/>
      <c r="J92" s="2817"/>
      <c r="K92" s="2817"/>
      <c r="L92" s="2817"/>
      <c r="M92" s="2817"/>
      <c r="N92" s="2817"/>
      <c r="O92" s="2823"/>
      <c r="P92" s="260"/>
      <c r="Q92" s="260"/>
      <c r="R92" s="260"/>
      <c r="S92" s="260"/>
      <c r="T92" s="256"/>
      <c r="U92" s="693"/>
      <c r="V92" s="87"/>
    </row>
    <row r="94" spans="1:22" s="247" customFormat="1" x14ac:dyDescent="0.25">
      <c r="A94" s="243"/>
      <c r="B94" s="244"/>
      <c r="C94" s="244"/>
      <c r="D94" s="244"/>
      <c r="E94" s="244"/>
      <c r="F94" s="244"/>
      <c r="G94" s="244"/>
      <c r="H94" s="244"/>
      <c r="I94" s="244"/>
      <c r="J94" s="244"/>
      <c r="K94" s="245"/>
      <c r="L94" s="244"/>
      <c r="M94" s="244"/>
      <c r="N94" s="244"/>
      <c r="O94" s="244"/>
      <c r="P94" s="244"/>
      <c r="Q94" s="244"/>
      <c r="R94" s="244"/>
      <c r="S94" s="244"/>
      <c r="T94" s="244"/>
      <c r="U94" s="244"/>
      <c r="V94" s="246"/>
    </row>
    <row r="95" spans="1:22" s="243" customFormat="1" ht="14.25" x14ac:dyDescent="0.25">
      <c r="U95" s="691"/>
      <c r="V95" s="386"/>
    </row>
    <row r="96" spans="1:22" ht="25.5" x14ac:dyDescent="0.25">
      <c r="B96" s="1512" t="s">
        <v>3238</v>
      </c>
      <c r="C96" s="251"/>
      <c r="D96" s="251"/>
      <c r="E96" s="251"/>
      <c r="F96" s="251"/>
      <c r="G96" s="251"/>
      <c r="H96" s="251"/>
      <c r="I96" s="251"/>
      <c r="J96" s="251"/>
      <c r="K96" s="251"/>
      <c r="L96" s="251"/>
      <c r="M96" s="247"/>
      <c r="N96" s="247"/>
      <c r="O96" s="247"/>
      <c r="P96" s="247"/>
      <c r="Q96" s="247"/>
    </row>
    <row r="97" spans="1:22" s="255" customFormat="1" ht="3" customHeight="1" x14ac:dyDescent="0.25">
      <c r="A97" s="243"/>
      <c r="B97" s="243"/>
      <c r="C97" s="243"/>
      <c r="D97" s="243"/>
      <c r="E97" s="243"/>
      <c r="F97" s="243"/>
      <c r="G97" s="250"/>
      <c r="H97" s="253"/>
      <c r="I97" s="250"/>
      <c r="J97" s="243"/>
      <c r="K97" s="243"/>
      <c r="L97" s="243"/>
      <c r="M97" s="243"/>
      <c r="N97" s="243"/>
      <c r="O97" s="243"/>
      <c r="P97" s="243"/>
      <c r="Q97" s="243"/>
      <c r="T97" s="243"/>
      <c r="U97" s="691"/>
      <c r="V97" s="254"/>
    </row>
    <row r="98" spans="1:22" s="257" customFormat="1" ht="29.25" customHeight="1" x14ac:dyDescent="0.25">
      <c r="A98" s="256"/>
      <c r="B98" s="2803" t="s">
        <v>3276</v>
      </c>
      <c r="C98" s="2803"/>
      <c r="D98" s="2803"/>
      <c r="E98" s="2803"/>
      <c r="F98" s="2803"/>
      <c r="G98" s="2803"/>
      <c r="H98" s="2803"/>
      <c r="I98" s="2803"/>
      <c r="J98" s="2803"/>
      <c r="K98" s="2803"/>
      <c r="L98" s="2803"/>
      <c r="M98" s="2803"/>
      <c r="N98" s="2803"/>
      <c r="O98" s="2803"/>
      <c r="P98" s="2803"/>
      <c r="Q98" s="2803"/>
      <c r="R98" s="2803"/>
      <c r="S98" s="2803"/>
      <c r="T98" s="256"/>
      <c r="U98" s="693"/>
      <c r="V98" s="87" t="s">
        <v>1363</v>
      </c>
    </row>
    <row r="99" spans="1:22" s="257" customFormat="1" ht="14.1" customHeight="1" x14ac:dyDescent="0.25">
      <c r="A99" s="256"/>
      <c r="B99" s="260"/>
      <c r="C99" s="260"/>
      <c r="D99" s="260"/>
      <c r="E99" s="260"/>
      <c r="F99" s="260"/>
      <c r="G99" s="260"/>
      <c r="H99" s="260"/>
      <c r="I99" s="260"/>
      <c r="J99" s="260"/>
      <c r="K99" s="260"/>
      <c r="L99" s="260"/>
      <c r="M99" s="260"/>
      <c r="N99" s="260"/>
      <c r="O99" s="260"/>
      <c r="P99" s="260"/>
      <c r="Q99" s="260"/>
      <c r="R99" s="260"/>
      <c r="S99" s="271"/>
      <c r="T99" s="256"/>
      <c r="U99" s="693"/>
      <c r="V99" s="87"/>
    </row>
    <row r="100" spans="1:22" s="257" customFormat="1" ht="24" customHeight="1" x14ac:dyDescent="0.25">
      <c r="A100" s="256"/>
      <c r="B100" s="2836" t="s">
        <v>3277</v>
      </c>
      <c r="C100" s="2836"/>
      <c r="D100" s="2836"/>
      <c r="E100" s="2836"/>
      <c r="F100" s="2836"/>
      <c r="G100" s="2836"/>
      <c r="H100" s="2836"/>
      <c r="I100" s="2836"/>
      <c r="J100" s="2836"/>
      <c r="K100" s="2836"/>
      <c r="L100" s="2836"/>
      <c r="M100" s="267"/>
      <c r="N100" s="2"/>
      <c r="O100" s="2"/>
      <c r="P100" s="3"/>
      <c r="Q100" s="3"/>
      <c r="R100" s="3"/>
      <c r="S100" s="236"/>
      <c r="T100" s="256"/>
      <c r="U100" s="693"/>
      <c r="V100" s="87"/>
    </row>
    <row r="101" spans="1:22" s="262" customFormat="1" ht="24" customHeight="1" x14ac:dyDescent="0.25">
      <c r="A101" s="261"/>
      <c r="B101" s="2822" t="s">
        <v>3278</v>
      </c>
      <c r="C101" s="2817"/>
      <c r="D101" s="2817"/>
      <c r="E101" s="2817"/>
      <c r="F101" s="2817"/>
      <c r="G101" s="2817"/>
      <c r="H101" s="2817"/>
      <c r="I101" s="2817"/>
      <c r="J101" s="2817"/>
      <c r="K101" s="2817"/>
      <c r="L101" s="2817"/>
      <c r="M101" s="2817"/>
      <c r="N101" s="2817"/>
      <c r="O101" s="2817"/>
      <c r="P101" s="2817"/>
      <c r="Q101" s="2817"/>
      <c r="R101" s="2817"/>
      <c r="S101" s="2823"/>
      <c r="T101" s="261"/>
      <c r="U101" s="694"/>
      <c r="V101" s="263"/>
    </row>
    <row r="103" spans="1:22" x14ac:dyDescent="0.25">
      <c r="A103" s="691"/>
      <c r="S103" s="692"/>
      <c r="T103" s="692"/>
      <c r="V103" s="1034"/>
    </row>
    <row r="104" spans="1:22" x14ac:dyDescent="0.25">
      <c r="A104" s="691"/>
      <c r="S104" s="692"/>
      <c r="T104" s="692"/>
      <c r="V104" s="1034"/>
    </row>
    <row r="105" spans="1:22" ht="25.5" x14ac:dyDescent="0.25">
      <c r="A105" s="691"/>
      <c r="B105" s="1512" t="s">
        <v>3238</v>
      </c>
      <c r="C105" s="1035"/>
      <c r="D105" s="1035"/>
      <c r="E105" s="1035"/>
      <c r="F105" s="1035"/>
      <c r="G105" s="1035"/>
      <c r="H105" s="1035"/>
      <c r="I105" s="1035"/>
      <c r="J105" s="1035"/>
      <c r="K105" s="1035"/>
      <c r="L105" s="1035"/>
      <c r="M105" s="692"/>
      <c r="N105" s="692"/>
      <c r="O105" s="692"/>
      <c r="P105" s="692"/>
      <c r="Q105" s="692"/>
      <c r="S105" s="692"/>
      <c r="T105" s="692"/>
      <c r="V105" s="1034"/>
    </row>
    <row r="106" spans="1:22" s="255" customFormat="1" ht="3" customHeight="1" x14ac:dyDescent="0.25">
      <c r="A106" s="691"/>
      <c r="B106" s="691"/>
      <c r="C106" s="691"/>
      <c r="D106" s="691"/>
      <c r="E106" s="691"/>
      <c r="F106" s="691"/>
      <c r="G106" s="250"/>
      <c r="H106" s="253"/>
      <c r="I106" s="250"/>
      <c r="J106" s="691"/>
      <c r="K106" s="691"/>
      <c r="L106" s="691"/>
      <c r="M106" s="691"/>
      <c r="N106" s="691"/>
      <c r="O106" s="691"/>
      <c r="P106" s="691"/>
      <c r="Q106" s="691"/>
      <c r="T106" s="691"/>
      <c r="U106" s="691"/>
      <c r="V106" s="254"/>
    </row>
    <row r="107" spans="1:22" s="257" customFormat="1" ht="27.95" customHeight="1" x14ac:dyDescent="0.25">
      <c r="A107" s="693"/>
      <c r="B107" s="2803" t="s">
        <v>3276</v>
      </c>
      <c r="C107" s="2803"/>
      <c r="D107" s="2803"/>
      <c r="E107" s="2803"/>
      <c r="F107" s="2803"/>
      <c r="G107" s="2803"/>
      <c r="H107" s="2803"/>
      <c r="I107" s="2803"/>
      <c r="J107" s="2803"/>
      <c r="K107" s="2803"/>
      <c r="L107" s="2803"/>
      <c r="M107" s="2803"/>
      <c r="N107" s="2803"/>
      <c r="O107" s="2803"/>
      <c r="P107" s="2803"/>
      <c r="Q107" s="2803"/>
      <c r="R107" s="2803"/>
      <c r="S107" s="2803"/>
      <c r="T107" s="693"/>
      <c r="U107" s="693"/>
      <c r="V107" s="87" t="s">
        <v>1364</v>
      </c>
    </row>
    <row r="108" spans="1:22" s="257" customFormat="1" ht="27.95" customHeight="1" x14ac:dyDescent="0.25">
      <c r="A108" s="693"/>
      <c r="B108" s="2807" t="s">
        <v>3279</v>
      </c>
      <c r="C108" s="2808"/>
      <c r="D108" s="2808"/>
      <c r="E108" s="2808"/>
      <c r="F108" s="2808"/>
      <c r="G108" s="2808"/>
      <c r="H108" s="2808"/>
      <c r="I108" s="2808"/>
      <c r="J108" s="2808"/>
      <c r="K108" s="2808"/>
      <c r="L108" s="2808"/>
      <c r="M108" s="2808"/>
      <c r="N108" s="2808"/>
      <c r="O108" s="2808"/>
      <c r="P108" s="2808"/>
      <c r="Q108" s="2808"/>
      <c r="R108" s="2809"/>
      <c r="S108" s="3"/>
      <c r="T108" s="693"/>
      <c r="U108" s="693"/>
      <c r="V108" s="87"/>
    </row>
    <row r="109" spans="1:22" s="257" customFormat="1" ht="14.1" customHeight="1" x14ac:dyDescent="0.25">
      <c r="A109" s="693"/>
      <c r="B109" s="260"/>
      <c r="C109" s="260"/>
      <c r="D109" s="260"/>
      <c r="E109" s="260"/>
      <c r="F109" s="260"/>
      <c r="G109" s="260"/>
      <c r="H109" s="260"/>
      <c r="I109" s="260"/>
      <c r="J109" s="260"/>
      <c r="K109" s="260"/>
      <c r="L109" s="260"/>
      <c r="M109" s="260"/>
      <c r="N109" s="260"/>
      <c r="O109" s="260"/>
      <c r="P109" s="260"/>
      <c r="Q109" s="260"/>
      <c r="R109" s="260"/>
      <c r="S109" s="271"/>
      <c r="T109" s="693"/>
      <c r="U109" s="693"/>
      <c r="V109" s="87"/>
    </row>
    <row r="110" spans="1:22" s="257" customFormat="1" ht="27.95" customHeight="1" x14ac:dyDescent="0.25">
      <c r="A110" s="693"/>
      <c r="B110" s="2439" t="s">
        <v>3280</v>
      </c>
      <c r="C110" s="2439"/>
      <c r="D110" s="2439"/>
      <c r="E110" s="2439"/>
      <c r="F110" s="2439"/>
      <c r="G110" s="2439"/>
      <c r="H110" s="2439"/>
      <c r="I110" s="2439"/>
      <c r="J110" s="2439"/>
      <c r="K110" s="2439"/>
      <c r="L110" s="2439"/>
      <c r="M110" s="267"/>
      <c r="N110" s="2"/>
      <c r="O110" s="2"/>
      <c r="P110" s="3"/>
      <c r="Q110" s="3"/>
      <c r="R110" s="3"/>
      <c r="S110" s="236"/>
      <c r="T110" s="693"/>
      <c r="U110" s="693"/>
      <c r="V110" s="87"/>
    </row>
    <row r="111" spans="1:22" s="262" customFormat="1" ht="27.95" customHeight="1" x14ac:dyDescent="0.25">
      <c r="A111" s="694"/>
      <c r="B111" s="2822" t="s">
        <v>3281</v>
      </c>
      <c r="C111" s="2817"/>
      <c r="D111" s="2817"/>
      <c r="E111" s="2817"/>
      <c r="F111" s="2817"/>
      <c r="G111" s="2817"/>
      <c r="H111" s="2817"/>
      <c r="I111" s="2817"/>
      <c r="J111" s="2817"/>
      <c r="K111" s="2817"/>
      <c r="L111" s="2817"/>
      <c r="M111" s="2817"/>
      <c r="N111" s="2817"/>
      <c r="O111" s="2817"/>
      <c r="P111" s="2817"/>
      <c r="Q111" s="2817"/>
      <c r="R111" s="2817"/>
      <c r="S111" s="13"/>
      <c r="T111" s="694"/>
      <c r="U111" s="694"/>
      <c r="V111" s="263"/>
    </row>
    <row r="112" spans="1:22" s="1052" customFormat="1" ht="11.25" x14ac:dyDescent="0.25">
      <c r="A112" s="263"/>
      <c r="B112" s="3"/>
      <c r="C112" s="3"/>
      <c r="D112" s="3"/>
      <c r="E112" s="3"/>
      <c r="F112" s="3"/>
      <c r="G112" s="3"/>
      <c r="H112" s="3"/>
      <c r="I112" s="3"/>
      <c r="J112" s="3"/>
      <c r="K112" s="3"/>
      <c r="L112" s="3"/>
      <c r="M112" s="3"/>
      <c r="N112" s="3"/>
      <c r="O112" s="3"/>
      <c r="P112" s="3"/>
      <c r="Q112" s="3"/>
      <c r="R112" s="3"/>
      <c r="S112" s="3"/>
      <c r="T112" s="263"/>
      <c r="U112" s="263"/>
      <c r="V112" s="263"/>
    </row>
    <row r="113" spans="1:22" s="1052" customFormat="1" ht="11.25" x14ac:dyDescent="0.25">
      <c r="A113" s="263"/>
      <c r="B113" s="3"/>
      <c r="C113" s="3"/>
      <c r="D113" s="3"/>
      <c r="E113" s="3"/>
      <c r="F113" s="3"/>
      <c r="G113" s="3"/>
      <c r="H113" s="3"/>
      <c r="I113" s="3"/>
      <c r="J113" s="3"/>
      <c r="K113" s="3"/>
      <c r="L113" s="3"/>
      <c r="M113" s="3"/>
      <c r="N113" s="3"/>
      <c r="O113" s="3"/>
      <c r="P113" s="3"/>
      <c r="Q113" s="3"/>
      <c r="R113" s="3"/>
      <c r="S113" s="3"/>
      <c r="T113" s="263"/>
      <c r="U113" s="263"/>
      <c r="V113" s="263"/>
    </row>
    <row r="114" spans="1:22" s="386" customFormat="1" ht="14.25" x14ac:dyDescent="0.25"/>
    <row r="115" spans="1:22" ht="25.5" x14ac:dyDescent="0.25">
      <c r="B115" s="1512" t="s">
        <v>3238</v>
      </c>
      <c r="C115" s="251"/>
      <c r="D115" s="251"/>
      <c r="E115" s="251"/>
      <c r="F115" s="251"/>
      <c r="G115" s="251"/>
      <c r="H115" s="251"/>
      <c r="I115" s="251"/>
      <c r="J115" s="251"/>
      <c r="K115" s="251"/>
      <c r="L115" s="251"/>
      <c r="M115" s="247"/>
      <c r="N115" s="247"/>
      <c r="O115" s="247"/>
      <c r="P115" s="247"/>
      <c r="Q115" s="247"/>
    </row>
    <row r="116" spans="1:22" s="255" customFormat="1" ht="3" customHeight="1" x14ac:dyDescent="0.25">
      <c r="A116" s="243"/>
      <c r="B116" s="243"/>
      <c r="C116" s="243"/>
      <c r="D116" s="243"/>
      <c r="E116" s="243"/>
      <c r="F116" s="243"/>
      <c r="G116" s="250"/>
      <c r="H116" s="253"/>
      <c r="I116" s="250"/>
      <c r="J116" s="243"/>
      <c r="K116" s="243"/>
      <c r="L116" s="243"/>
      <c r="M116" s="243"/>
      <c r="N116" s="243"/>
      <c r="O116" s="243"/>
      <c r="P116" s="243"/>
      <c r="Q116" s="243"/>
      <c r="T116" s="243"/>
      <c r="U116" s="691"/>
      <c r="V116" s="254"/>
    </row>
    <row r="117" spans="1:22" ht="27.95" customHeight="1" x14ac:dyDescent="0.25">
      <c r="B117" s="2803" t="s">
        <v>3276</v>
      </c>
      <c r="C117" s="2803"/>
      <c r="D117" s="2803"/>
      <c r="E117" s="2803"/>
      <c r="F117" s="2803"/>
      <c r="G117" s="2803"/>
      <c r="H117" s="2803"/>
      <c r="I117" s="2803"/>
      <c r="J117" s="2803"/>
      <c r="K117" s="2803"/>
      <c r="L117" s="2803"/>
      <c r="M117" s="2803"/>
      <c r="N117" s="2803"/>
      <c r="O117" s="2803"/>
      <c r="P117" s="2803"/>
      <c r="Q117" s="2803"/>
      <c r="R117" s="2803"/>
      <c r="S117" s="2803"/>
      <c r="V117" s="246" t="s">
        <v>1365</v>
      </c>
    </row>
    <row r="118" spans="1:22" x14ac:dyDescent="0.25">
      <c r="B118" s="260"/>
      <c r="C118" s="260"/>
      <c r="D118" s="260"/>
      <c r="E118" s="260"/>
      <c r="F118" s="260"/>
      <c r="G118" s="260"/>
      <c r="H118" s="260"/>
      <c r="I118" s="260"/>
      <c r="J118" s="260"/>
      <c r="K118" s="260"/>
      <c r="L118" s="260"/>
      <c r="M118" s="260"/>
      <c r="N118" s="260"/>
      <c r="O118" s="260"/>
      <c r="P118" s="260"/>
      <c r="Q118" s="260"/>
      <c r="R118" s="260"/>
      <c r="S118" s="271"/>
    </row>
    <row r="119" spans="1:22" ht="27.95" customHeight="1" x14ac:dyDescent="0.25">
      <c r="B119" s="2837" t="s">
        <v>3282</v>
      </c>
      <c r="C119" s="2837"/>
      <c r="D119" s="2837"/>
      <c r="E119" s="2837"/>
      <c r="F119" s="2837"/>
      <c r="G119" s="2837"/>
      <c r="H119" s="2837"/>
      <c r="I119" s="2837"/>
      <c r="J119" s="2837"/>
      <c r="K119" s="2837"/>
      <c r="L119" s="2837"/>
      <c r="M119" s="267"/>
      <c r="N119" s="2"/>
      <c r="O119" s="2"/>
      <c r="P119" s="3"/>
      <c r="Q119" s="3"/>
      <c r="R119" s="3"/>
      <c r="S119" s="236"/>
    </row>
    <row r="120" spans="1:22" ht="27.95" customHeight="1" x14ac:dyDescent="0.25">
      <c r="B120" s="2838" t="s">
        <v>3283</v>
      </c>
      <c r="C120" s="2817"/>
      <c r="D120" s="2817"/>
      <c r="E120" s="2817"/>
      <c r="F120" s="2817"/>
      <c r="G120" s="2817"/>
      <c r="H120" s="2817"/>
      <c r="I120" s="2817"/>
      <c r="J120" s="2817"/>
      <c r="K120" s="2817"/>
      <c r="L120" s="2817"/>
      <c r="M120" s="2817"/>
      <c r="N120" s="2817"/>
      <c r="O120" s="2817"/>
      <c r="P120" s="2817"/>
      <c r="Q120" s="2817"/>
      <c r="R120" s="2817"/>
      <c r="S120" s="2823"/>
    </row>
    <row r="121" spans="1:22" s="354" customFormat="1" x14ac:dyDescent="0.25">
      <c r="A121" s="386"/>
      <c r="B121" s="3"/>
      <c r="C121" s="3"/>
      <c r="D121" s="3"/>
      <c r="E121" s="3"/>
      <c r="F121" s="3"/>
      <c r="G121" s="3"/>
      <c r="H121" s="3"/>
      <c r="I121" s="3"/>
      <c r="J121" s="3"/>
      <c r="K121" s="3"/>
      <c r="L121" s="3"/>
      <c r="M121" s="3"/>
      <c r="N121" s="3"/>
      <c r="O121" s="3"/>
      <c r="P121" s="3"/>
      <c r="Q121" s="3"/>
      <c r="R121" s="3"/>
      <c r="S121" s="3"/>
      <c r="T121" s="1034"/>
      <c r="U121" s="1034"/>
      <c r="V121" s="1034"/>
    </row>
    <row r="123" spans="1:22" x14ac:dyDescent="0.25">
      <c r="A123" s="691"/>
      <c r="S123" s="692"/>
      <c r="T123" s="692"/>
      <c r="V123" s="1034"/>
    </row>
    <row r="124" spans="1:22" ht="25.5" x14ac:dyDescent="0.25">
      <c r="A124" s="691"/>
      <c r="B124" s="1512" t="s">
        <v>3238</v>
      </c>
      <c r="C124" s="1035"/>
      <c r="D124" s="1035"/>
      <c r="E124" s="1035"/>
      <c r="F124" s="1035"/>
      <c r="G124" s="1035"/>
      <c r="H124" s="1035"/>
      <c r="I124" s="1035"/>
      <c r="J124" s="1035"/>
      <c r="K124" s="1035"/>
      <c r="L124" s="1035"/>
      <c r="M124" s="692"/>
      <c r="N124" s="692"/>
      <c r="O124" s="692"/>
      <c r="P124" s="692"/>
      <c r="Q124" s="692"/>
      <c r="S124" s="692"/>
      <c r="T124" s="692"/>
      <c r="V124" s="1034"/>
    </row>
    <row r="125" spans="1:22" s="255" customFormat="1" ht="3" customHeight="1" x14ac:dyDescent="0.25">
      <c r="A125" s="691"/>
      <c r="B125" s="691"/>
      <c r="C125" s="691"/>
      <c r="D125" s="691"/>
      <c r="E125" s="691"/>
      <c r="F125" s="691"/>
      <c r="G125" s="250"/>
      <c r="H125" s="253"/>
      <c r="I125" s="250"/>
      <c r="J125" s="691"/>
      <c r="K125" s="691"/>
      <c r="L125" s="691"/>
      <c r="M125" s="691"/>
      <c r="N125" s="691"/>
      <c r="O125" s="691"/>
      <c r="P125" s="691"/>
      <c r="Q125" s="691"/>
      <c r="T125" s="691"/>
      <c r="U125" s="691"/>
      <c r="V125" s="254"/>
    </row>
    <row r="126" spans="1:22" ht="27.95" customHeight="1" x14ac:dyDescent="0.25">
      <c r="A126" s="691"/>
      <c r="B126" s="2803" t="s">
        <v>3276</v>
      </c>
      <c r="C126" s="2803"/>
      <c r="D126" s="2803"/>
      <c r="E126" s="2803"/>
      <c r="F126" s="2803"/>
      <c r="G126" s="2803"/>
      <c r="H126" s="2803"/>
      <c r="I126" s="2803"/>
      <c r="J126" s="2803"/>
      <c r="K126" s="2803"/>
      <c r="L126" s="2803"/>
      <c r="M126" s="2803"/>
      <c r="N126" s="2803"/>
      <c r="O126" s="2803"/>
      <c r="P126" s="2803"/>
      <c r="Q126" s="2803"/>
      <c r="R126" s="2803"/>
      <c r="S126" s="2803"/>
      <c r="T126" s="692"/>
      <c r="V126" s="1034" t="s">
        <v>1366</v>
      </c>
    </row>
    <row r="127" spans="1:22" s="354" customFormat="1" ht="27.95" customHeight="1" x14ac:dyDescent="0.25">
      <c r="A127" s="386"/>
      <c r="B127" s="2807" t="s">
        <v>3279</v>
      </c>
      <c r="C127" s="2808"/>
      <c r="D127" s="2808"/>
      <c r="E127" s="2808"/>
      <c r="F127" s="2808"/>
      <c r="G127" s="2808"/>
      <c r="H127" s="2808"/>
      <c r="I127" s="2808"/>
      <c r="J127" s="2808"/>
      <c r="K127" s="2808"/>
      <c r="L127" s="2808"/>
      <c r="M127" s="2808"/>
      <c r="N127" s="2808"/>
      <c r="O127" s="2808"/>
      <c r="P127" s="2808"/>
      <c r="Q127" s="2808"/>
      <c r="R127" s="2809"/>
      <c r="S127" s="3"/>
      <c r="T127" s="1034"/>
      <c r="U127" s="1034"/>
      <c r="V127" s="1034"/>
    </row>
    <row r="128" spans="1:22" ht="15" customHeight="1" x14ac:dyDescent="0.25">
      <c r="A128" s="691"/>
      <c r="B128" s="260"/>
      <c r="C128" s="260"/>
      <c r="D128" s="260"/>
      <c r="E128" s="260"/>
      <c r="F128" s="260"/>
      <c r="G128" s="260"/>
      <c r="H128" s="260"/>
      <c r="I128" s="260"/>
      <c r="J128" s="260"/>
      <c r="K128" s="260"/>
      <c r="L128" s="260"/>
      <c r="M128" s="260"/>
      <c r="N128" s="260"/>
      <c r="O128" s="260"/>
      <c r="P128" s="260"/>
      <c r="Q128" s="260"/>
      <c r="R128" s="260"/>
      <c r="S128" s="271"/>
      <c r="T128" s="692"/>
      <c r="V128" s="1034"/>
    </row>
    <row r="129" spans="1:22" ht="27.95" customHeight="1" x14ac:dyDescent="0.25">
      <c r="A129" s="691"/>
      <c r="B129" s="2837" t="s">
        <v>3282</v>
      </c>
      <c r="C129" s="2837"/>
      <c r="D129" s="2837"/>
      <c r="E129" s="2837"/>
      <c r="F129" s="2837"/>
      <c r="G129" s="2837"/>
      <c r="H129" s="2837"/>
      <c r="I129" s="2837"/>
      <c r="J129" s="2837"/>
      <c r="K129" s="2837"/>
      <c r="L129" s="2837"/>
      <c r="M129" s="267"/>
      <c r="N129" s="2"/>
      <c r="O129" s="2"/>
      <c r="P129" s="3"/>
      <c r="Q129" s="3"/>
      <c r="R129" s="3"/>
      <c r="S129" s="236"/>
      <c r="T129" s="692"/>
      <c r="V129" s="1034"/>
    </row>
    <row r="130" spans="1:22" s="354" customFormat="1" ht="27.95" customHeight="1" x14ac:dyDescent="0.25">
      <c r="A130" s="386"/>
      <c r="B130" s="2822" t="s">
        <v>3284</v>
      </c>
      <c r="C130" s="2817"/>
      <c r="D130" s="2817"/>
      <c r="E130" s="2817"/>
      <c r="F130" s="2817"/>
      <c r="G130" s="2817"/>
      <c r="H130" s="2817"/>
      <c r="I130" s="2817"/>
      <c r="J130" s="2817"/>
      <c r="K130" s="2817"/>
      <c r="L130" s="2817"/>
      <c r="M130" s="2817"/>
      <c r="N130" s="2817"/>
      <c r="O130" s="2817"/>
      <c r="P130" s="2817"/>
      <c r="Q130" s="2817"/>
      <c r="R130" s="2817"/>
      <c r="S130" s="13"/>
      <c r="T130" s="1034"/>
      <c r="U130" s="1034"/>
      <c r="V130" s="1034"/>
    </row>
    <row r="131" spans="1:22" s="354" customFormat="1" x14ac:dyDescent="0.25">
      <c r="A131" s="386"/>
      <c r="B131" s="3"/>
      <c r="C131" s="3"/>
      <c r="D131" s="3"/>
      <c r="E131" s="3"/>
      <c r="F131" s="3"/>
      <c r="G131" s="3"/>
      <c r="H131" s="3"/>
      <c r="I131" s="3"/>
      <c r="J131" s="3"/>
      <c r="K131" s="3"/>
      <c r="L131" s="3"/>
      <c r="M131" s="3"/>
      <c r="N131" s="3"/>
      <c r="O131" s="3"/>
      <c r="P131" s="3"/>
      <c r="Q131" s="3"/>
      <c r="R131" s="3"/>
      <c r="S131" s="3"/>
      <c r="T131" s="1034"/>
      <c r="U131" s="1034"/>
      <c r="V131" s="1034"/>
    </row>
    <row r="132" spans="1:22" s="354" customFormat="1" x14ac:dyDescent="0.25">
      <c r="A132" s="386"/>
      <c r="B132" s="3"/>
      <c r="C132" s="3"/>
      <c r="D132" s="3"/>
      <c r="E132" s="3"/>
      <c r="F132" s="3"/>
      <c r="G132" s="3"/>
      <c r="H132" s="3"/>
      <c r="I132" s="3"/>
      <c r="J132" s="3"/>
      <c r="K132" s="3"/>
      <c r="L132" s="3"/>
      <c r="M132" s="3"/>
      <c r="N132" s="3"/>
      <c r="O132" s="3"/>
      <c r="P132" s="3"/>
      <c r="Q132" s="3"/>
      <c r="R132" s="3"/>
      <c r="S132" s="3"/>
      <c r="T132" s="1034"/>
      <c r="U132" s="1034"/>
      <c r="V132" s="1034"/>
    </row>
    <row r="133" spans="1:22" ht="25.5" x14ac:dyDescent="0.25">
      <c r="B133" s="1512" t="s">
        <v>3238</v>
      </c>
      <c r="C133" s="251"/>
      <c r="D133" s="251"/>
      <c r="E133" s="251"/>
      <c r="F133" s="251"/>
      <c r="G133" s="251"/>
      <c r="H133" s="251"/>
      <c r="I133" s="251"/>
      <c r="J133" s="251"/>
      <c r="K133" s="251"/>
      <c r="L133" s="251"/>
      <c r="M133" s="247"/>
      <c r="N133" s="247"/>
      <c r="O133" s="247"/>
      <c r="P133" s="247"/>
      <c r="Q133" s="247"/>
    </row>
    <row r="134" spans="1:22" s="255" customFormat="1" ht="3" customHeight="1" x14ac:dyDescent="0.25">
      <c r="A134" s="243"/>
      <c r="B134" s="243"/>
      <c r="C134" s="243"/>
      <c r="D134" s="243"/>
      <c r="E134" s="243"/>
      <c r="F134" s="243"/>
      <c r="G134" s="250"/>
      <c r="H134" s="253"/>
      <c r="I134" s="250"/>
      <c r="J134" s="243"/>
      <c r="K134" s="243"/>
      <c r="L134" s="243"/>
      <c r="M134" s="243"/>
      <c r="N134" s="243"/>
      <c r="O134" s="243"/>
      <c r="P134" s="243"/>
      <c r="Q134" s="243"/>
      <c r="T134" s="243"/>
      <c r="U134" s="691"/>
      <c r="V134" s="254"/>
    </row>
    <row r="135" spans="1:22" s="257" customFormat="1" ht="27.95" customHeight="1" x14ac:dyDescent="0.25">
      <c r="A135" s="256"/>
      <c r="B135" s="2807" t="s">
        <v>3285</v>
      </c>
      <c r="C135" s="2808"/>
      <c r="D135" s="2808"/>
      <c r="E135" s="2808"/>
      <c r="F135" s="2808"/>
      <c r="G135" s="2808"/>
      <c r="H135" s="2808"/>
      <c r="I135" s="2808"/>
      <c r="J135" s="2808"/>
      <c r="K135" s="2808"/>
      <c r="L135" s="2808"/>
      <c r="M135" s="2808"/>
      <c r="N135" s="2808"/>
      <c r="O135" s="2808"/>
      <c r="P135" s="2808"/>
      <c r="Q135" s="2808"/>
      <c r="R135" s="2808"/>
      <c r="S135" s="2809"/>
      <c r="U135" s="693"/>
      <c r="V135" s="87" t="s">
        <v>773</v>
      </c>
    </row>
    <row r="136" spans="1:22" s="257" customFormat="1" ht="27.95" customHeight="1" x14ac:dyDescent="0.25">
      <c r="A136" s="256"/>
      <c r="B136" s="2803" t="s">
        <v>3286</v>
      </c>
      <c r="C136" s="2803"/>
      <c r="D136" s="2803"/>
      <c r="E136" s="2803"/>
      <c r="F136" s="2803"/>
      <c r="G136" s="2803"/>
      <c r="H136" s="2803"/>
      <c r="I136" s="2803"/>
      <c r="J136" s="2803"/>
      <c r="K136" s="2803"/>
      <c r="L136" s="2803"/>
      <c r="M136" s="2803"/>
      <c r="N136" s="2824" t="s">
        <v>3287</v>
      </c>
      <c r="O136" s="2825"/>
      <c r="P136" s="2825"/>
      <c r="Q136" s="2825"/>
      <c r="R136" s="2825"/>
      <c r="S136" s="2826"/>
      <c r="U136" s="693"/>
      <c r="V136" s="87"/>
    </row>
    <row r="137" spans="1:22" s="257" customFormat="1" ht="27.95" customHeight="1" x14ac:dyDescent="0.25">
      <c r="A137" s="256"/>
      <c r="B137" s="2803" t="s">
        <v>3279</v>
      </c>
      <c r="C137" s="2803"/>
      <c r="D137" s="2803"/>
      <c r="E137" s="2803"/>
      <c r="F137" s="2803"/>
      <c r="G137" s="2803"/>
      <c r="H137" s="2803"/>
      <c r="I137" s="2803"/>
      <c r="J137" s="2840" t="s">
        <v>3288</v>
      </c>
      <c r="K137" s="2840"/>
      <c r="L137" s="2840"/>
      <c r="M137" s="2840"/>
      <c r="N137" s="2841" t="s">
        <v>3289</v>
      </c>
      <c r="O137" s="2841"/>
      <c r="P137" s="2841"/>
      <c r="Q137" s="2841" t="s">
        <v>3290</v>
      </c>
      <c r="R137" s="2841"/>
      <c r="S137" s="2841"/>
      <c r="U137" s="693"/>
      <c r="V137" s="87"/>
    </row>
    <row r="138" spans="1:22" s="257" customFormat="1" ht="14.1" customHeight="1" x14ac:dyDescent="0.25">
      <c r="A138" s="256"/>
      <c r="B138" s="260"/>
      <c r="C138" s="260"/>
      <c r="D138" s="260"/>
      <c r="E138" s="260"/>
      <c r="F138" s="260"/>
      <c r="G138" s="260"/>
      <c r="H138" s="260"/>
      <c r="I138" s="260"/>
      <c r="J138" s="260"/>
      <c r="K138" s="260"/>
      <c r="M138" s="260"/>
      <c r="N138" s="260"/>
      <c r="O138" s="260"/>
      <c r="P138" s="260"/>
      <c r="Q138" s="260"/>
      <c r="R138" s="251"/>
      <c r="S138" s="251"/>
      <c r="U138" s="693"/>
      <c r="V138" s="87"/>
    </row>
    <row r="139" spans="1:22" s="257" customFormat="1" ht="14.1" customHeight="1" x14ac:dyDescent="0.25">
      <c r="A139" s="256"/>
      <c r="B139" s="260"/>
      <c r="C139" s="260"/>
      <c r="E139" s="260"/>
      <c r="F139" s="2837" t="s">
        <v>3291</v>
      </c>
      <c r="H139" s="2837" t="s">
        <v>3291</v>
      </c>
      <c r="I139" s="260"/>
      <c r="J139" s="260"/>
      <c r="L139" s="2837" t="s">
        <v>3291</v>
      </c>
      <c r="M139" s="260"/>
      <c r="N139" s="260"/>
      <c r="O139" s="2837" t="s">
        <v>3291</v>
      </c>
      <c r="P139" s="260"/>
      <c r="R139" s="2842" t="s">
        <v>3291</v>
      </c>
      <c r="S139" s="260"/>
      <c r="U139" s="693"/>
      <c r="V139" s="87"/>
    </row>
    <row r="140" spans="1:22" s="257" customFormat="1" ht="27.95" customHeight="1" x14ac:dyDescent="0.25">
      <c r="A140" s="256"/>
      <c r="B140" s="260"/>
      <c r="C140" s="260"/>
      <c r="E140" s="260"/>
      <c r="F140" s="2855"/>
      <c r="H140" s="2855"/>
      <c r="I140" s="260"/>
      <c r="J140" s="260"/>
      <c r="L140" s="2855"/>
      <c r="M140" s="260"/>
      <c r="N140" s="260"/>
      <c r="O140" s="2855"/>
      <c r="P140" s="260"/>
      <c r="R140" s="2850"/>
      <c r="S140" s="260"/>
      <c r="U140" s="693"/>
      <c r="V140" s="87"/>
    </row>
    <row r="141" spans="1:22" s="257" customFormat="1" ht="14.1" customHeight="1" x14ac:dyDescent="0.25">
      <c r="A141" s="256"/>
      <c r="B141" s="260"/>
      <c r="C141" s="260"/>
      <c r="D141" s="260"/>
      <c r="E141" s="260"/>
      <c r="F141" s="260"/>
      <c r="G141" s="237"/>
      <c r="H141" s="260"/>
      <c r="I141" s="260"/>
      <c r="J141" s="260"/>
      <c r="K141" s="237"/>
      <c r="L141" s="260"/>
      <c r="M141" s="260"/>
      <c r="N141" s="260"/>
      <c r="O141" s="237"/>
      <c r="P141" s="260"/>
      <c r="Q141" s="260"/>
      <c r="R141" s="251"/>
      <c r="S141" s="251"/>
      <c r="U141" s="693"/>
      <c r="V141" s="87"/>
    </row>
    <row r="142" spans="1:22" s="257" customFormat="1" ht="27.95" customHeight="1" x14ac:dyDescent="0.25">
      <c r="A142" s="256"/>
      <c r="B142" s="2810" t="s">
        <v>3291</v>
      </c>
      <c r="C142" s="2829"/>
      <c r="D142" s="2830"/>
      <c r="E142" s="260"/>
      <c r="F142" s="260"/>
      <c r="G142" s="3"/>
      <c r="H142" s="3"/>
      <c r="I142" s="3"/>
      <c r="J142" s="260"/>
      <c r="K142" s="237"/>
      <c r="L142" s="260"/>
      <c r="M142" s="260"/>
      <c r="N142" s="260"/>
      <c r="O142" s="237"/>
      <c r="P142" s="260"/>
      <c r="Q142" s="260"/>
      <c r="R142" s="251"/>
      <c r="S142" s="251"/>
      <c r="U142" s="693"/>
      <c r="V142" s="87"/>
    </row>
    <row r="143" spans="1:22" s="257" customFormat="1" ht="27.95" customHeight="1" x14ac:dyDescent="0.25">
      <c r="A143" s="256"/>
      <c r="B143" s="2822" t="s">
        <v>3292</v>
      </c>
      <c r="C143" s="2817"/>
      <c r="D143" s="2817"/>
      <c r="E143" s="2817"/>
      <c r="F143" s="2817"/>
      <c r="G143" s="2817"/>
      <c r="H143" s="2817"/>
      <c r="I143" s="2823"/>
      <c r="J143" s="3"/>
      <c r="K143" s="260"/>
      <c r="L143" s="260"/>
      <c r="M143" s="260"/>
      <c r="N143" s="260"/>
      <c r="O143" s="260"/>
      <c r="P143" s="260"/>
      <c r="Q143" s="260"/>
      <c r="R143" s="251"/>
      <c r="S143" s="251"/>
      <c r="U143" s="693"/>
      <c r="V143" s="87"/>
    </row>
    <row r="144" spans="1:22" s="257" customFormat="1" ht="14.1" customHeight="1" x14ac:dyDescent="0.25">
      <c r="A144" s="256"/>
      <c r="U144" s="693"/>
      <c r="V144" s="87"/>
    </row>
    <row r="145" spans="1:22" ht="25.5" x14ac:dyDescent="0.25">
      <c r="B145" s="1512" t="s">
        <v>3238</v>
      </c>
      <c r="C145" s="251"/>
      <c r="D145" s="251"/>
      <c r="E145" s="251"/>
      <c r="F145" s="251"/>
      <c r="G145" s="251"/>
      <c r="H145" s="251"/>
      <c r="I145" s="251"/>
      <c r="J145" s="251"/>
      <c r="K145" s="251"/>
      <c r="L145" s="251"/>
      <c r="M145" s="247"/>
      <c r="N145" s="247"/>
      <c r="O145" s="247"/>
      <c r="P145" s="247"/>
      <c r="Q145" s="247"/>
    </row>
    <row r="146" spans="1:22" ht="3" customHeight="1" x14ac:dyDescent="0.25">
      <c r="B146" s="243"/>
      <c r="C146" s="243"/>
      <c r="D146" s="243"/>
      <c r="E146" s="243"/>
      <c r="F146" s="243"/>
      <c r="G146" s="250"/>
      <c r="H146" s="253"/>
      <c r="I146" s="250"/>
      <c r="J146" s="243"/>
      <c r="K146" s="243"/>
      <c r="L146" s="243"/>
      <c r="M146" s="243"/>
      <c r="N146" s="243"/>
      <c r="O146" s="243"/>
      <c r="P146" s="243"/>
      <c r="Q146" s="243"/>
      <c r="R146" s="255"/>
      <c r="S146" s="255"/>
    </row>
    <row r="147" spans="1:22" ht="27.95" customHeight="1" x14ac:dyDescent="0.25">
      <c r="B147" s="2803" t="s">
        <v>3293</v>
      </c>
      <c r="C147" s="2803"/>
      <c r="D147" s="2803"/>
      <c r="E147" s="2803"/>
      <c r="F147" s="2803"/>
      <c r="G147" s="2803"/>
      <c r="H147" s="2803"/>
      <c r="I147" s="2803"/>
      <c r="J147" s="2803"/>
      <c r="K147" s="2803"/>
      <c r="L147" s="2803"/>
      <c r="M147" s="2803"/>
      <c r="N147" s="2803"/>
      <c r="O147" s="2803"/>
      <c r="P147" s="2803"/>
      <c r="Q147" s="2803"/>
      <c r="R147" s="2803"/>
      <c r="S147" s="2803"/>
      <c r="V147" s="246" t="s">
        <v>774</v>
      </c>
    </row>
    <row r="148" spans="1:22" x14ac:dyDescent="0.25">
      <c r="B148" s="260"/>
      <c r="C148" s="260"/>
      <c r="D148" s="260"/>
      <c r="E148" s="260"/>
      <c r="F148" s="260"/>
      <c r="G148" s="260"/>
      <c r="H148" s="260"/>
      <c r="I148" s="260"/>
      <c r="J148" s="260"/>
      <c r="K148" s="260"/>
      <c r="L148" s="260"/>
      <c r="M148" s="260"/>
      <c r="N148" s="260"/>
      <c r="O148" s="260"/>
      <c r="P148" s="260"/>
      <c r="Q148" s="260"/>
      <c r="R148" s="260"/>
      <c r="S148" s="271"/>
    </row>
    <row r="149" spans="1:22" ht="27.95" customHeight="1" x14ac:dyDescent="0.25">
      <c r="B149" s="2835" t="s">
        <v>3294</v>
      </c>
      <c r="C149" s="2835"/>
      <c r="D149" s="2835"/>
      <c r="E149" s="2835"/>
      <c r="F149" s="2835"/>
      <c r="G149" s="2835"/>
      <c r="H149" s="2835"/>
      <c r="I149" s="2835"/>
      <c r="J149" s="2835"/>
      <c r="K149" s="2835"/>
      <c r="L149" s="2835"/>
      <c r="M149" s="267"/>
      <c r="N149" s="2"/>
      <c r="O149" s="2"/>
      <c r="P149" s="3"/>
      <c r="Q149" s="3"/>
      <c r="R149" s="3"/>
      <c r="S149" s="236"/>
    </row>
    <row r="150" spans="1:22" ht="27.95" customHeight="1" x14ac:dyDescent="0.25">
      <c r="B150" s="2822" t="s">
        <v>3295</v>
      </c>
      <c r="C150" s="2817"/>
      <c r="D150" s="2817"/>
      <c r="E150" s="2817"/>
      <c r="F150" s="2817"/>
      <c r="G150" s="2817"/>
      <c r="H150" s="2817"/>
      <c r="I150" s="2817"/>
      <c r="J150" s="2817"/>
      <c r="K150" s="2817"/>
      <c r="L150" s="2817"/>
      <c r="M150" s="2817"/>
      <c r="N150" s="2817"/>
      <c r="O150" s="2817"/>
      <c r="P150" s="2817"/>
      <c r="Q150" s="2817"/>
      <c r="R150" s="2817"/>
      <c r="S150" s="2823"/>
    </row>
    <row r="152" spans="1:22" s="243" customFormat="1" ht="14.25" x14ac:dyDescent="0.25">
      <c r="U152" s="691"/>
      <c r="V152" s="386"/>
    </row>
    <row r="153" spans="1:22" ht="25.5" x14ac:dyDescent="0.25">
      <c r="B153" s="1512" t="s">
        <v>3238</v>
      </c>
      <c r="C153" s="251"/>
      <c r="D153" s="251"/>
      <c r="E153" s="251"/>
      <c r="F153" s="251"/>
      <c r="G153" s="251"/>
      <c r="H153" s="251"/>
      <c r="I153" s="251"/>
      <c r="J153" s="251"/>
      <c r="K153" s="251"/>
      <c r="L153" s="251"/>
      <c r="M153" s="247"/>
      <c r="N153" s="247"/>
      <c r="O153" s="247"/>
      <c r="P153" s="247"/>
      <c r="Q153" s="247"/>
      <c r="T153" s="243"/>
    </row>
    <row r="154" spans="1:22" s="255" customFormat="1" ht="3" customHeight="1" x14ac:dyDescent="0.25">
      <c r="A154" s="243"/>
      <c r="B154" s="243"/>
      <c r="C154" s="243"/>
      <c r="D154" s="243"/>
      <c r="E154" s="243"/>
      <c r="F154" s="243"/>
      <c r="G154" s="250"/>
      <c r="H154" s="253"/>
      <c r="I154" s="250"/>
      <c r="J154" s="243"/>
      <c r="K154" s="243"/>
      <c r="L154" s="243"/>
      <c r="M154" s="243"/>
      <c r="N154" s="243"/>
      <c r="O154" s="243"/>
      <c r="P154" s="243"/>
      <c r="Q154" s="243"/>
      <c r="T154" s="243"/>
      <c r="U154" s="691"/>
      <c r="V154" s="254"/>
    </row>
    <row r="155" spans="1:22" s="272" customFormat="1" ht="27.95" customHeight="1" x14ac:dyDescent="0.25">
      <c r="A155" s="256"/>
      <c r="B155" s="2807" t="s">
        <v>3293</v>
      </c>
      <c r="C155" s="2808"/>
      <c r="D155" s="2808"/>
      <c r="E155" s="2808"/>
      <c r="F155" s="2808"/>
      <c r="G155" s="2808"/>
      <c r="H155" s="2808"/>
      <c r="I155" s="2808"/>
      <c r="J155" s="2808"/>
      <c r="K155" s="2808"/>
      <c r="L155" s="2808"/>
      <c r="M155" s="2808"/>
      <c r="N155" s="2808"/>
      <c r="O155" s="2808"/>
      <c r="P155" s="2808"/>
      <c r="Q155" s="2808"/>
      <c r="R155" s="2808"/>
      <c r="S155" s="2809"/>
      <c r="T155" s="258"/>
      <c r="U155" s="258"/>
      <c r="V155" s="270"/>
    </row>
    <row r="156" spans="1:22" s="272" customFormat="1" ht="14.1" customHeight="1" x14ac:dyDescent="0.25">
      <c r="A156" s="256"/>
      <c r="B156" s="260"/>
      <c r="C156" s="260"/>
      <c r="D156" s="260"/>
      <c r="E156" s="260"/>
      <c r="F156" s="260"/>
      <c r="G156" s="260"/>
      <c r="H156" s="260"/>
      <c r="I156" s="260"/>
      <c r="J156" s="260"/>
      <c r="K156" s="260"/>
      <c r="L156" s="260"/>
      <c r="M156" s="260"/>
      <c r="N156" s="260"/>
      <c r="O156" s="260"/>
      <c r="P156" s="260"/>
      <c r="Q156" s="260"/>
      <c r="R156" s="260"/>
      <c r="S156" s="273"/>
      <c r="T156" s="258"/>
      <c r="U156" s="258"/>
      <c r="V156" s="270">
        <v>7</v>
      </c>
    </row>
    <row r="157" spans="1:22" s="272" customFormat="1" ht="27.95" customHeight="1" x14ac:dyDescent="0.25">
      <c r="A157" s="256"/>
      <c r="B157" s="2851" t="s">
        <v>3296</v>
      </c>
      <c r="C157" s="2851"/>
      <c r="D157" s="2851"/>
      <c r="E157" s="2851"/>
      <c r="F157" s="2851"/>
      <c r="G157" s="2851"/>
      <c r="H157" s="2851"/>
      <c r="I157" s="2851"/>
      <c r="J157" s="2851"/>
      <c r="K157" s="2851"/>
      <c r="L157" s="2851"/>
      <c r="M157" s="2851"/>
      <c r="N157" s="2852" t="s">
        <v>3297</v>
      </c>
      <c r="O157" s="2853"/>
      <c r="P157" s="2853"/>
      <c r="Q157" s="2853"/>
      <c r="R157" s="2853"/>
      <c r="S157" s="2854"/>
      <c r="T157" s="258"/>
      <c r="U157" s="258"/>
      <c r="V157" s="270"/>
    </row>
    <row r="158" spans="1:22" s="272" customFormat="1" ht="27.95" customHeight="1" x14ac:dyDescent="0.25">
      <c r="A158" s="256"/>
      <c r="B158" s="2795" t="s">
        <v>3298</v>
      </c>
      <c r="C158" s="2796"/>
      <c r="D158" s="2796"/>
      <c r="E158" s="2796"/>
      <c r="F158" s="2796"/>
      <c r="G158" s="2796"/>
      <c r="H158" s="2796"/>
      <c r="I158" s="2796"/>
      <c r="J158" s="2796"/>
      <c r="K158" s="2796"/>
      <c r="L158" s="2796"/>
      <c r="M158" s="2796"/>
      <c r="N158" s="2796"/>
      <c r="O158" s="2796"/>
      <c r="P158" s="2796"/>
      <c r="Q158" s="2796"/>
      <c r="R158" s="2796"/>
      <c r="S158" s="2797"/>
      <c r="T158" s="258"/>
      <c r="U158" s="258"/>
      <c r="V158" s="270"/>
    </row>
    <row r="159" spans="1:22" s="272" customFormat="1" ht="11.25" x14ac:dyDescent="0.25">
      <c r="A159" s="256"/>
      <c r="S159" s="258"/>
      <c r="T159" s="258"/>
      <c r="U159" s="258"/>
      <c r="V159" s="270"/>
    </row>
    <row r="164" spans="1:22" x14ac:dyDescent="0.25">
      <c r="A164" s="249"/>
      <c r="B164" s="249"/>
      <c r="C164" s="249"/>
      <c r="D164" s="249"/>
      <c r="E164" s="249"/>
      <c r="F164" s="249"/>
      <c r="G164" s="249"/>
      <c r="H164" s="249"/>
      <c r="I164" s="249"/>
      <c r="J164" s="249"/>
      <c r="K164" s="249"/>
      <c r="L164" s="249"/>
      <c r="M164" s="249"/>
      <c r="N164" s="249"/>
      <c r="O164" s="249"/>
      <c r="P164" s="249"/>
      <c r="Q164" s="249"/>
      <c r="R164" s="249"/>
      <c r="S164" s="249"/>
      <c r="T164" s="249"/>
      <c r="U164" s="691"/>
      <c r="V164" s="248"/>
    </row>
    <row r="165" spans="1:22" ht="25.5" x14ac:dyDescent="0.25">
      <c r="B165" s="1515" t="s">
        <v>3234</v>
      </c>
      <c r="C165" s="251"/>
      <c r="D165" s="251"/>
      <c r="E165" s="251"/>
      <c r="F165" s="251"/>
      <c r="G165" s="251"/>
      <c r="H165" s="251"/>
      <c r="I165" s="251"/>
      <c r="J165" s="251"/>
      <c r="K165" s="251"/>
      <c r="L165" s="251"/>
      <c r="M165" s="247"/>
      <c r="N165" s="247"/>
      <c r="O165" s="247"/>
      <c r="P165" s="247"/>
      <c r="Q165" s="247"/>
      <c r="T165" s="243"/>
    </row>
    <row r="166" spans="1:22" s="255" customFormat="1" ht="3" customHeight="1" x14ac:dyDescent="0.25">
      <c r="A166" s="243"/>
      <c r="B166" s="243"/>
      <c r="C166" s="243"/>
      <c r="D166" s="243"/>
      <c r="E166" s="243"/>
      <c r="F166" s="243"/>
      <c r="G166" s="250"/>
      <c r="H166" s="253"/>
      <c r="I166" s="250"/>
      <c r="J166" s="243"/>
      <c r="K166" s="243"/>
      <c r="L166" s="243"/>
      <c r="M166" s="243"/>
      <c r="N166" s="243"/>
      <c r="O166" s="243"/>
      <c r="P166" s="243"/>
      <c r="Q166" s="243"/>
      <c r="T166" s="243"/>
      <c r="U166" s="691"/>
      <c r="V166" s="254"/>
    </row>
    <row r="167" spans="1:22" s="257" customFormat="1" ht="27.95" customHeight="1" x14ac:dyDescent="0.25">
      <c r="A167" s="256"/>
      <c r="B167" s="2807" t="s">
        <v>3279</v>
      </c>
      <c r="C167" s="2808"/>
      <c r="D167" s="2808"/>
      <c r="E167" s="2808"/>
      <c r="F167" s="2808"/>
      <c r="G167" s="2808"/>
      <c r="H167" s="2808"/>
      <c r="I167" s="2808"/>
      <c r="J167" s="2808"/>
      <c r="K167" s="2808"/>
      <c r="L167" s="2808"/>
      <c r="M167" s="2808"/>
      <c r="N167" s="2808"/>
      <c r="O167" s="2808"/>
      <c r="P167" s="2808"/>
      <c r="Q167" s="2808"/>
      <c r="R167" s="2808"/>
      <c r="S167" s="2809"/>
      <c r="T167" s="256"/>
      <c r="U167" s="693"/>
      <c r="V167" s="87">
        <v>8</v>
      </c>
    </row>
    <row r="168" spans="1:22" s="257" customFormat="1" ht="27.95" customHeight="1" x14ac:dyDescent="0.25">
      <c r="A168" s="256"/>
      <c r="B168" s="2801" t="s">
        <v>3299</v>
      </c>
      <c r="C168" s="2801"/>
      <c r="D168" s="2801"/>
      <c r="E168" s="2801"/>
      <c r="F168" s="2801"/>
      <c r="G168" s="2801"/>
      <c r="H168" s="2801"/>
      <c r="I168" s="2801"/>
      <c r="J168" s="2801"/>
      <c r="K168" s="2801"/>
      <c r="L168" s="2801"/>
      <c r="M168" s="2801"/>
      <c r="N168" s="2813" t="s">
        <v>3300</v>
      </c>
      <c r="O168" s="2814"/>
      <c r="P168" s="2814"/>
      <c r="Q168" s="2814"/>
      <c r="R168" s="2814"/>
      <c r="S168" s="2815"/>
      <c r="T168" s="256"/>
      <c r="U168" s="693"/>
      <c r="V168" s="87"/>
    </row>
    <row r="169" spans="1:22" s="257" customFormat="1" ht="14.1" customHeight="1" x14ac:dyDescent="0.25">
      <c r="A169" s="256"/>
      <c r="B169" s="2825"/>
      <c r="C169" s="2825"/>
      <c r="D169" s="2825"/>
      <c r="E169" s="2825"/>
      <c r="F169" s="2825"/>
      <c r="G169" s="2825"/>
      <c r="H169" s="2194"/>
      <c r="I169" s="2194"/>
      <c r="J169" s="2194"/>
      <c r="K169" s="2194"/>
      <c r="L169" s="2194"/>
      <c r="M169" s="2194"/>
      <c r="N169" s="2816"/>
      <c r="O169" s="2816"/>
      <c r="P169" s="2816"/>
      <c r="Q169" s="2816"/>
      <c r="R169" s="2816"/>
      <c r="S169" s="2816"/>
      <c r="T169" s="256"/>
      <c r="U169" s="693"/>
      <c r="V169" s="87"/>
    </row>
    <row r="170" spans="1:22" s="257" customFormat="1" ht="27.95" customHeight="1" x14ac:dyDescent="0.25">
      <c r="A170" s="256"/>
      <c r="B170" s="2842" t="s">
        <v>3301</v>
      </c>
      <c r="C170" s="2842"/>
      <c r="D170" s="2842"/>
      <c r="E170" s="2842"/>
      <c r="F170" s="2842"/>
      <c r="G170" s="2842"/>
      <c r="H170" s="2843" t="s">
        <v>3302</v>
      </c>
      <c r="I170" s="2846"/>
      <c r="J170" s="2846"/>
      <c r="K170" s="2846"/>
      <c r="L170" s="2846"/>
      <c r="M170" s="2846"/>
      <c r="N170" s="1053"/>
      <c r="O170" s="1054"/>
      <c r="P170" s="1054"/>
      <c r="Q170" s="1054"/>
      <c r="R170" s="1054"/>
      <c r="S170" s="1054"/>
      <c r="T170" s="256"/>
      <c r="U170" s="693"/>
      <c r="V170" s="87"/>
    </row>
    <row r="171" spans="1:22" ht="27.95" customHeight="1" x14ac:dyDescent="0.25">
      <c r="B171" s="2795" t="s">
        <v>3303</v>
      </c>
      <c r="C171" s="2796"/>
      <c r="D171" s="2796"/>
      <c r="E171" s="2796"/>
      <c r="F171" s="2796"/>
      <c r="G171" s="2796"/>
      <c r="H171" s="2796"/>
      <c r="I171" s="2796"/>
      <c r="J171" s="2796"/>
      <c r="K171" s="2796"/>
      <c r="L171" s="2796"/>
      <c r="M171" s="2797"/>
      <c r="N171" s="13"/>
      <c r="O171" s="3"/>
      <c r="P171" s="3"/>
      <c r="Q171" s="3"/>
      <c r="R171" s="3"/>
      <c r="S171" s="3"/>
    </row>
    <row r="176" spans="1:22" x14ac:dyDescent="0.25">
      <c r="A176" s="249"/>
      <c r="B176" s="249"/>
      <c r="C176" s="249"/>
      <c r="D176" s="249"/>
      <c r="E176" s="249"/>
      <c r="F176" s="249"/>
      <c r="G176" s="249"/>
      <c r="H176" s="249"/>
      <c r="I176" s="249"/>
      <c r="J176" s="249"/>
      <c r="K176" s="249"/>
      <c r="L176" s="249"/>
      <c r="M176" s="249"/>
      <c r="N176" s="249"/>
      <c r="O176" s="249"/>
      <c r="P176" s="249"/>
      <c r="Q176" s="249"/>
      <c r="R176" s="249"/>
      <c r="S176" s="249"/>
      <c r="T176" s="249"/>
      <c r="U176" s="691"/>
      <c r="V176" s="248"/>
    </row>
    <row r="177" spans="1:22" ht="25.5" x14ac:dyDescent="0.25">
      <c r="B177" s="1512" t="s">
        <v>3238</v>
      </c>
      <c r="C177" s="251"/>
      <c r="D177" s="251"/>
      <c r="E177" s="251"/>
      <c r="F177" s="251"/>
      <c r="G177" s="251"/>
      <c r="H177" s="251"/>
      <c r="I177" s="251"/>
      <c r="J177" s="251"/>
      <c r="K177" s="251"/>
      <c r="L177" s="251"/>
      <c r="M177" s="247"/>
      <c r="N177" s="247"/>
      <c r="O177" s="247"/>
      <c r="P177" s="247"/>
      <c r="Q177" s="247"/>
      <c r="T177" s="243"/>
    </row>
    <row r="178" spans="1:22" s="255" customFormat="1" ht="3" customHeight="1" x14ac:dyDescent="0.25">
      <c r="A178" s="243"/>
      <c r="B178" s="243"/>
      <c r="C178" s="243"/>
      <c r="D178" s="243"/>
      <c r="E178" s="243"/>
      <c r="F178" s="243"/>
      <c r="G178" s="250"/>
      <c r="H178" s="253"/>
      <c r="I178" s="250"/>
      <c r="J178" s="243"/>
      <c r="K178" s="243"/>
      <c r="L178" s="243"/>
      <c r="M178" s="243"/>
      <c r="N178" s="243"/>
      <c r="O178" s="243"/>
      <c r="P178" s="243"/>
      <c r="Q178" s="243"/>
      <c r="T178" s="243"/>
      <c r="U178" s="691"/>
      <c r="V178" s="254"/>
    </row>
    <row r="179" spans="1:22" s="262" customFormat="1" ht="27.95" customHeight="1" x14ac:dyDescent="0.25">
      <c r="A179" s="261"/>
      <c r="B179" s="2807" t="s">
        <v>3279</v>
      </c>
      <c r="C179" s="2808"/>
      <c r="D179" s="2808"/>
      <c r="E179" s="2808"/>
      <c r="F179" s="2808"/>
      <c r="G179" s="2808"/>
      <c r="H179" s="2808"/>
      <c r="I179" s="2808"/>
      <c r="J179" s="2808"/>
      <c r="K179" s="2808"/>
      <c r="L179" s="2808"/>
      <c r="M179" s="2808"/>
      <c r="N179" s="2808"/>
      <c r="O179" s="2808"/>
      <c r="P179" s="2808"/>
      <c r="Q179" s="2808"/>
      <c r="R179" s="2808"/>
      <c r="S179" s="2809"/>
      <c r="T179" s="261"/>
      <c r="U179" s="694"/>
      <c r="V179" s="263">
        <v>9</v>
      </c>
    </row>
    <row r="180" spans="1:22" s="262" customFormat="1" ht="27.95" customHeight="1" x14ac:dyDescent="0.25">
      <c r="A180" s="261"/>
      <c r="B180" s="2865" t="s">
        <v>3304</v>
      </c>
      <c r="C180" s="2866"/>
      <c r="D180" s="2866"/>
      <c r="E180" s="2866"/>
      <c r="F180" s="2866"/>
      <c r="G180" s="2866"/>
      <c r="H180" s="2866"/>
      <c r="I180" s="2866"/>
      <c r="J180" s="2866"/>
      <c r="K180" s="2866"/>
      <c r="L180" s="2867"/>
      <c r="M180" s="2813" t="s">
        <v>3305</v>
      </c>
      <c r="N180" s="2814"/>
      <c r="O180" s="2814"/>
      <c r="P180" s="2814"/>
      <c r="Q180" s="2814"/>
      <c r="R180" s="2814"/>
      <c r="S180" s="2815"/>
      <c r="T180" s="261"/>
      <c r="U180" s="694"/>
      <c r="V180" s="263"/>
    </row>
    <row r="181" spans="1:22" s="262" customFormat="1" ht="11.25" x14ac:dyDescent="0.25">
      <c r="A181" s="261"/>
      <c r="B181" s="260"/>
      <c r="C181" s="260"/>
      <c r="D181" s="260"/>
      <c r="E181" s="260"/>
      <c r="F181" s="260"/>
      <c r="G181" s="260"/>
      <c r="H181" s="260"/>
      <c r="I181" s="260"/>
      <c r="J181" s="260"/>
      <c r="K181" s="260"/>
      <c r="L181" s="260"/>
      <c r="M181" s="260"/>
      <c r="N181" s="260"/>
      <c r="O181" s="260"/>
      <c r="P181" s="260"/>
      <c r="Q181" s="260"/>
      <c r="R181" s="260"/>
      <c r="S181" s="251"/>
      <c r="T181" s="261"/>
      <c r="U181" s="694"/>
      <c r="V181" s="263"/>
    </row>
    <row r="182" spans="1:22" s="262" customFormat="1" ht="27.95" customHeight="1" x14ac:dyDescent="0.25">
      <c r="A182" s="261"/>
      <c r="B182" s="2856" t="s">
        <v>3306</v>
      </c>
      <c r="C182" s="2857"/>
      <c r="D182" s="2857"/>
      <c r="E182" s="2857"/>
      <c r="F182" s="2857"/>
      <c r="G182" s="2858"/>
      <c r="H182" s="2813" t="s">
        <v>3307</v>
      </c>
      <c r="I182" s="2814"/>
      <c r="J182" s="2814"/>
      <c r="K182" s="2814"/>
      <c r="L182" s="2815"/>
      <c r="M182" s="274"/>
      <c r="N182" s="251"/>
      <c r="O182" s="251"/>
      <c r="P182" s="251"/>
      <c r="Q182" s="265"/>
      <c r="R182" s="265"/>
      <c r="S182" s="265"/>
      <c r="T182" s="261"/>
      <c r="U182" s="694"/>
      <c r="V182" s="263"/>
    </row>
    <row r="183" spans="1:22" s="262" customFormat="1" ht="27.95" customHeight="1" x14ac:dyDescent="0.25">
      <c r="A183" s="261"/>
      <c r="B183" s="2822" t="s">
        <v>3308</v>
      </c>
      <c r="C183" s="2817"/>
      <c r="D183" s="2817"/>
      <c r="E183" s="2817"/>
      <c r="F183" s="2817"/>
      <c r="G183" s="2817"/>
      <c r="H183" s="2817"/>
      <c r="I183" s="2817"/>
      <c r="J183" s="2817"/>
      <c r="K183" s="2817"/>
      <c r="L183" s="2823"/>
      <c r="M183" s="13"/>
      <c r="N183" s="3"/>
      <c r="O183" s="3"/>
      <c r="P183" s="3"/>
      <c r="Q183" s="3"/>
      <c r="R183" s="3"/>
      <c r="S183" s="3"/>
      <c r="T183" s="261"/>
      <c r="U183" s="694"/>
      <c r="V183" s="263"/>
    </row>
    <row r="187" spans="1:22" x14ac:dyDescent="0.25">
      <c r="A187" s="249"/>
      <c r="B187" s="249"/>
      <c r="C187" s="249"/>
      <c r="D187" s="249"/>
      <c r="E187" s="249"/>
      <c r="F187" s="249"/>
      <c r="G187" s="249"/>
      <c r="H187" s="249"/>
      <c r="I187" s="249"/>
      <c r="J187" s="249"/>
      <c r="K187" s="249"/>
      <c r="L187" s="249"/>
      <c r="M187" s="249"/>
      <c r="N187" s="249"/>
      <c r="O187" s="249"/>
      <c r="P187" s="249"/>
      <c r="Q187" s="249"/>
      <c r="R187" s="249"/>
      <c r="S187" s="249"/>
      <c r="T187" s="249"/>
      <c r="U187" s="691"/>
      <c r="V187" s="248"/>
    </row>
    <row r="188" spans="1:22" ht="25.5" x14ac:dyDescent="0.25">
      <c r="B188" s="1512" t="s">
        <v>3238</v>
      </c>
      <c r="C188" s="251"/>
      <c r="D188" s="251"/>
      <c r="E188" s="251"/>
      <c r="F188" s="251"/>
      <c r="G188" s="251"/>
      <c r="H188" s="251"/>
      <c r="I188" s="251"/>
      <c r="J188" s="251"/>
      <c r="K188" s="251"/>
      <c r="L188" s="251"/>
      <c r="M188" s="247"/>
      <c r="N188" s="247"/>
      <c r="O188" s="247"/>
      <c r="P188" s="247"/>
      <c r="Q188" s="247"/>
      <c r="T188" s="243"/>
    </row>
    <row r="189" spans="1:22" s="255" customFormat="1" ht="3" customHeight="1" x14ac:dyDescent="0.25">
      <c r="A189" s="243"/>
      <c r="B189" s="243"/>
      <c r="C189" s="243"/>
      <c r="D189" s="243"/>
      <c r="E189" s="243"/>
      <c r="F189" s="243"/>
      <c r="G189" s="250"/>
      <c r="H189" s="253"/>
      <c r="I189" s="250"/>
      <c r="J189" s="243"/>
      <c r="K189" s="243"/>
      <c r="L189" s="243"/>
      <c r="M189" s="243"/>
      <c r="N189" s="243"/>
      <c r="O189" s="243"/>
      <c r="P189" s="243"/>
      <c r="Q189" s="243"/>
      <c r="T189" s="243"/>
      <c r="U189" s="691"/>
      <c r="V189" s="254"/>
    </row>
    <row r="190" spans="1:22" s="257" customFormat="1" ht="27.95" customHeight="1" x14ac:dyDescent="0.25">
      <c r="A190" s="256"/>
      <c r="B190" s="2803" t="s">
        <v>3279</v>
      </c>
      <c r="C190" s="2803"/>
      <c r="D190" s="2803"/>
      <c r="E190" s="2803"/>
      <c r="F190" s="2803"/>
      <c r="G190" s="2803"/>
      <c r="H190" s="2803"/>
      <c r="I190" s="2803"/>
      <c r="J190" s="2803"/>
      <c r="K190" s="2803"/>
      <c r="L190" s="2803"/>
      <c r="M190" s="2803"/>
      <c r="N190" s="2803"/>
      <c r="O190" s="2803"/>
      <c r="P190" s="2803"/>
      <c r="Q190" s="2803"/>
      <c r="R190" s="2803"/>
      <c r="S190" s="2803"/>
      <c r="T190" s="256"/>
      <c r="U190" s="693"/>
      <c r="V190" s="87">
        <v>12</v>
      </c>
    </row>
    <row r="191" spans="1:22" s="257" customFormat="1" ht="27.95" customHeight="1" x14ac:dyDescent="0.25">
      <c r="A191" s="256"/>
      <c r="B191" s="2807" t="s">
        <v>1776</v>
      </c>
      <c r="C191" s="2808"/>
      <c r="D191" s="2808"/>
      <c r="E191" s="2808"/>
      <c r="F191" s="2808"/>
      <c r="G191" s="2809"/>
      <c r="H191" s="2824" t="s">
        <v>1777</v>
      </c>
      <c r="I191" s="2825"/>
      <c r="J191" s="2825"/>
      <c r="K191" s="2825"/>
      <c r="L191" s="2825"/>
      <c r="M191" s="2825"/>
      <c r="N191" s="2825"/>
      <c r="O191" s="2825"/>
      <c r="P191" s="2825"/>
      <c r="Q191" s="2825"/>
      <c r="R191" s="2825"/>
      <c r="S191" s="2826"/>
      <c r="T191" s="256"/>
      <c r="U191" s="693"/>
      <c r="V191" s="87"/>
    </row>
    <row r="192" spans="1:22" s="257" customFormat="1" ht="27.95" customHeight="1" x14ac:dyDescent="0.25">
      <c r="A192" s="256"/>
      <c r="B192" s="2859" t="s">
        <v>3309</v>
      </c>
      <c r="C192" s="2860"/>
      <c r="D192" s="2860"/>
      <c r="E192" s="2860"/>
      <c r="F192" s="2861"/>
      <c r="G192" s="3"/>
      <c r="H192" s="3"/>
      <c r="I192" s="3"/>
      <c r="J192" s="3"/>
      <c r="K192" s="3"/>
      <c r="L192" s="3"/>
      <c r="M192" s="3"/>
      <c r="N192" s="3"/>
      <c r="O192" s="3"/>
      <c r="P192" s="3"/>
      <c r="Q192" s="3"/>
      <c r="R192" s="260"/>
      <c r="S192" s="260"/>
      <c r="T192" s="256"/>
      <c r="U192" s="693"/>
      <c r="V192" s="87"/>
    </row>
    <row r="193" spans="1:22" s="257" customFormat="1" ht="27.95" customHeight="1" x14ac:dyDescent="0.25">
      <c r="A193" s="693"/>
      <c r="B193" s="2847" t="s">
        <v>3310</v>
      </c>
      <c r="C193" s="2848"/>
      <c r="D193" s="2848"/>
      <c r="E193" s="2849"/>
      <c r="F193" s="1198"/>
      <c r="G193" s="3"/>
      <c r="H193" s="3"/>
      <c r="I193" s="3"/>
      <c r="J193" s="3"/>
      <c r="K193" s="3"/>
      <c r="L193" s="3"/>
      <c r="M193" s="3"/>
      <c r="N193" s="3"/>
      <c r="O193" s="3"/>
      <c r="P193" s="3"/>
      <c r="Q193" s="3"/>
      <c r="R193" s="260"/>
      <c r="S193" s="260"/>
      <c r="T193" s="693"/>
      <c r="U193" s="693"/>
      <c r="V193" s="87"/>
    </row>
    <row r="194" spans="1:22" s="257" customFormat="1" ht="14.1" customHeight="1" x14ac:dyDescent="0.25">
      <c r="A194" s="693"/>
      <c r="B194" s="3"/>
      <c r="C194" s="3"/>
      <c r="D194" s="3"/>
      <c r="E194" s="3"/>
      <c r="F194" s="3"/>
      <c r="G194" s="3"/>
      <c r="H194" s="3"/>
      <c r="I194" s="3"/>
      <c r="J194" s="3"/>
      <c r="K194" s="3"/>
      <c r="L194" s="3"/>
      <c r="M194" s="3"/>
      <c r="N194" s="3"/>
      <c r="O194" s="3"/>
      <c r="P194" s="3"/>
      <c r="Q194" s="3"/>
      <c r="R194" s="260"/>
      <c r="S194" s="260"/>
      <c r="T194" s="693"/>
      <c r="U194" s="693"/>
      <c r="V194" s="87"/>
    </row>
    <row r="195" spans="1:22" s="257" customFormat="1" ht="27.95" customHeight="1" x14ac:dyDescent="0.25">
      <c r="A195" s="256"/>
      <c r="B195" s="2810" t="s">
        <v>3311</v>
      </c>
      <c r="C195" s="2811"/>
      <c r="D195" s="2811"/>
      <c r="E195" s="1036"/>
      <c r="F195" s="1033"/>
      <c r="G195" s="3"/>
      <c r="H195" s="3"/>
      <c r="I195" s="3"/>
      <c r="J195" s="3"/>
      <c r="K195" s="3"/>
      <c r="L195" s="3"/>
      <c r="M195" s="3"/>
      <c r="N195" s="3"/>
      <c r="O195" s="3"/>
      <c r="P195" s="3"/>
      <c r="Q195" s="3"/>
      <c r="R195" s="260"/>
      <c r="S195" s="260"/>
      <c r="T195" s="256"/>
      <c r="U195" s="693"/>
      <c r="V195" s="87"/>
    </row>
    <row r="196" spans="1:22" s="257" customFormat="1" ht="27.95" customHeight="1" x14ac:dyDescent="0.25">
      <c r="A196" s="256"/>
      <c r="B196" s="2822" t="s">
        <v>3312</v>
      </c>
      <c r="C196" s="2817"/>
      <c r="D196" s="2817"/>
      <c r="E196" s="2817"/>
      <c r="F196" s="1037"/>
      <c r="G196" s="251"/>
      <c r="H196" s="260"/>
      <c r="I196" s="260"/>
      <c r="J196" s="251"/>
      <c r="K196" s="251"/>
      <c r="L196" s="251"/>
      <c r="M196" s="251"/>
      <c r="N196" s="251"/>
      <c r="O196" s="251"/>
      <c r="P196" s="251"/>
      <c r="Q196" s="251"/>
      <c r="R196" s="260"/>
      <c r="S196" s="260"/>
      <c r="T196" s="256"/>
      <c r="U196" s="693"/>
      <c r="V196" s="87"/>
    </row>
    <row r="197" spans="1:22" s="257" customFormat="1" ht="14.1" customHeight="1" x14ac:dyDescent="0.25">
      <c r="A197" s="256"/>
      <c r="F197" s="693"/>
      <c r="G197" s="3"/>
      <c r="H197" s="3"/>
      <c r="I197" s="3"/>
      <c r="J197" s="3"/>
      <c r="K197" s="3"/>
      <c r="L197" s="260"/>
      <c r="M197" s="260"/>
      <c r="N197" s="260"/>
      <c r="O197" s="260"/>
      <c r="P197" s="260"/>
      <c r="Q197" s="260"/>
      <c r="R197" s="260"/>
      <c r="S197" s="260"/>
      <c r="T197" s="256"/>
      <c r="U197" s="693"/>
      <c r="V197" s="87"/>
    </row>
    <row r="204" spans="1:22" x14ac:dyDescent="0.25">
      <c r="A204" s="249"/>
      <c r="B204" s="249"/>
      <c r="C204" s="249"/>
      <c r="D204" s="249"/>
      <c r="E204" s="249"/>
      <c r="F204" s="249"/>
      <c r="G204" s="249"/>
      <c r="H204" s="249"/>
      <c r="I204" s="249"/>
      <c r="J204" s="249"/>
      <c r="K204" s="249"/>
      <c r="L204" s="249"/>
      <c r="M204" s="249"/>
      <c r="N204" s="249"/>
      <c r="O204" s="249"/>
      <c r="P204" s="249"/>
      <c r="Q204" s="249"/>
      <c r="R204" s="249"/>
      <c r="S204" s="249"/>
      <c r="T204" s="249"/>
      <c r="U204" s="691"/>
      <c r="V204" s="248"/>
    </row>
    <row r="205" spans="1:22" ht="25.5" x14ac:dyDescent="0.25">
      <c r="B205" s="1512" t="s">
        <v>3238</v>
      </c>
      <c r="C205" s="251"/>
      <c r="D205" s="251"/>
      <c r="E205" s="251"/>
      <c r="F205" s="251"/>
      <c r="G205" s="251"/>
      <c r="H205" s="251"/>
      <c r="I205" s="251"/>
      <c r="J205" s="251"/>
      <c r="K205" s="251"/>
      <c r="L205" s="251"/>
      <c r="M205" s="247"/>
      <c r="N205" s="247"/>
      <c r="O205" s="247"/>
      <c r="P205" s="247"/>
      <c r="Q205" s="247"/>
      <c r="T205" s="243"/>
    </row>
    <row r="206" spans="1:22" s="255" customFormat="1" ht="3" customHeight="1" x14ac:dyDescent="0.25">
      <c r="A206" s="243"/>
      <c r="B206" s="243"/>
      <c r="C206" s="243"/>
      <c r="D206" s="243"/>
      <c r="E206" s="243"/>
      <c r="F206" s="243"/>
      <c r="G206" s="250"/>
      <c r="H206" s="253"/>
      <c r="I206" s="250"/>
      <c r="J206" s="243"/>
      <c r="K206" s="243"/>
      <c r="L206" s="243"/>
      <c r="M206" s="243"/>
      <c r="N206" s="243"/>
      <c r="O206" s="243"/>
      <c r="P206" s="243"/>
      <c r="Q206" s="243"/>
      <c r="T206" s="243"/>
      <c r="U206" s="691"/>
      <c r="V206" s="254"/>
    </row>
    <row r="207" spans="1:22" s="257" customFormat="1" ht="27.95" customHeight="1" x14ac:dyDescent="0.25">
      <c r="A207" s="256"/>
      <c r="B207" s="2803" t="s">
        <v>3313</v>
      </c>
      <c r="C207" s="2803"/>
      <c r="D207" s="2803"/>
      <c r="E207" s="2803"/>
      <c r="F207" s="2803"/>
      <c r="G207" s="2803"/>
      <c r="H207" s="2803"/>
      <c r="I207" s="2803"/>
      <c r="J207" s="2803"/>
      <c r="K207" s="2803"/>
      <c r="L207" s="2803"/>
      <c r="M207" s="2803"/>
      <c r="N207" s="2803"/>
      <c r="O207" s="2803"/>
      <c r="P207" s="2803"/>
      <c r="Q207" s="2803"/>
      <c r="R207" s="2803"/>
      <c r="S207" s="2803"/>
      <c r="T207" s="256"/>
      <c r="U207" s="693"/>
      <c r="V207" s="87">
        <v>13</v>
      </c>
    </row>
    <row r="208" spans="1:22" s="257" customFormat="1" ht="27.95" customHeight="1" x14ac:dyDescent="0.25">
      <c r="A208" s="256"/>
      <c r="B208" s="2802" t="s">
        <v>1776</v>
      </c>
      <c r="C208" s="2862"/>
      <c r="D208" s="2862"/>
      <c r="E208" s="2862"/>
      <c r="F208" s="2862"/>
      <c r="G208" s="2862"/>
      <c r="H208" s="2862"/>
      <c r="I208" s="2862"/>
      <c r="J208" s="2863" t="s">
        <v>1777</v>
      </c>
      <c r="K208" s="2864"/>
      <c r="L208" s="2864"/>
      <c r="M208" s="2864"/>
      <c r="N208" s="2864"/>
      <c r="O208" s="2864"/>
      <c r="P208" s="2864"/>
      <c r="Q208" s="2864"/>
      <c r="R208" s="2864"/>
      <c r="S208" s="2864"/>
      <c r="T208" s="256"/>
      <c r="U208" s="693"/>
      <c r="V208" s="87"/>
    </row>
    <row r="209" spans="1:22" s="257" customFormat="1" ht="14.1" customHeight="1" x14ac:dyDescent="0.25">
      <c r="A209" s="256"/>
      <c r="B209" s="260"/>
      <c r="C209" s="260"/>
      <c r="D209" s="260"/>
      <c r="E209" s="260"/>
      <c r="F209" s="260"/>
      <c r="G209" s="260"/>
      <c r="H209" s="260"/>
      <c r="I209" s="260"/>
      <c r="J209" s="260"/>
      <c r="K209" s="260"/>
      <c r="L209" s="260"/>
      <c r="M209" s="260"/>
      <c r="N209" s="260"/>
      <c r="O209" s="260"/>
      <c r="P209" s="260"/>
      <c r="Q209" s="260"/>
      <c r="R209" s="260"/>
      <c r="S209" s="260"/>
      <c r="T209" s="256"/>
      <c r="U209" s="693"/>
      <c r="V209" s="87"/>
    </row>
    <row r="210" spans="1:22" s="257" customFormat="1" ht="27.95" customHeight="1" x14ac:dyDescent="0.25">
      <c r="A210" s="256"/>
      <c r="B210" s="265"/>
      <c r="C210" s="265"/>
      <c r="D210" s="265"/>
      <c r="E210" s="265"/>
      <c r="F210" s="265"/>
      <c r="G210" s="265"/>
      <c r="H210" s="265"/>
      <c r="I210" s="265"/>
      <c r="J210" s="2842" t="s">
        <v>3314</v>
      </c>
      <c r="K210" s="2842"/>
      <c r="L210" s="2842"/>
      <c r="M210" s="2842"/>
      <c r="N210" s="2842"/>
      <c r="O210" s="2842"/>
      <c r="P210" s="2842"/>
      <c r="Q210" s="2842"/>
      <c r="R210" s="2842"/>
      <c r="S210" s="2842"/>
      <c r="T210" s="256"/>
      <c r="U210" s="693"/>
      <c r="V210" s="87"/>
    </row>
    <row r="214" spans="1:22" x14ac:dyDescent="0.25">
      <c r="A214" s="249"/>
      <c r="B214" s="249"/>
      <c r="C214" s="249"/>
      <c r="D214" s="249"/>
      <c r="E214" s="249"/>
      <c r="F214" s="249"/>
      <c r="G214" s="249"/>
      <c r="H214" s="249"/>
      <c r="I214" s="249"/>
      <c r="J214" s="249"/>
      <c r="K214" s="249"/>
      <c r="L214" s="249"/>
      <c r="M214" s="249"/>
      <c r="N214" s="249"/>
      <c r="O214" s="249"/>
      <c r="P214" s="249"/>
      <c r="Q214" s="249"/>
      <c r="R214" s="249"/>
      <c r="S214" s="249"/>
      <c r="T214" s="249"/>
      <c r="U214" s="691"/>
      <c r="V214" s="248"/>
    </row>
    <row r="215" spans="1:22" ht="25.5" x14ac:dyDescent="0.25">
      <c r="B215" s="1512" t="s">
        <v>3238</v>
      </c>
      <c r="C215" s="251"/>
      <c r="D215" s="251"/>
      <c r="E215" s="251"/>
      <c r="F215" s="251"/>
      <c r="G215" s="251"/>
      <c r="H215" s="251"/>
      <c r="I215" s="251"/>
      <c r="J215" s="251"/>
      <c r="K215" s="251"/>
      <c r="L215" s="251"/>
      <c r="M215" s="247"/>
      <c r="N215" s="247"/>
      <c r="O215" s="247"/>
      <c r="P215" s="247"/>
      <c r="Q215" s="247"/>
      <c r="T215" s="243"/>
    </row>
    <row r="216" spans="1:22" s="255" customFormat="1" ht="3" customHeight="1" x14ac:dyDescent="0.25">
      <c r="A216" s="243"/>
      <c r="B216" s="243"/>
      <c r="C216" s="243"/>
      <c r="D216" s="243"/>
      <c r="E216" s="243"/>
      <c r="F216" s="243"/>
      <c r="G216" s="250"/>
      <c r="H216" s="253"/>
      <c r="I216" s="250"/>
      <c r="J216" s="243"/>
      <c r="K216" s="243"/>
      <c r="L216" s="243"/>
      <c r="M216" s="243"/>
      <c r="N216" s="243"/>
      <c r="O216" s="243"/>
      <c r="P216" s="243"/>
      <c r="Q216" s="243"/>
      <c r="T216" s="243"/>
      <c r="U216" s="691"/>
      <c r="V216" s="254"/>
    </row>
    <row r="217" spans="1:22" s="257" customFormat="1" ht="27.95" customHeight="1" x14ac:dyDescent="0.25">
      <c r="A217" s="256"/>
      <c r="B217" s="2803" t="s">
        <v>3313</v>
      </c>
      <c r="C217" s="2803"/>
      <c r="D217" s="2803"/>
      <c r="E217" s="2803"/>
      <c r="F217" s="2803"/>
      <c r="G217" s="2803"/>
      <c r="H217" s="2803"/>
      <c r="I217" s="2803"/>
      <c r="J217" s="2803"/>
      <c r="K217" s="2803"/>
      <c r="L217" s="2803"/>
      <c r="M217" s="2803"/>
      <c r="N217" s="2803"/>
      <c r="O217" s="2803"/>
      <c r="P217" s="2803"/>
      <c r="Q217" s="2803"/>
      <c r="R217" s="2803"/>
      <c r="S217" s="2803"/>
      <c r="T217" s="256"/>
      <c r="U217" s="693"/>
      <c r="V217" s="87">
        <v>14</v>
      </c>
    </row>
    <row r="218" spans="1:22" s="257" customFormat="1" ht="27.95" customHeight="1" x14ac:dyDescent="0.25">
      <c r="A218" s="256"/>
      <c r="B218" s="2803" t="s">
        <v>1776</v>
      </c>
      <c r="C218" s="2803"/>
      <c r="D218" s="2803"/>
      <c r="E218" s="2803"/>
      <c r="F218" s="2803"/>
      <c r="G218" s="2803"/>
      <c r="H218" s="2803"/>
      <c r="I218" s="2803"/>
      <c r="J218" s="2841" t="s">
        <v>1777</v>
      </c>
      <c r="K218" s="2106"/>
      <c r="L218" s="2106"/>
      <c r="M218" s="2106"/>
      <c r="N218" s="2106"/>
      <c r="O218" s="2106"/>
      <c r="P218" s="2106"/>
      <c r="Q218" s="2106"/>
      <c r="R218" s="2106"/>
      <c r="S218" s="2106"/>
      <c r="T218" s="256"/>
      <c r="U218" s="693"/>
      <c r="V218" s="87"/>
    </row>
    <row r="219" spans="1:22" s="257" customFormat="1" ht="14.1" customHeight="1" x14ac:dyDescent="0.25">
      <c r="A219" s="256"/>
      <c r="B219" s="260"/>
      <c r="C219" s="260"/>
      <c r="D219" s="260"/>
      <c r="E219" s="260"/>
      <c r="F219" s="260"/>
      <c r="G219" s="260"/>
      <c r="H219" s="260"/>
      <c r="I219" s="260"/>
      <c r="J219" s="260"/>
      <c r="K219" s="260"/>
      <c r="L219" s="260"/>
      <c r="M219" s="260"/>
      <c r="N219" s="260"/>
      <c r="O219" s="260"/>
      <c r="P219" s="260"/>
      <c r="Q219" s="260"/>
      <c r="R219" s="260"/>
      <c r="S219" s="260"/>
      <c r="T219" s="256"/>
      <c r="U219" s="693"/>
      <c r="V219" s="87"/>
    </row>
    <row r="220" spans="1:22" s="257" customFormat="1" ht="27.95" customHeight="1" x14ac:dyDescent="0.25">
      <c r="A220" s="256"/>
      <c r="B220" s="2810" t="s">
        <v>3315</v>
      </c>
      <c r="C220" s="2811"/>
      <c r="D220" s="2811"/>
      <c r="E220" s="2811"/>
      <c r="F220" s="2811"/>
      <c r="G220" s="2811"/>
      <c r="H220" s="2811"/>
      <c r="I220" s="2811"/>
      <c r="J220" s="13"/>
      <c r="K220" s="3"/>
      <c r="L220" s="3"/>
      <c r="T220" s="256"/>
      <c r="U220" s="693"/>
      <c r="V220" s="87"/>
    </row>
    <row r="223" spans="1:22" x14ac:dyDescent="0.25">
      <c r="A223" s="249"/>
      <c r="B223" s="249"/>
      <c r="C223" s="249"/>
      <c r="D223" s="249"/>
      <c r="E223" s="249"/>
      <c r="F223" s="249"/>
      <c r="G223" s="249"/>
      <c r="H223" s="249"/>
      <c r="I223" s="249"/>
      <c r="J223" s="249"/>
      <c r="K223" s="249"/>
      <c r="L223" s="249"/>
      <c r="M223" s="249"/>
      <c r="N223" s="249"/>
      <c r="O223" s="249"/>
      <c r="P223" s="249"/>
      <c r="Q223" s="249"/>
      <c r="R223" s="249"/>
      <c r="S223" s="249"/>
      <c r="T223" s="249"/>
      <c r="U223" s="691"/>
      <c r="V223" s="248"/>
    </row>
    <row r="224" spans="1:22" ht="25.5" x14ac:dyDescent="0.25">
      <c r="B224" s="1512" t="s">
        <v>3238</v>
      </c>
      <c r="C224" s="251"/>
      <c r="D224" s="251"/>
      <c r="E224" s="251"/>
      <c r="F224" s="251"/>
      <c r="G224" s="251"/>
      <c r="H224" s="251"/>
      <c r="I224" s="251"/>
      <c r="J224" s="251"/>
      <c r="K224" s="251"/>
      <c r="L224" s="251"/>
      <c r="M224" s="247"/>
      <c r="N224" s="247"/>
      <c r="O224" s="247"/>
      <c r="P224" s="247"/>
      <c r="Q224" s="247"/>
      <c r="T224" s="243"/>
    </row>
    <row r="225" spans="1:22" s="255" customFormat="1" ht="3" customHeight="1" x14ac:dyDescent="0.25">
      <c r="A225" s="243"/>
      <c r="B225" s="243"/>
      <c r="C225" s="243"/>
      <c r="D225" s="243"/>
      <c r="E225" s="243"/>
      <c r="F225" s="243"/>
      <c r="G225" s="250"/>
      <c r="H225" s="253"/>
      <c r="I225" s="250"/>
      <c r="J225" s="243"/>
      <c r="K225" s="243"/>
      <c r="L225" s="243"/>
      <c r="M225" s="243"/>
      <c r="N225" s="243"/>
      <c r="O225" s="243"/>
      <c r="P225" s="243"/>
      <c r="Q225" s="243"/>
      <c r="T225" s="243"/>
      <c r="U225" s="691"/>
      <c r="V225" s="254"/>
    </row>
    <row r="226" spans="1:22" s="257" customFormat="1" ht="27.95" customHeight="1" x14ac:dyDescent="0.25">
      <c r="A226" s="256"/>
      <c r="B226" s="2803" t="s">
        <v>3316</v>
      </c>
      <c r="C226" s="2803"/>
      <c r="D226" s="2803"/>
      <c r="E226" s="2803"/>
      <c r="F226" s="2803"/>
      <c r="G226" s="2803"/>
      <c r="H226" s="2803"/>
      <c r="I226" s="2803"/>
      <c r="J226" s="2803"/>
      <c r="K226" s="2803"/>
      <c r="L226" s="2803"/>
      <c r="M226" s="2803"/>
      <c r="N226" s="2803"/>
      <c r="O226" s="2803"/>
      <c r="P226" s="2803"/>
      <c r="Q226" s="2803"/>
      <c r="R226" s="2803"/>
      <c r="S226" s="2803"/>
      <c r="T226" s="256"/>
      <c r="U226" s="693"/>
      <c r="V226" s="87">
        <v>15</v>
      </c>
    </row>
    <row r="227" spans="1:22" s="257" customFormat="1" ht="27.95" customHeight="1" x14ac:dyDescent="0.25">
      <c r="A227" s="256"/>
      <c r="B227" s="2803" t="s">
        <v>3317</v>
      </c>
      <c r="C227" s="2803"/>
      <c r="D227" s="2803"/>
      <c r="E227" s="2803"/>
      <c r="F227" s="2803"/>
      <c r="G227" s="2803"/>
      <c r="H227" s="2803"/>
      <c r="I227" s="2803"/>
      <c r="J227" s="2803"/>
      <c r="K227" s="2803"/>
      <c r="L227" s="2803"/>
      <c r="M227" s="2803"/>
      <c r="N227" s="2803"/>
      <c r="O227" s="2803"/>
      <c r="P227" s="2803"/>
      <c r="Q227" s="2803"/>
      <c r="R227" s="2802" t="s">
        <v>3318</v>
      </c>
      <c r="S227" s="2862"/>
      <c r="T227" s="256"/>
      <c r="U227" s="693"/>
      <c r="V227" s="87"/>
    </row>
    <row r="228" spans="1:22" s="257" customFormat="1" ht="14.1" customHeight="1" x14ac:dyDescent="0.25">
      <c r="A228" s="256"/>
      <c r="B228" s="260"/>
      <c r="C228" s="260"/>
      <c r="D228" s="260"/>
      <c r="E228" s="260"/>
      <c r="F228" s="260"/>
      <c r="G228" s="260"/>
      <c r="H228" s="260"/>
      <c r="I228" s="260"/>
      <c r="J228" s="260"/>
      <c r="K228" s="260"/>
      <c r="L228" s="260"/>
      <c r="M228" s="260"/>
      <c r="N228" s="260"/>
      <c r="O228" s="260"/>
      <c r="P228" s="260"/>
      <c r="Q228" s="260"/>
      <c r="R228" s="260"/>
      <c r="S228" s="260"/>
      <c r="T228" s="256"/>
      <c r="U228" s="693"/>
      <c r="V228" s="87"/>
    </row>
    <row r="229" spans="1:22" s="257" customFormat="1" ht="27.95" customHeight="1" x14ac:dyDescent="0.25">
      <c r="A229" s="256"/>
      <c r="B229" s="2802" t="s">
        <v>1776</v>
      </c>
      <c r="C229" s="2802"/>
      <c r="D229" s="2802"/>
      <c r="E229" s="2802"/>
      <c r="F229" s="2802"/>
      <c r="G229" s="2802"/>
      <c r="H229" s="2803" t="s">
        <v>1777</v>
      </c>
      <c r="I229" s="2803"/>
      <c r="J229" s="2803"/>
      <c r="K229" s="2803"/>
      <c r="L229" s="2803"/>
      <c r="M229" s="2803"/>
      <c r="N229" s="2803"/>
      <c r="O229" s="2803"/>
      <c r="P229" s="2803"/>
      <c r="Q229" s="2803"/>
      <c r="R229" s="260"/>
      <c r="S229" s="260"/>
      <c r="T229" s="256"/>
      <c r="U229" s="693"/>
      <c r="V229" s="87"/>
    </row>
    <row r="230" spans="1:22" s="257" customFormat="1" ht="14.1" customHeight="1" x14ac:dyDescent="0.25">
      <c r="A230" s="256"/>
      <c r="B230" s="260"/>
      <c r="C230" s="260"/>
      <c r="D230" s="260"/>
      <c r="E230" s="260"/>
      <c r="F230" s="260"/>
      <c r="G230" s="260"/>
      <c r="H230" s="260"/>
      <c r="I230" s="260"/>
      <c r="J230" s="260"/>
      <c r="K230" s="260"/>
      <c r="L230" s="260"/>
      <c r="M230" s="260"/>
      <c r="N230" s="260"/>
      <c r="O230" s="260"/>
      <c r="P230" s="260"/>
      <c r="Q230" s="260"/>
      <c r="R230" s="260"/>
      <c r="S230" s="260"/>
      <c r="T230" s="256"/>
      <c r="U230" s="693"/>
      <c r="V230" s="87"/>
    </row>
    <row r="231" spans="1:22" s="257" customFormat="1" ht="27.95" customHeight="1" x14ac:dyDescent="0.25">
      <c r="A231" s="256"/>
      <c r="B231" s="260"/>
      <c r="C231" s="260"/>
      <c r="D231" s="260"/>
      <c r="E231" s="260"/>
      <c r="F231" s="260"/>
      <c r="G231" s="260"/>
      <c r="H231" s="2842" t="s">
        <v>3319</v>
      </c>
      <c r="I231" s="2842"/>
      <c r="J231" s="2842"/>
      <c r="K231" s="2802" t="s">
        <v>3320</v>
      </c>
      <c r="L231" s="2862"/>
      <c r="M231" s="2862"/>
      <c r="N231" s="2862"/>
      <c r="O231" s="2862"/>
      <c r="P231" s="2862"/>
      <c r="Q231" s="2862"/>
      <c r="R231" s="260"/>
      <c r="S231" s="260"/>
      <c r="T231" s="256"/>
      <c r="U231" s="693"/>
      <c r="V231" s="87"/>
    </row>
    <row r="232" spans="1:22" s="257" customFormat="1" ht="27.95" customHeight="1" x14ac:dyDescent="0.25">
      <c r="A232" s="256"/>
      <c r="B232" s="260"/>
      <c r="C232" s="260"/>
      <c r="D232" s="260"/>
      <c r="E232" s="260"/>
      <c r="F232" s="260"/>
      <c r="G232" s="260"/>
      <c r="H232" s="2827" t="s">
        <v>3321</v>
      </c>
      <c r="I232" s="2827"/>
      <c r="J232" s="2827"/>
      <c r="K232" s="2827"/>
      <c r="L232" s="2827"/>
      <c r="M232" s="2827"/>
      <c r="N232" s="2827"/>
      <c r="O232" s="2827"/>
      <c r="P232" s="2827"/>
      <c r="Q232" s="2827"/>
      <c r="R232" s="260"/>
      <c r="S232" s="260"/>
      <c r="T232" s="256"/>
      <c r="U232" s="693"/>
      <c r="V232" s="87"/>
    </row>
    <row r="233" spans="1:22" s="262" customFormat="1" ht="9" x14ac:dyDescent="0.25">
      <c r="A233" s="261"/>
      <c r="S233" s="261"/>
      <c r="T233" s="261"/>
      <c r="U233" s="694"/>
      <c r="V233" s="263"/>
    </row>
    <row r="234" spans="1:22" x14ac:dyDescent="0.25">
      <c r="A234" s="249"/>
      <c r="B234" s="249"/>
      <c r="C234" s="249"/>
      <c r="D234" s="249"/>
      <c r="E234" s="249"/>
      <c r="F234" s="249"/>
      <c r="G234" s="249"/>
      <c r="H234" s="249"/>
      <c r="I234" s="249"/>
      <c r="J234" s="249"/>
      <c r="K234" s="249"/>
      <c r="L234" s="249"/>
      <c r="M234" s="249"/>
      <c r="N234" s="249"/>
      <c r="O234" s="249"/>
      <c r="P234" s="249"/>
      <c r="Q234" s="249"/>
      <c r="R234" s="249"/>
      <c r="S234" s="249"/>
      <c r="T234" s="249"/>
      <c r="U234" s="691"/>
      <c r="V234" s="248"/>
    </row>
    <row r="235" spans="1:22" ht="25.5" x14ac:dyDescent="0.25">
      <c r="B235" s="1512" t="s">
        <v>3238</v>
      </c>
      <c r="C235" s="251"/>
      <c r="D235" s="251"/>
      <c r="E235" s="251"/>
      <c r="F235" s="251"/>
      <c r="G235" s="251"/>
      <c r="H235" s="251"/>
      <c r="I235" s="251"/>
      <c r="J235" s="251"/>
      <c r="K235" s="251"/>
      <c r="L235" s="251"/>
      <c r="M235" s="247"/>
      <c r="N235" s="247"/>
      <c r="O235" s="247"/>
      <c r="P235" s="247"/>
      <c r="Q235" s="247"/>
      <c r="T235" s="243"/>
    </row>
    <row r="236" spans="1:22" s="255" customFormat="1" ht="3" customHeight="1" x14ac:dyDescent="0.25">
      <c r="A236" s="243"/>
      <c r="B236" s="243"/>
      <c r="C236" s="243"/>
      <c r="D236" s="243"/>
      <c r="E236" s="243"/>
      <c r="F236" s="243"/>
      <c r="G236" s="250"/>
      <c r="H236" s="253"/>
      <c r="I236" s="250"/>
      <c r="J236" s="243"/>
      <c r="K236" s="243"/>
      <c r="L236" s="243"/>
      <c r="M236" s="243"/>
      <c r="N236" s="243"/>
      <c r="O236" s="243"/>
      <c r="P236" s="243"/>
      <c r="Q236" s="243"/>
      <c r="T236" s="243"/>
      <c r="U236" s="691"/>
      <c r="V236" s="254"/>
    </row>
    <row r="237" spans="1:22" s="257" customFormat="1" ht="27.95" customHeight="1" x14ac:dyDescent="0.25">
      <c r="A237" s="256"/>
      <c r="B237" s="2801" t="s">
        <v>3322</v>
      </c>
      <c r="C237" s="2801"/>
      <c r="D237" s="2801"/>
      <c r="E237" s="2801"/>
      <c r="F237" s="2801"/>
      <c r="G237" s="2801"/>
      <c r="H237" s="2801"/>
      <c r="I237" s="2801"/>
      <c r="J237" s="2801"/>
      <c r="K237" s="2801"/>
      <c r="L237" s="2801"/>
      <c r="M237" s="2801"/>
      <c r="N237" s="2801"/>
      <c r="O237" s="2801"/>
      <c r="P237" s="2801"/>
      <c r="Q237" s="2801"/>
      <c r="R237" s="2801"/>
      <c r="S237" s="2801"/>
      <c r="T237" s="256"/>
      <c r="U237" s="693"/>
      <c r="V237" s="87">
        <v>16</v>
      </c>
    </row>
    <row r="238" spans="1:22" s="257" customFormat="1" ht="27.95" customHeight="1" x14ac:dyDescent="0.25">
      <c r="A238" s="256"/>
      <c r="B238" s="2803" t="s">
        <v>3317</v>
      </c>
      <c r="C238" s="2803"/>
      <c r="D238" s="2803"/>
      <c r="E238" s="2803"/>
      <c r="F238" s="2803"/>
      <c r="G238" s="2803"/>
      <c r="H238" s="2803"/>
      <c r="I238" s="2803"/>
      <c r="J238" s="2803"/>
      <c r="K238" s="2803"/>
      <c r="L238" s="2803"/>
      <c r="M238" s="2803"/>
      <c r="N238" s="2803"/>
      <c r="O238" s="2803"/>
      <c r="P238" s="2803"/>
      <c r="Q238" s="2803"/>
      <c r="R238" s="2802" t="s">
        <v>3318</v>
      </c>
      <c r="S238" s="2862"/>
      <c r="T238" s="256"/>
      <c r="U238" s="693"/>
      <c r="V238" s="87"/>
    </row>
    <row r="239" spans="1:22" s="257" customFormat="1" ht="14.1" customHeight="1" x14ac:dyDescent="0.25">
      <c r="A239" s="256"/>
      <c r="B239" s="260"/>
      <c r="C239" s="260"/>
      <c r="D239" s="260"/>
      <c r="E239" s="260"/>
      <c r="F239" s="260"/>
      <c r="G239" s="260"/>
      <c r="H239" s="260"/>
      <c r="I239" s="260"/>
      <c r="J239" s="260"/>
      <c r="K239" s="260"/>
      <c r="L239" s="260"/>
      <c r="M239" s="260"/>
      <c r="N239" s="260"/>
      <c r="O239" s="260"/>
      <c r="P239" s="260"/>
      <c r="Q239" s="260"/>
      <c r="R239" s="260"/>
      <c r="S239" s="260"/>
      <c r="T239" s="256"/>
      <c r="U239" s="693"/>
      <c r="V239" s="87"/>
    </row>
    <row r="240" spans="1:22" s="257" customFormat="1" ht="27.95" customHeight="1" x14ac:dyDescent="0.25">
      <c r="A240" s="256"/>
      <c r="B240" s="2803" t="s">
        <v>1776</v>
      </c>
      <c r="C240" s="2803"/>
      <c r="D240" s="2803"/>
      <c r="E240" s="2803"/>
      <c r="F240" s="2803"/>
      <c r="G240" s="2803"/>
      <c r="H240" s="2841" t="s">
        <v>1777</v>
      </c>
      <c r="I240" s="2841"/>
      <c r="J240" s="2841"/>
      <c r="K240" s="2841"/>
      <c r="L240" s="2841"/>
      <c r="M240" s="2841"/>
      <c r="N240" s="2841"/>
      <c r="O240" s="2841"/>
      <c r="P240" s="2841"/>
      <c r="Q240" s="2841"/>
      <c r="R240" s="260"/>
      <c r="S240" s="260"/>
      <c r="T240" s="256"/>
      <c r="U240" s="693"/>
      <c r="V240" s="87"/>
    </row>
    <row r="241" spans="1:22" s="257" customFormat="1" ht="14.1" customHeight="1" x14ac:dyDescent="0.25">
      <c r="A241" s="256"/>
      <c r="B241" s="260"/>
      <c r="C241" s="260"/>
      <c r="D241" s="260"/>
      <c r="E241" s="260"/>
      <c r="F241" s="260"/>
      <c r="G241" s="260"/>
      <c r="H241" s="260"/>
      <c r="I241" s="260"/>
      <c r="J241" s="260"/>
      <c r="K241" s="260"/>
      <c r="L241" s="260"/>
      <c r="M241" s="260"/>
      <c r="N241" s="260"/>
      <c r="O241" s="260"/>
      <c r="P241" s="260"/>
      <c r="Q241" s="260"/>
      <c r="R241" s="260"/>
      <c r="S241" s="260"/>
      <c r="T241" s="256"/>
      <c r="U241" s="693"/>
      <c r="V241" s="87"/>
    </row>
    <row r="242" spans="1:22" s="257" customFormat="1" ht="27.95" customHeight="1" x14ac:dyDescent="0.25">
      <c r="A242" s="256"/>
      <c r="B242" s="2868" t="s">
        <v>3319</v>
      </c>
      <c r="C242" s="2869"/>
      <c r="D242" s="2870"/>
      <c r="E242" s="2813" t="s">
        <v>3320</v>
      </c>
      <c r="F242" s="2814"/>
      <c r="G242" s="2815"/>
      <c r="H242" s="260"/>
      <c r="I242" s="260"/>
      <c r="J242" s="251"/>
      <c r="K242" s="251"/>
      <c r="L242" s="251"/>
      <c r="M242" s="251"/>
      <c r="N242" s="251"/>
      <c r="O242" s="251"/>
      <c r="P242" s="251"/>
      <c r="Q242" s="251"/>
      <c r="R242" s="260"/>
      <c r="S242" s="260"/>
      <c r="T242" s="256"/>
      <c r="U242" s="693"/>
      <c r="V242" s="87"/>
    </row>
    <row r="243" spans="1:22" s="257" customFormat="1" ht="27.95" customHeight="1" x14ac:dyDescent="0.25">
      <c r="A243" s="256"/>
      <c r="B243" s="2822" t="s">
        <v>3323</v>
      </c>
      <c r="C243" s="2817"/>
      <c r="D243" s="2817"/>
      <c r="E243" s="2817"/>
      <c r="F243" s="2817"/>
      <c r="G243" s="2817"/>
      <c r="H243" s="13"/>
      <c r="I243" s="3"/>
      <c r="J243" s="3"/>
      <c r="K243" s="3"/>
      <c r="L243" s="260"/>
      <c r="M243" s="260"/>
      <c r="N243" s="260"/>
      <c r="O243" s="260"/>
      <c r="P243" s="260"/>
      <c r="Q243" s="260"/>
      <c r="R243" s="260"/>
      <c r="S243" s="260"/>
      <c r="T243" s="256"/>
      <c r="U243" s="693"/>
      <c r="V243" s="87"/>
    </row>
    <row r="245" spans="1:22" x14ac:dyDescent="0.25">
      <c r="A245" s="249"/>
      <c r="B245" s="249"/>
      <c r="C245" s="249"/>
      <c r="D245" s="249"/>
      <c r="E245" s="249"/>
      <c r="F245" s="249"/>
      <c r="G245" s="249"/>
      <c r="H245" s="249"/>
      <c r="I245" s="249"/>
      <c r="J245" s="249"/>
      <c r="K245" s="249"/>
      <c r="L245" s="249"/>
      <c r="M245" s="249"/>
      <c r="N245" s="249"/>
      <c r="O245" s="249"/>
      <c r="P245" s="249"/>
      <c r="Q245" s="249"/>
      <c r="R245" s="249"/>
      <c r="S245" s="249"/>
      <c r="T245" s="249"/>
      <c r="U245" s="691"/>
      <c r="V245" s="248"/>
    </row>
    <row r="246" spans="1:22" ht="25.5" x14ac:dyDescent="0.25">
      <c r="B246" s="1512" t="s">
        <v>3238</v>
      </c>
      <c r="C246" s="251"/>
      <c r="D246" s="251"/>
      <c r="E246" s="251"/>
      <c r="F246" s="251"/>
      <c r="G246" s="251"/>
      <c r="H246" s="251"/>
      <c r="I246" s="251"/>
      <c r="J246" s="251"/>
      <c r="K246" s="251"/>
      <c r="L246" s="251"/>
      <c r="M246" s="247"/>
      <c r="N246" s="247"/>
      <c r="O246" s="247"/>
      <c r="P246" s="247"/>
      <c r="Q246" s="247"/>
      <c r="T246" s="243"/>
    </row>
    <row r="247" spans="1:22" s="255" customFormat="1" ht="3" customHeight="1" x14ac:dyDescent="0.25">
      <c r="A247" s="243"/>
      <c r="B247" s="243"/>
      <c r="C247" s="243"/>
      <c r="D247" s="243"/>
      <c r="E247" s="243"/>
      <c r="F247" s="243"/>
      <c r="G247" s="250"/>
      <c r="H247" s="253"/>
      <c r="I247" s="250"/>
      <c r="J247" s="243"/>
      <c r="K247" s="243"/>
      <c r="L247" s="243"/>
      <c r="M247" s="243"/>
      <c r="N247" s="243"/>
      <c r="O247" s="243"/>
      <c r="P247" s="243"/>
      <c r="Q247" s="243"/>
      <c r="T247" s="243"/>
      <c r="U247" s="691"/>
      <c r="V247" s="254"/>
    </row>
    <row r="248" spans="1:22" s="257" customFormat="1" ht="27.75" customHeight="1" x14ac:dyDescent="0.25">
      <c r="A248" s="256"/>
      <c r="B248" s="2801" t="s">
        <v>3322</v>
      </c>
      <c r="C248" s="2801"/>
      <c r="D248" s="2801"/>
      <c r="E248" s="2801"/>
      <c r="F248" s="2801"/>
      <c r="G248" s="2801"/>
      <c r="H248" s="2801"/>
      <c r="I248" s="2801"/>
      <c r="J248" s="2801"/>
      <c r="K248" s="2801"/>
      <c r="L248" s="2801"/>
      <c r="M248" s="2801"/>
      <c r="N248" s="2801"/>
      <c r="O248" s="2801"/>
      <c r="P248" s="2801"/>
      <c r="Q248" s="2801"/>
      <c r="R248" s="2801"/>
      <c r="S248" s="2801"/>
      <c r="T248" s="256"/>
      <c r="U248" s="693"/>
      <c r="V248" s="87">
        <v>17</v>
      </c>
    </row>
    <row r="249" spans="1:22" s="257" customFormat="1" ht="27.75" customHeight="1" x14ac:dyDescent="0.25">
      <c r="A249" s="256"/>
      <c r="B249" s="2803" t="s">
        <v>3317</v>
      </c>
      <c r="C249" s="2803"/>
      <c r="D249" s="2803"/>
      <c r="E249" s="2803"/>
      <c r="F249" s="2803"/>
      <c r="G249" s="2803"/>
      <c r="H249" s="2803"/>
      <c r="I249" s="2803"/>
      <c r="J249" s="2803"/>
      <c r="K249" s="2803"/>
      <c r="L249" s="2803"/>
      <c r="M249" s="2803"/>
      <c r="N249" s="2803"/>
      <c r="O249" s="2803"/>
      <c r="P249" s="2803"/>
      <c r="Q249" s="2803"/>
      <c r="R249" s="2802" t="s">
        <v>3318</v>
      </c>
      <c r="S249" s="2862"/>
      <c r="T249" s="256"/>
      <c r="U249" s="693"/>
      <c r="V249" s="87"/>
    </row>
    <row r="250" spans="1:22" s="257" customFormat="1" ht="14.1" customHeight="1" x14ac:dyDescent="0.25">
      <c r="A250" s="256"/>
      <c r="B250" s="260"/>
      <c r="C250" s="260"/>
      <c r="D250" s="260"/>
      <c r="E250" s="260"/>
      <c r="F250" s="260"/>
      <c r="G250" s="260"/>
      <c r="H250" s="260"/>
      <c r="I250" s="260"/>
      <c r="J250" s="260"/>
      <c r="K250" s="260"/>
      <c r="L250" s="260"/>
      <c r="M250" s="260"/>
      <c r="N250" s="260"/>
      <c r="O250" s="260"/>
      <c r="P250" s="260"/>
      <c r="Q250" s="260"/>
      <c r="R250" s="260"/>
      <c r="S250" s="260"/>
      <c r="T250" s="256"/>
      <c r="U250" s="693"/>
      <c r="V250" s="87"/>
    </row>
    <row r="251" spans="1:22" s="257" customFormat="1" ht="23.25" customHeight="1" x14ac:dyDescent="0.25">
      <c r="A251" s="256"/>
      <c r="B251" s="2842" t="s">
        <v>3324</v>
      </c>
      <c r="C251" s="2842"/>
      <c r="D251" s="2842"/>
      <c r="E251" s="2842"/>
      <c r="F251" s="2842"/>
      <c r="G251" s="2802" t="s">
        <v>3325</v>
      </c>
      <c r="H251" s="2862"/>
      <c r="I251" s="2862"/>
      <c r="J251" s="2862"/>
      <c r="K251" s="2862"/>
      <c r="L251" s="2862"/>
      <c r="M251" s="2862"/>
      <c r="N251" s="2862"/>
      <c r="O251" s="2862"/>
      <c r="P251" s="2862"/>
      <c r="Q251" s="2862"/>
      <c r="R251" s="260"/>
      <c r="S251" s="260"/>
      <c r="T251" s="256"/>
      <c r="U251" s="693"/>
      <c r="V251" s="87"/>
    </row>
    <row r="252" spans="1:22" s="257" customFormat="1" ht="33" customHeight="1" x14ac:dyDescent="0.25">
      <c r="A252" s="256"/>
      <c r="B252" s="2827" t="s">
        <v>3326</v>
      </c>
      <c r="C252" s="2827"/>
      <c r="D252" s="2827"/>
      <c r="E252" s="2827"/>
      <c r="F252" s="2827"/>
      <c r="G252" s="2827"/>
      <c r="H252" s="2827"/>
      <c r="I252" s="2827"/>
      <c r="J252" s="2827"/>
      <c r="K252" s="2827"/>
      <c r="L252" s="2827"/>
      <c r="M252" s="2827"/>
      <c r="N252" s="2827"/>
      <c r="O252" s="2827"/>
      <c r="P252" s="2827"/>
      <c r="Q252" s="2827"/>
      <c r="R252" s="260"/>
      <c r="S252" s="260"/>
      <c r="T252" s="256"/>
      <c r="U252" s="693"/>
      <c r="V252" s="87"/>
    </row>
    <row r="253" spans="1:22" s="272" customFormat="1" ht="11.25" x14ac:dyDescent="0.25">
      <c r="A253" s="256"/>
      <c r="S253" s="258"/>
      <c r="T253" s="258"/>
      <c r="U253" s="258"/>
      <c r="V253" s="270"/>
    </row>
    <row r="262" spans="1:22" x14ac:dyDescent="0.25">
      <c r="A262" s="249"/>
      <c r="B262" s="249"/>
      <c r="C262" s="249"/>
      <c r="D262" s="249"/>
      <c r="E262" s="249"/>
      <c r="F262" s="249"/>
      <c r="G262" s="249"/>
      <c r="H262" s="249"/>
      <c r="I262" s="249"/>
      <c r="J262" s="249"/>
      <c r="K262" s="249"/>
      <c r="L262" s="249"/>
      <c r="M262" s="249"/>
      <c r="N262" s="249"/>
      <c r="O262" s="249"/>
      <c r="P262" s="249"/>
      <c r="Q262" s="249"/>
      <c r="R262" s="249"/>
      <c r="S262" s="249"/>
      <c r="T262" s="249"/>
      <c r="U262" s="691"/>
      <c r="V262" s="248"/>
    </row>
    <row r="263" spans="1:22" ht="25.5" x14ac:dyDescent="0.25">
      <c r="B263" s="1512" t="s">
        <v>3238</v>
      </c>
      <c r="C263" s="251"/>
      <c r="D263" s="251"/>
      <c r="E263" s="251"/>
      <c r="F263" s="251"/>
      <c r="G263" s="251"/>
      <c r="H263" s="251"/>
      <c r="I263" s="251"/>
      <c r="J263" s="251"/>
      <c r="K263" s="251"/>
      <c r="L263" s="251"/>
      <c r="M263" s="247"/>
      <c r="N263" s="247"/>
      <c r="O263" s="247"/>
      <c r="P263" s="247"/>
      <c r="Q263" s="247"/>
      <c r="T263" s="243"/>
    </row>
    <row r="264" spans="1:22" s="255" customFormat="1" ht="3" customHeight="1" x14ac:dyDescent="0.25">
      <c r="A264" s="243"/>
      <c r="B264" s="243"/>
      <c r="C264" s="243"/>
      <c r="D264" s="243"/>
      <c r="E264" s="243"/>
      <c r="F264" s="243"/>
      <c r="G264" s="250"/>
      <c r="H264" s="253"/>
      <c r="I264" s="250"/>
      <c r="J264" s="243"/>
      <c r="K264" s="243"/>
      <c r="L264" s="243"/>
      <c r="M264" s="243"/>
      <c r="N264" s="243"/>
      <c r="O264" s="243"/>
      <c r="P264" s="243"/>
      <c r="Q264" s="243"/>
      <c r="T264" s="243"/>
      <c r="U264" s="691"/>
      <c r="V264" s="254"/>
    </row>
    <row r="265" spans="1:22" s="257" customFormat="1" ht="27.95" customHeight="1" x14ac:dyDescent="0.25">
      <c r="A265" s="256"/>
      <c r="B265" s="2801" t="s">
        <v>3322</v>
      </c>
      <c r="C265" s="2801"/>
      <c r="D265" s="2801"/>
      <c r="E265" s="2801"/>
      <c r="F265" s="2801"/>
      <c r="G265" s="2801"/>
      <c r="H265" s="2801"/>
      <c r="I265" s="2801"/>
      <c r="J265" s="2801"/>
      <c r="K265" s="2801"/>
      <c r="L265" s="2801"/>
      <c r="M265" s="2801"/>
      <c r="N265" s="2801"/>
      <c r="O265" s="2801"/>
      <c r="P265" s="2801"/>
      <c r="Q265" s="2801"/>
      <c r="R265" s="2801"/>
      <c r="S265" s="2801"/>
      <c r="T265" s="256"/>
      <c r="U265" s="693"/>
      <c r="V265" s="87">
        <v>18</v>
      </c>
    </row>
    <row r="266" spans="1:22" s="257" customFormat="1" ht="27.95" customHeight="1" x14ac:dyDescent="0.25">
      <c r="A266" s="256"/>
      <c r="B266" s="2803" t="s">
        <v>3317</v>
      </c>
      <c r="C266" s="2803"/>
      <c r="D266" s="2803"/>
      <c r="E266" s="2803"/>
      <c r="F266" s="2803"/>
      <c r="G266" s="2803"/>
      <c r="H266" s="2803"/>
      <c r="I266" s="2803"/>
      <c r="J266" s="2803"/>
      <c r="K266" s="2803"/>
      <c r="L266" s="2803"/>
      <c r="M266" s="2803"/>
      <c r="N266" s="2803"/>
      <c r="O266" s="2803"/>
      <c r="P266" s="2803"/>
      <c r="Q266" s="2803"/>
      <c r="R266" s="2802" t="s">
        <v>3318</v>
      </c>
      <c r="S266" s="2862"/>
      <c r="T266" s="256"/>
      <c r="U266" s="693"/>
      <c r="V266" s="87"/>
    </row>
    <row r="267" spans="1:22" s="257" customFormat="1" ht="27.95" customHeight="1" x14ac:dyDescent="0.25">
      <c r="A267" s="256"/>
      <c r="B267" s="2802" t="s">
        <v>1776</v>
      </c>
      <c r="C267" s="2802"/>
      <c r="D267" s="2802"/>
      <c r="E267" s="2802"/>
      <c r="F267" s="2802"/>
      <c r="G267" s="2807" t="s">
        <v>1777</v>
      </c>
      <c r="H267" s="2808"/>
      <c r="I267" s="2808"/>
      <c r="J267" s="2808"/>
      <c r="K267" s="2808"/>
      <c r="L267" s="2808"/>
      <c r="M267" s="2808"/>
      <c r="N267" s="2808"/>
      <c r="O267" s="2808"/>
      <c r="P267" s="2808"/>
      <c r="Q267" s="2809"/>
      <c r="R267" s="260"/>
      <c r="S267" s="260"/>
      <c r="T267" s="256"/>
      <c r="U267" s="693"/>
      <c r="V267" s="87"/>
    </row>
    <row r="268" spans="1:22" s="257" customFormat="1" ht="27.95" customHeight="1" x14ac:dyDescent="0.25">
      <c r="A268" s="256"/>
      <c r="B268" s="2"/>
      <c r="C268" s="2"/>
      <c r="D268" s="2"/>
      <c r="E268" s="2"/>
      <c r="F268" s="2"/>
      <c r="G268" s="2871" t="s">
        <v>3327</v>
      </c>
      <c r="H268" s="2871"/>
      <c r="I268" s="2871"/>
      <c r="J268" s="2871"/>
      <c r="K268" s="2871"/>
      <c r="L268" s="2871"/>
      <c r="M268" s="2871"/>
      <c r="N268" s="2871"/>
      <c r="O268" s="2871"/>
      <c r="P268" s="2"/>
      <c r="Q268" s="260"/>
      <c r="R268" s="260"/>
      <c r="S268" s="260"/>
      <c r="T268" s="256"/>
      <c r="U268" s="693"/>
      <c r="V268" s="87"/>
    </row>
    <row r="269" spans="1:22" s="257" customFormat="1" ht="14.1" customHeight="1" x14ac:dyDescent="0.25">
      <c r="A269" s="256"/>
      <c r="B269" s="260"/>
      <c r="C269" s="260"/>
      <c r="D269" s="260"/>
      <c r="E269" s="260"/>
      <c r="F269" s="260"/>
      <c r="G269" s="260"/>
      <c r="H269" s="260"/>
      <c r="I269" s="260"/>
      <c r="J269" s="260"/>
      <c r="K269" s="260"/>
      <c r="L269" s="260"/>
      <c r="M269" s="260"/>
      <c r="N269" s="260"/>
      <c r="O269" s="260"/>
      <c r="P269" s="260"/>
      <c r="Q269" s="260"/>
      <c r="R269" s="260"/>
      <c r="S269" s="260"/>
      <c r="T269" s="256"/>
      <c r="U269" s="693"/>
      <c r="V269" s="87"/>
    </row>
    <row r="270" spans="1:22" s="257" customFormat="1" ht="27.95" customHeight="1" x14ac:dyDescent="0.25">
      <c r="A270" s="256"/>
      <c r="B270" s="260"/>
      <c r="C270" s="260"/>
      <c r="D270" s="260"/>
      <c r="E270" s="260"/>
      <c r="F270" s="260"/>
      <c r="G270" s="2837" t="s">
        <v>3419</v>
      </c>
      <c r="H270" s="2837"/>
      <c r="I270" s="2837"/>
      <c r="J270" s="2837"/>
      <c r="K270" s="2837"/>
      <c r="L270" s="2837"/>
      <c r="M270" s="251"/>
      <c r="N270" s="251"/>
      <c r="O270" s="251"/>
      <c r="P270" s="251"/>
      <c r="Q270" s="260"/>
      <c r="R270" s="260"/>
      <c r="S270" s="260"/>
      <c r="T270" s="256"/>
      <c r="U270" s="693"/>
      <c r="V270" s="87"/>
    </row>
    <row r="271" spans="1:22" s="257" customFormat="1" ht="27.95" customHeight="1" x14ac:dyDescent="0.25">
      <c r="A271" s="256"/>
      <c r="B271" s="260"/>
      <c r="C271" s="260"/>
      <c r="D271" s="260"/>
      <c r="E271" s="260"/>
      <c r="F271" s="260"/>
      <c r="G271" s="2827" t="s">
        <v>3328</v>
      </c>
      <c r="H271" s="2827"/>
      <c r="I271" s="2827"/>
      <c r="J271" s="2827"/>
      <c r="K271" s="2827"/>
      <c r="L271" s="2827"/>
      <c r="M271" s="2827"/>
      <c r="N271" s="2827"/>
      <c r="O271" s="2827"/>
      <c r="P271" s="3"/>
      <c r="Q271" s="260"/>
      <c r="R271" s="260"/>
      <c r="S271" s="260"/>
      <c r="T271" s="256"/>
      <c r="U271" s="693"/>
      <c r="V271" s="87"/>
    </row>
    <row r="272" spans="1:22" s="262" customFormat="1" ht="9" x14ac:dyDescent="0.25">
      <c r="A272" s="261"/>
      <c r="S272" s="261"/>
      <c r="T272" s="261"/>
      <c r="U272" s="694"/>
      <c r="V272" s="263"/>
    </row>
    <row r="273" spans="1:22" s="262" customFormat="1" ht="9" x14ac:dyDescent="0.25">
      <c r="A273" s="261"/>
      <c r="S273" s="261"/>
      <c r="T273" s="261"/>
      <c r="U273" s="694"/>
      <c r="V273" s="263"/>
    </row>
    <row r="284" spans="1:22" x14ac:dyDescent="0.25">
      <c r="A284" s="249"/>
      <c r="B284" s="249"/>
      <c r="C284" s="249"/>
      <c r="D284" s="249"/>
      <c r="E284" s="249"/>
      <c r="F284" s="249"/>
      <c r="G284" s="249"/>
      <c r="H284" s="249"/>
      <c r="I284" s="249"/>
      <c r="J284" s="249"/>
      <c r="K284" s="249"/>
      <c r="L284" s="249"/>
      <c r="M284" s="249"/>
      <c r="N284" s="249"/>
      <c r="O284" s="249"/>
      <c r="P284" s="249"/>
      <c r="Q284" s="249"/>
      <c r="R284" s="249"/>
      <c r="S284" s="249"/>
      <c r="T284" s="249"/>
      <c r="U284" s="691"/>
      <c r="V284" s="248"/>
    </row>
    <row r="285" spans="1:22" ht="25.5" x14ac:dyDescent="0.25">
      <c r="B285" s="1512" t="s">
        <v>3238</v>
      </c>
      <c r="C285" s="251"/>
      <c r="D285" s="251"/>
      <c r="E285" s="251"/>
      <c r="F285" s="251"/>
      <c r="G285" s="251"/>
      <c r="H285" s="251"/>
      <c r="I285" s="251"/>
      <c r="J285" s="251"/>
      <c r="K285" s="251"/>
      <c r="L285" s="251"/>
      <c r="M285" s="247"/>
      <c r="N285" s="247"/>
      <c r="O285" s="247"/>
      <c r="P285" s="247"/>
      <c r="Q285" s="247"/>
      <c r="T285" s="243"/>
    </row>
    <row r="286" spans="1:22" s="255" customFormat="1" ht="3" customHeight="1" x14ac:dyDescent="0.25">
      <c r="A286" s="243"/>
      <c r="B286" s="243"/>
      <c r="C286" s="243"/>
      <c r="D286" s="243"/>
      <c r="E286" s="243"/>
      <c r="F286" s="243"/>
      <c r="G286" s="250"/>
      <c r="H286" s="253"/>
      <c r="I286" s="250"/>
      <c r="J286" s="243"/>
      <c r="K286" s="243"/>
      <c r="L286" s="243"/>
      <c r="M286" s="243"/>
      <c r="N286" s="243"/>
      <c r="O286" s="243"/>
      <c r="P286" s="243"/>
      <c r="Q286" s="243"/>
      <c r="T286" s="243"/>
      <c r="U286" s="691"/>
      <c r="V286" s="254"/>
    </row>
    <row r="287" spans="1:22" s="257" customFormat="1" ht="27.95" customHeight="1" x14ac:dyDescent="0.25">
      <c r="A287" s="256"/>
      <c r="B287" s="2801" t="s">
        <v>3322</v>
      </c>
      <c r="C287" s="2801"/>
      <c r="D287" s="2801"/>
      <c r="E287" s="2801"/>
      <c r="F287" s="2801"/>
      <c r="G287" s="2801"/>
      <c r="H287" s="2801"/>
      <c r="I287" s="2801"/>
      <c r="J287" s="2801"/>
      <c r="K287" s="2801"/>
      <c r="L287" s="2801"/>
      <c r="M287" s="2801"/>
      <c r="N287" s="2801"/>
      <c r="O287" s="2801"/>
      <c r="P287" s="2801"/>
      <c r="Q287" s="2801"/>
      <c r="R287" s="2801"/>
      <c r="S287" s="2801"/>
      <c r="T287" s="256"/>
      <c r="U287" s="693"/>
      <c r="V287" s="87">
        <v>19</v>
      </c>
    </row>
    <row r="288" spans="1:22" s="257" customFormat="1" ht="27.95" customHeight="1" x14ac:dyDescent="0.25">
      <c r="A288" s="256"/>
      <c r="B288" s="2803" t="s">
        <v>3317</v>
      </c>
      <c r="C288" s="2803"/>
      <c r="D288" s="2803"/>
      <c r="E288" s="2803"/>
      <c r="F288" s="2803"/>
      <c r="G288" s="2803"/>
      <c r="H288" s="2803"/>
      <c r="I288" s="2803"/>
      <c r="J288" s="2803"/>
      <c r="K288" s="2803"/>
      <c r="L288" s="2803"/>
      <c r="M288" s="2803"/>
      <c r="N288" s="2803"/>
      <c r="O288" s="2803"/>
      <c r="P288" s="2803"/>
      <c r="Q288" s="2803"/>
      <c r="R288" s="2813" t="s">
        <v>3318</v>
      </c>
      <c r="S288" s="2815"/>
      <c r="T288" s="256"/>
      <c r="U288" s="693"/>
      <c r="V288" s="87"/>
    </row>
    <row r="289" spans="1:22" s="257" customFormat="1" ht="14.1" customHeight="1" x14ac:dyDescent="0.25">
      <c r="A289" s="256"/>
      <c r="B289" s="260"/>
      <c r="C289" s="260"/>
      <c r="D289" s="260"/>
      <c r="E289" s="260"/>
      <c r="F289" s="260"/>
      <c r="G289" s="260"/>
      <c r="H289" s="260"/>
      <c r="I289" s="260"/>
      <c r="J289" s="260"/>
      <c r="K289" s="260"/>
      <c r="L289" s="260"/>
      <c r="M289" s="260"/>
      <c r="N289" s="260"/>
      <c r="O289" s="260"/>
      <c r="P289" s="260"/>
      <c r="Q289" s="260"/>
      <c r="R289" s="260"/>
      <c r="S289" s="260"/>
      <c r="T289" s="256"/>
      <c r="U289" s="693"/>
      <c r="V289" s="87"/>
    </row>
    <row r="290" spans="1:22" s="257" customFormat="1" ht="27.95" customHeight="1" x14ac:dyDescent="0.25">
      <c r="A290" s="256"/>
      <c r="B290" s="2807" t="s">
        <v>1776</v>
      </c>
      <c r="C290" s="2808"/>
      <c r="D290" s="2808"/>
      <c r="E290" s="2808"/>
      <c r="F290" s="2809"/>
      <c r="G290" s="2824" t="s">
        <v>1777</v>
      </c>
      <c r="H290" s="2825"/>
      <c r="I290" s="2825"/>
      <c r="J290" s="2825"/>
      <c r="K290" s="2825"/>
      <c r="L290" s="2825"/>
      <c r="M290" s="2825"/>
      <c r="N290" s="2825"/>
      <c r="O290" s="2825"/>
      <c r="P290" s="2825"/>
      <c r="Q290" s="2826"/>
      <c r="R290" s="260"/>
      <c r="S290" s="260"/>
      <c r="T290" s="256"/>
      <c r="U290" s="693"/>
      <c r="V290" s="87"/>
    </row>
    <row r="291" spans="1:22" s="257" customFormat="1" ht="27.95" customHeight="1" x14ac:dyDescent="0.25">
      <c r="A291" s="256"/>
      <c r="B291" s="2807" t="s">
        <v>3327</v>
      </c>
      <c r="C291" s="2808"/>
      <c r="D291" s="2808"/>
      <c r="E291" s="2809"/>
      <c r="F291" s="2"/>
      <c r="G291" s="3"/>
      <c r="H291" s="3"/>
      <c r="I291" s="3"/>
      <c r="J291" s="3"/>
      <c r="K291" s="3"/>
      <c r="L291" s="3"/>
      <c r="M291" s="3"/>
      <c r="N291" s="3"/>
      <c r="O291" s="3"/>
      <c r="P291" s="3"/>
      <c r="Q291" s="3"/>
      <c r="R291" s="260"/>
      <c r="S291" s="260"/>
      <c r="T291" s="256"/>
      <c r="U291" s="693"/>
      <c r="V291" s="87"/>
    </row>
    <row r="292" spans="1:22" s="257" customFormat="1" ht="14.1" customHeight="1" x14ac:dyDescent="0.25">
      <c r="A292" s="256"/>
      <c r="B292" s="2"/>
      <c r="C292" s="2"/>
      <c r="D292" s="2"/>
      <c r="E292" s="2"/>
      <c r="F292" s="2"/>
      <c r="G292" s="3"/>
      <c r="H292" s="3"/>
      <c r="I292" s="3"/>
      <c r="J292" s="3"/>
      <c r="K292" s="3"/>
      <c r="L292" s="3"/>
      <c r="M292" s="3"/>
      <c r="N292" s="3"/>
      <c r="O292" s="3"/>
      <c r="P292" s="3"/>
      <c r="Q292" s="265"/>
      <c r="R292" s="260"/>
      <c r="S292" s="260"/>
      <c r="T292" s="256"/>
      <c r="U292" s="693"/>
      <c r="V292" s="87"/>
    </row>
    <row r="293" spans="1:22" s="257" customFormat="1" ht="36" customHeight="1" x14ac:dyDescent="0.25">
      <c r="A293" s="256"/>
      <c r="B293" s="2837" t="s">
        <v>3329</v>
      </c>
      <c r="C293" s="2837"/>
      <c r="D293" s="260"/>
      <c r="E293" s="260"/>
      <c r="F293" s="265"/>
      <c r="G293" s="3"/>
      <c r="H293" s="3"/>
      <c r="I293" s="3"/>
      <c r="J293" s="3"/>
      <c r="K293" s="3"/>
      <c r="L293" s="3"/>
      <c r="M293" s="265"/>
      <c r="N293" s="265"/>
      <c r="O293" s="265"/>
      <c r="P293" s="265"/>
      <c r="Q293" s="260"/>
      <c r="R293" s="260"/>
      <c r="S293" s="260"/>
      <c r="T293" s="256"/>
      <c r="U293" s="693"/>
      <c r="V293" s="87"/>
    </row>
    <row r="294" spans="1:22" s="257" customFormat="1" ht="27.95" customHeight="1" x14ac:dyDescent="0.25">
      <c r="A294" s="256"/>
      <c r="B294" s="2827" t="s">
        <v>3330</v>
      </c>
      <c r="C294" s="2827"/>
      <c r="D294" s="2827"/>
      <c r="E294" s="2827"/>
      <c r="F294" s="265"/>
      <c r="G294" s="3"/>
      <c r="H294" s="3"/>
      <c r="I294" s="3"/>
      <c r="J294" s="3"/>
      <c r="K294" s="3"/>
      <c r="L294" s="3"/>
      <c r="M294" s="3"/>
      <c r="N294" s="3"/>
      <c r="O294" s="3"/>
      <c r="P294" s="3"/>
      <c r="Q294" s="260"/>
      <c r="R294" s="260"/>
      <c r="S294" s="260"/>
      <c r="T294" s="256"/>
      <c r="U294" s="693"/>
      <c r="V294" s="87"/>
    </row>
    <row r="307" spans="1:22" x14ac:dyDescent="0.25">
      <c r="A307" s="249"/>
      <c r="B307" s="249"/>
      <c r="C307" s="249"/>
      <c r="D307" s="249"/>
      <c r="E307" s="249"/>
      <c r="F307" s="249"/>
      <c r="G307" s="249"/>
      <c r="H307" s="249"/>
      <c r="I307" s="249"/>
      <c r="J307" s="249"/>
      <c r="K307" s="249"/>
      <c r="L307" s="249"/>
      <c r="M307" s="249"/>
      <c r="N307" s="249"/>
      <c r="O307" s="249"/>
      <c r="P307" s="249"/>
      <c r="Q307" s="249"/>
      <c r="R307" s="249"/>
      <c r="S307" s="249"/>
      <c r="T307" s="249"/>
      <c r="U307" s="691"/>
      <c r="V307" s="248"/>
    </row>
    <row r="308" spans="1:22" ht="25.5" x14ac:dyDescent="0.25">
      <c r="B308" s="1512" t="s">
        <v>3238</v>
      </c>
      <c r="C308" s="251"/>
      <c r="D308" s="251"/>
      <c r="E308" s="251"/>
      <c r="F308" s="251"/>
      <c r="G308" s="251"/>
      <c r="H308" s="251"/>
      <c r="I308" s="251"/>
      <c r="J308" s="251"/>
      <c r="K308" s="251"/>
      <c r="L308" s="251"/>
      <c r="M308" s="247"/>
      <c r="N308" s="247"/>
      <c r="O308" s="247"/>
      <c r="P308" s="247"/>
      <c r="Q308" s="247"/>
      <c r="T308" s="243"/>
    </row>
    <row r="309" spans="1:22" s="255" customFormat="1" ht="3" customHeight="1" x14ac:dyDescent="0.25">
      <c r="A309" s="243"/>
      <c r="B309" s="243"/>
      <c r="C309" s="243"/>
      <c r="D309" s="243"/>
      <c r="E309" s="243"/>
      <c r="F309" s="243"/>
      <c r="G309" s="250"/>
      <c r="H309" s="253"/>
      <c r="I309" s="250"/>
      <c r="J309" s="243"/>
      <c r="K309" s="243"/>
      <c r="L309" s="243"/>
      <c r="M309" s="243"/>
      <c r="N309" s="243"/>
      <c r="O309" s="243"/>
      <c r="P309" s="243"/>
      <c r="Q309" s="243"/>
      <c r="T309" s="243"/>
      <c r="U309" s="691"/>
      <c r="V309" s="254"/>
    </row>
    <row r="310" spans="1:22" s="257" customFormat="1" ht="27.95" customHeight="1" x14ac:dyDescent="0.25">
      <c r="A310" s="256"/>
      <c r="B310" s="2801" t="s">
        <v>3322</v>
      </c>
      <c r="C310" s="2801"/>
      <c r="D310" s="2801"/>
      <c r="E310" s="2801"/>
      <c r="F310" s="2801"/>
      <c r="G310" s="2801"/>
      <c r="H310" s="2801"/>
      <c r="I310" s="2801"/>
      <c r="J310" s="2801"/>
      <c r="K310" s="2801"/>
      <c r="L310" s="2801"/>
      <c r="M310" s="2801"/>
      <c r="N310" s="2801"/>
      <c r="O310" s="2801"/>
      <c r="P310" s="2801"/>
      <c r="Q310" s="2801"/>
      <c r="R310" s="2801"/>
      <c r="S310" s="2801"/>
      <c r="T310" s="256"/>
      <c r="U310" s="693"/>
      <c r="V310" s="87">
        <v>20</v>
      </c>
    </row>
    <row r="311" spans="1:22" s="257" customFormat="1" ht="27.95" customHeight="1" x14ac:dyDescent="0.25">
      <c r="A311" s="256"/>
      <c r="B311" s="2863" t="s">
        <v>3333</v>
      </c>
      <c r="C311" s="2864"/>
      <c r="D311" s="2864"/>
      <c r="E311" s="2864"/>
      <c r="F311" s="2864"/>
      <c r="G311" s="2864"/>
      <c r="H311" s="2864"/>
      <c r="I311" s="2864"/>
      <c r="J311" s="2864"/>
      <c r="K311" s="2864"/>
      <c r="L311" s="2864"/>
      <c r="M311" s="2864"/>
      <c r="N311" s="2864"/>
      <c r="O311" s="2864"/>
      <c r="P311" s="2864"/>
      <c r="Q311" s="2864"/>
      <c r="R311" s="2864"/>
      <c r="S311" s="1517" t="s">
        <v>3318</v>
      </c>
      <c r="T311" s="256"/>
      <c r="U311" s="693"/>
      <c r="V311" s="87"/>
    </row>
    <row r="312" spans="1:22" s="257" customFormat="1" ht="14.1" customHeight="1" x14ac:dyDescent="0.25">
      <c r="A312" s="256"/>
      <c r="B312" s="260"/>
      <c r="C312" s="260"/>
      <c r="D312" s="260"/>
      <c r="E312" s="260"/>
      <c r="F312" s="260"/>
      <c r="G312" s="260"/>
      <c r="H312" s="260"/>
      <c r="I312" s="260"/>
      <c r="J312" s="260"/>
      <c r="K312" s="260"/>
      <c r="L312" s="260"/>
      <c r="M312" s="260"/>
      <c r="N312" s="260"/>
      <c r="O312" s="260"/>
      <c r="P312" s="260"/>
      <c r="Q312" s="260"/>
      <c r="R312" s="260"/>
      <c r="S312" s="260"/>
      <c r="T312" s="256"/>
      <c r="U312" s="693"/>
      <c r="V312" s="87"/>
    </row>
    <row r="313" spans="1:22" s="257" customFormat="1" ht="27.95" customHeight="1" x14ac:dyDescent="0.25">
      <c r="A313" s="256"/>
      <c r="B313" s="2842" t="s">
        <v>3334</v>
      </c>
      <c r="C313" s="2842"/>
      <c r="D313" s="2842"/>
      <c r="E313" s="2842"/>
      <c r="F313" s="2842"/>
      <c r="G313" s="2802" t="s">
        <v>3335</v>
      </c>
      <c r="H313" s="2862"/>
      <c r="I313" s="2862"/>
      <c r="J313" s="2862"/>
      <c r="K313" s="2862"/>
      <c r="L313" s="2862"/>
      <c r="M313" s="2862"/>
      <c r="N313" s="2862"/>
      <c r="O313" s="2862"/>
      <c r="P313" s="2862"/>
      <c r="Q313" s="2862"/>
      <c r="R313" s="2862"/>
      <c r="S313" s="260"/>
      <c r="T313" s="256"/>
      <c r="U313" s="693"/>
      <c r="V313" s="87"/>
    </row>
    <row r="314" spans="1:22" s="257" customFormat="1" ht="27.95" customHeight="1" x14ac:dyDescent="0.25">
      <c r="A314" s="256"/>
      <c r="B314" s="2827" t="s">
        <v>3336</v>
      </c>
      <c r="C314" s="2827"/>
      <c r="D314" s="2827"/>
      <c r="E314" s="2827"/>
      <c r="F314" s="2827"/>
      <c r="G314" s="2827"/>
      <c r="H314" s="2827"/>
      <c r="I314" s="2827"/>
      <c r="J314" s="2827"/>
      <c r="K314" s="2827"/>
      <c r="L314" s="2827"/>
      <c r="M314" s="2827"/>
      <c r="N314" s="2827"/>
      <c r="O314" s="2827"/>
      <c r="P314" s="2827"/>
      <c r="Q314" s="2827"/>
      <c r="R314" s="2827"/>
      <c r="S314" s="260"/>
      <c r="T314" s="256"/>
      <c r="U314" s="693"/>
      <c r="V314" s="87"/>
    </row>
    <row r="328" spans="1:22" x14ac:dyDescent="0.25">
      <c r="A328" s="249"/>
      <c r="B328" s="249"/>
      <c r="C328" s="249"/>
      <c r="D328" s="249"/>
      <c r="E328" s="249"/>
      <c r="F328" s="249"/>
      <c r="G328" s="249"/>
      <c r="H328" s="249"/>
      <c r="I328" s="249"/>
      <c r="J328" s="249"/>
      <c r="K328" s="249"/>
      <c r="L328" s="249"/>
      <c r="M328" s="249"/>
      <c r="N328" s="249"/>
      <c r="O328" s="249"/>
      <c r="P328" s="249"/>
      <c r="Q328" s="249"/>
      <c r="R328" s="249"/>
      <c r="S328" s="249"/>
      <c r="T328" s="249"/>
      <c r="U328" s="691"/>
      <c r="V328" s="248"/>
    </row>
    <row r="329" spans="1:22" ht="25.5" x14ac:dyDescent="0.25">
      <c r="B329" s="1512" t="s">
        <v>3238</v>
      </c>
      <c r="C329" s="251"/>
      <c r="D329" s="251"/>
      <c r="E329" s="251"/>
      <c r="F329" s="251"/>
      <c r="G329" s="251"/>
      <c r="H329" s="251"/>
      <c r="I329" s="251"/>
      <c r="J329" s="251"/>
      <c r="K329" s="251"/>
      <c r="L329" s="251"/>
      <c r="M329" s="247"/>
      <c r="N329" s="247"/>
      <c r="O329" s="247"/>
      <c r="P329" s="247"/>
      <c r="Q329" s="247"/>
      <c r="T329" s="243"/>
    </row>
    <row r="330" spans="1:22" s="255" customFormat="1" ht="3" customHeight="1" x14ac:dyDescent="0.25">
      <c r="A330" s="243"/>
      <c r="B330" s="243"/>
      <c r="C330" s="243"/>
      <c r="D330" s="243"/>
      <c r="E330" s="243"/>
      <c r="F330" s="243"/>
      <c r="G330" s="250"/>
      <c r="H330" s="253"/>
      <c r="I330" s="250"/>
      <c r="J330" s="243"/>
      <c r="K330" s="243"/>
      <c r="L330" s="243"/>
      <c r="M330" s="243"/>
      <c r="N330" s="243"/>
      <c r="O330" s="243"/>
      <c r="P330" s="243"/>
      <c r="Q330" s="243"/>
      <c r="T330" s="243"/>
      <c r="U330" s="691"/>
      <c r="V330" s="254"/>
    </row>
    <row r="331" spans="1:22" s="262" customFormat="1" ht="27.95" customHeight="1" x14ac:dyDescent="0.25">
      <c r="A331" s="261"/>
      <c r="B331" s="2801" t="s">
        <v>3322</v>
      </c>
      <c r="C331" s="2801"/>
      <c r="D331" s="2801"/>
      <c r="E331" s="2801"/>
      <c r="F331" s="2801"/>
      <c r="G331" s="2801"/>
      <c r="H331" s="2801"/>
      <c r="I331" s="2801"/>
      <c r="J331" s="2801"/>
      <c r="K331" s="2801"/>
      <c r="L331" s="2801"/>
      <c r="M331" s="2801"/>
      <c r="N331" s="2801"/>
      <c r="O331" s="2801"/>
      <c r="P331" s="2801"/>
      <c r="Q331" s="2801"/>
      <c r="R331" s="2801"/>
      <c r="S331" s="2801"/>
      <c r="T331" s="261"/>
      <c r="U331" s="694"/>
      <c r="V331" s="263">
        <v>21</v>
      </c>
    </row>
    <row r="332" spans="1:22" s="262" customFormat="1" ht="27.95" customHeight="1" x14ac:dyDescent="0.25">
      <c r="A332" s="261"/>
      <c r="B332" s="2865" t="s">
        <v>3317</v>
      </c>
      <c r="C332" s="2866"/>
      <c r="D332" s="2866"/>
      <c r="E332" s="2866"/>
      <c r="F332" s="2866"/>
      <c r="G332" s="2866"/>
      <c r="H332" s="2866"/>
      <c r="I332" s="2866"/>
      <c r="J332" s="2866"/>
      <c r="K332" s="2866"/>
      <c r="L332" s="2866"/>
      <c r="M332" s="2866"/>
      <c r="N332" s="2866"/>
      <c r="O332" s="2866"/>
      <c r="P332" s="2866"/>
      <c r="Q332" s="2866"/>
      <c r="R332" s="2867"/>
      <c r="S332" s="1517" t="s">
        <v>3318</v>
      </c>
      <c r="T332" s="261"/>
      <c r="U332" s="694"/>
      <c r="V332" s="263"/>
    </row>
    <row r="333" spans="1:22" s="262" customFormat="1" ht="14.1" customHeight="1" x14ac:dyDescent="0.25">
      <c r="A333" s="261"/>
      <c r="B333" s="260"/>
      <c r="C333" s="260"/>
      <c r="D333" s="260"/>
      <c r="E333" s="260"/>
      <c r="F333" s="260"/>
      <c r="G333" s="260"/>
      <c r="H333" s="260"/>
      <c r="I333" s="260"/>
      <c r="J333" s="260"/>
      <c r="K333" s="260"/>
      <c r="L333" s="260"/>
      <c r="M333" s="260"/>
      <c r="N333" s="260"/>
      <c r="O333" s="260"/>
      <c r="P333" s="260"/>
      <c r="Q333" s="260"/>
      <c r="R333" s="260"/>
      <c r="S333" s="260"/>
      <c r="T333" s="261"/>
      <c r="U333" s="694"/>
      <c r="V333" s="263"/>
    </row>
    <row r="334" spans="1:22" s="262" customFormat="1" ht="27.95" customHeight="1" x14ac:dyDescent="0.25">
      <c r="A334" s="261"/>
      <c r="B334" s="2813" t="s">
        <v>1776</v>
      </c>
      <c r="C334" s="2820"/>
      <c r="D334" s="2820"/>
      <c r="E334" s="2820"/>
      <c r="F334" s="2821"/>
      <c r="G334" s="2803" t="s">
        <v>1777</v>
      </c>
      <c r="H334" s="2803"/>
      <c r="I334" s="2803"/>
      <c r="J334" s="2803"/>
      <c r="K334" s="2803"/>
      <c r="L334" s="2803"/>
      <c r="M334" s="2803"/>
      <c r="N334" s="2803"/>
      <c r="O334" s="2803"/>
      <c r="P334" s="2803"/>
      <c r="Q334" s="2803"/>
      <c r="R334" s="2803"/>
      <c r="S334" s="260"/>
      <c r="T334" s="261"/>
      <c r="U334" s="694"/>
      <c r="V334" s="263"/>
    </row>
    <row r="335" spans="1:22" s="262" customFormat="1" ht="14.1" customHeight="1" x14ac:dyDescent="0.25">
      <c r="A335" s="261"/>
      <c r="B335" s="260"/>
      <c r="C335" s="260"/>
      <c r="D335" s="260"/>
      <c r="E335" s="260"/>
      <c r="F335" s="260"/>
      <c r="G335" s="260"/>
      <c r="H335" s="260"/>
      <c r="I335" s="260"/>
      <c r="J335" s="260"/>
      <c r="K335" s="260"/>
      <c r="L335" s="260"/>
      <c r="M335" s="260"/>
      <c r="N335" s="260"/>
      <c r="O335" s="260"/>
      <c r="P335" s="260"/>
      <c r="Q335" s="260"/>
      <c r="R335" s="260"/>
      <c r="S335" s="260"/>
      <c r="T335" s="261"/>
      <c r="U335" s="694"/>
      <c r="V335" s="263"/>
    </row>
    <row r="336" spans="1:22" s="262" customFormat="1" ht="27.95" customHeight="1" x14ac:dyDescent="0.25">
      <c r="A336" s="261"/>
      <c r="B336" s="260"/>
      <c r="C336" s="260"/>
      <c r="D336" s="260"/>
      <c r="E336" s="260"/>
      <c r="F336" s="260"/>
      <c r="G336" s="2810" t="s">
        <v>3331</v>
      </c>
      <c r="H336" s="2811"/>
      <c r="I336" s="2811"/>
      <c r="J336" s="2811"/>
      <c r="K336" s="2811"/>
      <c r="L336" s="2811"/>
      <c r="M336" s="2811"/>
      <c r="N336" s="2812"/>
      <c r="O336" s="251"/>
      <c r="P336" s="251"/>
      <c r="Q336" s="251"/>
      <c r="R336" s="251"/>
      <c r="S336" s="260"/>
      <c r="T336" s="261"/>
      <c r="U336" s="694"/>
      <c r="V336" s="263"/>
    </row>
    <row r="337" spans="1:22" s="262" customFormat="1" ht="27.95" customHeight="1" x14ac:dyDescent="0.25">
      <c r="A337" s="261"/>
      <c r="B337" s="260"/>
      <c r="C337" s="260"/>
      <c r="D337" s="260"/>
      <c r="E337" s="260"/>
      <c r="F337" s="260"/>
      <c r="G337" s="2822" t="s">
        <v>3332</v>
      </c>
      <c r="H337" s="2817"/>
      <c r="I337" s="2817"/>
      <c r="J337" s="2817"/>
      <c r="K337" s="2817"/>
      <c r="L337" s="2817"/>
      <c r="M337" s="2817"/>
      <c r="N337" s="2817"/>
      <c r="O337" s="2817"/>
      <c r="P337" s="2817"/>
      <c r="Q337" s="2817"/>
      <c r="R337" s="2823"/>
      <c r="S337" s="260"/>
      <c r="T337" s="261"/>
      <c r="U337" s="694"/>
      <c r="V337" s="263"/>
    </row>
    <row r="338" spans="1:22" s="262" customFormat="1" ht="9" x14ac:dyDescent="0.25">
      <c r="A338" s="261"/>
      <c r="S338" s="261"/>
      <c r="T338" s="261"/>
      <c r="U338" s="694"/>
      <c r="V338" s="263"/>
    </row>
    <row r="347" spans="1:22" x14ac:dyDescent="0.25">
      <c r="A347" s="249"/>
      <c r="B347" s="249"/>
      <c r="C347" s="249"/>
      <c r="D347" s="249"/>
      <c r="E347" s="249"/>
      <c r="F347" s="249"/>
      <c r="G347" s="249"/>
      <c r="H347" s="249"/>
      <c r="I347" s="249"/>
      <c r="J347" s="249"/>
      <c r="K347" s="249"/>
      <c r="L347" s="249"/>
      <c r="M347" s="249"/>
      <c r="N347" s="249"/>
      <c r="O347" s="249"/>
      <c r="P347" s="249"/>
      <c r="Q347" s="249"/>
      <c r="R347" s="249"/>
      <c r="S347" s="249"/>
      <c r="T347" s="249"/>
      <c r="U347" s="691"/>
      <c r="V347" s="248"/>
    </row>
    <row r="348" spans="1:22" ht="25.5" x14ac:dyDescent="0.25">
      <c r="B348" s="1512" t="s">
        <v>3238</v>
      </c>
      <c r="C348" s="251"/>
      <c r="D348" s="251"/>
      <c r="E348" s="251"/>
      <c r="F348" s="251"/>
      <c r="G348" s="251"/>
      <c r="H348" s="251"/>
      <c r="I348" s="251"/>
      <c r="J348" s="251"/>
      <c r="K348" s="251"/>
      <c r="L348" s="251"/>
      <c r="M348" s="247"/>
      <c r="N348" s="247"/>
      <c r="O348" s="247"/>
      <c r="P348" s="247"/>
      <c r="Q348" s="247"/>
      <c r="T348" s="243"/>
    </row>
    <row r="349" spans="1:22" s="255" customFormat="1" ht="3" customHeight="1" x14ac:dyDescent="0.25">
      <c r="A349" s="243"/>
      <c r="B349" s="243"/>
      <c r="C349" s="243"/>
      <c r="D349" s="243"/>
      <c r="E349" s="243"/>
      <c r="F349" s="243"/>
      <c r="G349" s="250"/>
      <c r="H349" s="253"/>
      <c r="I349" s="250"/>
      <c r="J349" s="243"/>
      <c r="K349" s="243"/>
      <c r="L349" s="243"/>
      <c r="M349" s="243"/>
      <c r="N349" s="243"/>
      <c r="O349" s="243"/>
      <c r="P349" s="243"/>
      <c r="Q349" s="243"/>
      <c r="T349" s="243"/>
      <c r="U349" s="691"/>
      <c r="V349" s="254"/>
    </row>
    <row r="350" spans="1:22" s="257" customFormat="1" ht="27.95" customHeight="1" x14ac:dyDescent="0.25">
      <c r="A350" s="256"/>
      <c r="B350" s="2801" t="s">
        <v>3322</v>
      </c>
      <c r="C350" s="2801"/>
      <c r="D350" s="2801"/>
      <c r="E350" s="2801"/>
      <c r="F350" s="2801"/>
      <c r="G350" s="2801"/>
      <c r="H350" s="2801"/>
      <c r="I350" s="2801"/>
      <c r="J350" s="2801"/>
      <c r="K350" s="2801"/>
      <c r="L350" s="2801"/>
      <c r="M350" s="2801"/>
      <c r="N350" s="2801"/>
      <c r="O350" s="2801"/>
      <c r="P350" s="2801"/>
      <c r="Q350" s="2801"/>
      <c r="R350" s="2801"/>
      <c r="S350" s="2801"/>
      <c r="T350" s="256"/>
      <c r="U350" s="693"/>
      <c r="V350" s="87">
        <v>22</v>
      </c>
    </row>
    <row r="351" spans="1:22" s="257" customFormat="1" ht="27.95" customHeight="1" x14ac:dyDescent="0.25">
      <c r="A351" s="256"/>
      <c r="B351" s="2865" t="s">
        <v>3317</v>
      </c>
      <c r="C351" s="2866"/>
      <c r="D351" s="2866"/>
      <c r="E351" s="2866"/>
      <c r="F351" s="2866"/>
      <c r="G351" s="2866"/>
      <c r="H351" s="2866"/>
      <c r="I351" s="2866"/>
      <c r="J351" s="2866"/>
      <c r="K351" s="2866"/>
      <c r="L351" s="2866"/>
      <c r="M351" s="2866"/>
      <c r="N351" s="2866"/>
      <c r="O351" s="2866"/>
      <c r="P351" s="2866"/>
      <c r="Q351" s="2866"/>
      <c r="R351" s="2867"/>
      <c r="S351" s="1517" t="s">
        <v>3318</v>
      </c>
      <c r="T351" s="256"/>
      <c r="U351" s="693"/>
      <c r="V351" s="87"/>
    </row>
    <row r="352" spans="1:22" s="257" customFormat="1" ht="14.1" customHeight="1" x14ac:dyDescent="0.25">
      <c r="A352" s="256"/>
      <c r="B352" s="260"/>
      <c r="C352" s="260"/>
      <c r="D352" s="260"/>
      <c r="E352" s="260"/>
      <c r="F352" s="260"/>
      <c r="G352" s="260"/>
      <c r="H352" s="260"/>
      <c r="I352" s="260"/>
      <c r="J352" s="260"/>
      <c r="K352" s="260"/>
      <c r="L352" s="260"/>
      <c r="M352" s="260"/>
      <c r="N352" s="260"/>
      <c r="O352" s="260"/>
      <c r="P352" s="260"/>
      <c r="Q352" s="260"/>
      <c r="R352" s="260"/>
      <c r="S352" s="260"/>
      <c r="T352" s="256"/>
      <c r="U352" s="693"/>
      <c r="V352" s="87"/>
    </row>
    <row r="353" spans="1:22" s="257" customFormat="1" ht="27.95" customHeight="1" x14ac:dyDescent="0.25">
      <c r="A353" s="256"/>
      <c r="B353" s="2803" t="s">
        <v>1776</v>
      </c>
      <c r="C353" s="2803"/>
      <c r="D353" s="2803"/>
      <c r="E353" s="2803"/>
      <c r="F353" s="2803"/>
      <c r="G353" s="2824" t="s">
        <v>1777</v>
      </c>
      <c r="H353" s="2825"/>
      <c r="I353" s="2825"/>
      <c r="J353" s="2825"/>
      <c r="K353" s="2825"/>
      <c r="L353" s="2825"/>
      <c r="M353" s="2825"/>
      <c r="N353" s="2825"/>
      <c r="O353" s="2825"/>
      <c r="P353" s="2825"/>
      <c r="Q353" s="2825"/>
      <c r="R353" s="2826"/>
      <c r="S353" s="260"/>
      <c r="T353" s="256"/>
      <c r="U353" s="693"/>
      <c r="V353" s="87"/>
    </row>
    <row r="354" spans="1:22" s="257" customFormat="1" ht="14.1" customHeight="1" x14ac:dyDescent="0.25">
      <c r="A354" s="256"/>
      <c r="B354" s="260"/>
      <c r="C354" s="260"/>
      <c r="D354" s="260"/>
      <c r="E354" s="260"/>
      <c r="F354" s="260"/>
      <c r="G354" s="260"/>
      <c r="H354" s="260"/>
      <c r="I354" s="260"/>
      <c r="J354" s="260"/>
      <c r="K354" s="260"/>
      <c r="L354" s="260"/>
      <c r="M354" s="260"/>
      <c r="N354" s="260"/>
      <c r="O354" s="260"/>
      <c r="P354" s="260"/>
      <c r="Q354" s="260"/>
      <c r="R354" s="260"/>
      <c r="S354" s="260"/>
      <c r="T354" s="256"/>
      <c r="U354" s="693"/>
      <c r="V354" s="87"/>
    </row>
    <row r="355" spans="1:22" s="257" customFormat="1" ht="27.95" customHeight="1" x14ac:dyDescent="0.25">
      <c r="A355" s="256"/>
      <c r="B355" s="2810" t="s">
        <v>3331</v>
      </c>
      <c r="C355" s="2811"/>
      <c r="D355" s="2811"/>
      <c r="E355" s="2812"/>
      <c r="F355" s="260"/>
      <c r="G355" s="3"/>
      <c r="H355" s="3"/>
      <c r="I355" s="3"/>
      <c r="J355" s="3"/>
      <c r="K355" s="3"/>
      <c r="L355" s="3"/>
      <c r="M355" s="3"/>
      <c r="N355" s="3"/>
      <c r="O355" s="265"/>
      <c r="P355" s="265"/>
      <c r="Q355" s="265"/>
      <c r="R355" s="265"/>
      <c r="S355" s="260"/>
      <c r="T355" s="256"/>
      <c r="U355" s="693"/>
      <c r="V355" s="87"/>
    </row>
    <row r="356" spans="1:22" s="257" customFormat="1" ht="27.95" customHeight="1" x14ac:dyDescent="0.25">
      <c r="A356" s="256"/>
      <c r="B356" s="2822" t="s">
        <v>3337</v>
      </c>
      <c r="C356" s="2817"/>
      <c r="D356" s="2817"/>
      <c r="E356" s="2817"/>
      <c r="F356" s="2823"/>
      <c r="G356" s="13"/>
      <c r="H356" s="3"/>
      <c r="I356" s="3"/>
      <c r="J356" s="3"/>
      <c r="K356" s="3"/>
      <c r="L356" s="3"/>
      <c r="M356" s="3"/>
      <c r="N356" s="3"/>
      <c r="O356" s="3"/>
      <c r="P356" s="3"/>
      <c r="Q356" s="3"/>
      <c r="R356" s="3"/>
      <c r="S356" s="260"/>
      <c r="T356" s="256"/>
      <c r="U356" s="693"/>
      <c r="V356" s="87"/>
    </row>
    <row r="359" spans="1:22" x14ac:dyDescent="0.25">
      <c r="A359" s="249"/>
      <c r="B359" s="249"/>
      <c r="C359" s="249"/>
      <c r="D359" s="249"/>
      <c r="E359" s="249"/>
      <c r="F359" s="249"/>
      <c r="G359" s="249"/>
      <c r="H359" s="249"/>
      <c r="I359" s="249"/>
      <c r="J359" s="249"/>
      <c r="K359" s="249"/>
      <c r="L359" s="249"/>
      <c r="M359" s="249"/>
      <c r="N359" s="249"/>
      <c r="O359" s="249"/>
      <c r="P359" s="249"/>
      <c r="Q359" s="249"/>
      <c r="R359" s="249"/>
      <c r="S359" s="249"/>
      <c r="T359" s="249"/>
      <c r="U359" s="691"/>
      <c r="V359" s="248"/>
    </row>
    <row r="360" spans="1:22" ht="25.5" x14ac:dyDescent="0.25">
      <c r="B360" s="1512" t="s">
        <v>3238</v>
      </c>
      <c r="C360" s="251"/>
      <c r="D360" s="251"/>
      <c r="E360" s="251"/>
      <c r="F360" s="251"/>
      <c r="G360" s="251"/>
      <c r="H360" s="251"/>
      <c r="I360" s="251"/>
      <c r="J360" s="251"/>
      <c r="K360" s="251"/>
      <c r="L360" s="251"/>
      <c r="M360" s="247"/>
      <c r="N360" s="247"/>
      <c r="O360" s="247"/>
      <c r="P360" s="247"/>
      <c r="Q360" s="247"/>
      <c r="T360" s="243"/>
    </row>
    <row r="361" spans="1:22" s="255" customFormat="1" ht="3" customHeight="1" x14ac:dyDescent="0.25">
      <c r="A361" s="243"/>
      <c r="B361" s="243"/>
      <c r="C361" s="243"/>
      <c r="D361" s="243"/>
      <c r="E361" s="243"/>
      <c r="F361" s="243"/>
      <c r="G361" s="250"/>
      <c r="H361" s="253"/>
      <c r="I361" s="250"/>
      <c r="J361" s="243"/>
      <c r="K361" s="243"/>
      <c r="L361" s="243"/>
      <c r="M361" s="243"/>
      <c r="N361" s="243"/>
      <c r="O361" s="243"/>
      <c r="P361" s="243"/>
      <c r="Q361" s="243"/>
      <c r="T361" s="243"/>
      <c r="U361" s="691"/>
      <c r="V361" s="254"/>
    </row>
    <row r="362" spans="1:22" s="257" customFormat="1" ht="27.95" customHeight="1" x14ac:dyDescent="0.25">
      <c r="A362" s="256"/>
      <c r="B362" s="2801" t="s">
        <v>3322</v>
      </c>
      <c r="C362" s="2801"/>
      <c r="D362" s="2801"/>
      <c r="E362" s="2801"/>
      <c r="F362" s="2801"/>
      <c r="G362" s="2801"/>
      <c r="H362" s="2801"/>
      <c r="I362" s="2801"/>
      <c r="J362" s="2801"/>
      <c r="K362" s="2801"/>
      <c r="L362" s="2801"/>
      <c r="M362" s="2801"/>
      <c r="N362" s="2801"/>
      <c r="O362" s="2801"/>
      <c r="P362" s="2801"/>
      <c r="Q362" s="2801"/>
      <c r="R362" s="2801"/>
      <c r="S362" s="2801"/>
      <c r="T362" s="256"/>
      <c r="U362" s="693"/>
      <c r="V362" s="87">
        <v>23</v>
      </c>
    </row>
    <row r="363" spans="1:22" s="257" customFormat="1" ht="27.95" customHeight="1" x14ac:dyDescent="0.25">
      <c r="A363" s="256"/>
      <c r="B363" s="2803" t="s">
        <v>3317</v>
      </c>
      <c r="C363" s="2803"/>
      <c r="D363" s="2803"/>
      <c r="E363" s="2803"/>
      <c r="F363" s="2803"/>
      <c r="G363" s="2803"/>
      <c r="H363" s="2803"/>
      <c r="I363" s="2803"/>
      <c r="J363" s="2803"/>
      <c r="K363" s="2803"/>
      <c r="L363" s="2803"/>
      <c r="M363" s="2803"/>
      <c r="N363" s="2803"/>
      <c r="O363" s="2803"/>
      <c r="P363" s="2803"/>
      <c r="Q363" s="2803"/>
      <c r="R363" s="2802" t="s">
        <v>3318</v>
      </c>
      <c r="S363" s="2862"/>
      <c r="T363" s="256"/>
      <c r="U363" s="693"/>
      <c r="V363" s="87"/>
    </row>
    <row r="364" spans="1:22" s="257" customFormat="1" ht="27.95" customHeight="1" x14ac:dyDescent="0.25">
      <c r="A364" s="256"/>
      <c r="B364" s="2803" t="s">
        <v>1776</v>
      </c>
      <c r="C364" s="2803"/>
      <c r="D364" s="2803"/>
      <c r="E364" s="2803"/>
      <c r="F364" s="2803"/>
      <c r="G364" s="2803"/>
      <c r="H364" s="2841" t="s">
        <v>1777</v>
      </c>
      <c r="I364" s="2841"/>
      <c r="J364" s="2841"/>
      <c r="K364" s="2841"/>
      <c r="L364" s="2841"/>
      <c r="M364" s="2841"/>
      <c r="N364" s="2841"/>
      <c r="O364" s="2841"/>
      <c r="P364" s="2841"/>
      <c r="Q364" s="2841"/>
      <c r="R364" s="260"/>
      <c r="S364" s="260"/>
      <c r="T364" s="256"/>
      <c r="U364" s="693"/>
      <c r="V364" s="87"/>
    </row>
    <row r="365" spans="1:22" s="257" customFormat="1" ht="27.95" customHeight="1" x14ac:dyDescent="0.25">
      <c r="A365" s="256"/>
      <c r="B365" s="2807" t="s">
        <v>3338</v>
      </c>
      <c r="C365" s="2808"/>
      <c r="D365" s="2808"/>
      <c r="E365" s="2809"/>
      <c r="F365" s="2"/>
      <c r="G365" s="2"/>
      <c r="H365" s="3"/>
      <c r="I365" s="3"/>
      <c r="J365" s="3"/>
      <c r="K365" s="3"/>
      <c r="L365" s="3"/>
      <c r="M365" s="3"/>
      <c r="R365" s="260"/>
      <c r="S365" s="260"/>
      <c r="T365" s="256"/>
      <c r="U365" s="693"/>
      <c r="V365" s="87"/>
    </row>
    <row r="366" spans="1:22" s="257" customFormat="1" ht="14.1" customHeight="1" x14ac:dyDescent="0.25">
      <c r="A366" s="256"/>
      <c r="B366" s="260"/>
      <c r="C366" s="260"/>
      <c r="D366" s="260"/>
      <c r="E366" s="260"/>
      <c r="F366" s="260"/>
      <c r="G366" s="260"/>
      <c r="H366" s="260"/>
      <c r="I366" s="260"/>
      <c r="J366" s="260"/>
      <c r="K366" s="260"/>
      <c r="L366" s="260"/>
      <c r="M366" s="260"/>
      <c r="R366" s="260"/>
      <c r="S366" s="260"/>
      <c r="T366" s="256"/>
      <c r="U366" s="693"/>
      <c r="V366" s="87"/>
    </row>
    <row r="367" spans="1:22" s="257" customFormat="1" ht="27.95" customHeight="1" x14ac:dyDescent="0.25">
      <c r="A367" s="256"/>
      <c r="B367" s="2875" t="s">
        <v>3339</v>
      </c>
      <c r="C367" s="2876"/>
      <c r="D367" s="2877"/>
      <c r="F367" s="260"/>
      <c r="J367" s="3"/>
      <c r="K367" s="265"/>
      <c r="L367" s="265"/>
      <c r="M367" s="265"/>
      <c r="R367" s="260"/>
      <c r="S367" s="260"/>
      <c r="T367" s="256"/>
      <c r="U367" s="693"/>
      <c r="V367" s="87"/>
    </row>
    <row r="368" spans="1:22" s="257" customFormat="1" ht="27.95" customHeight="1" x14ac:dyDescent="0.25">
      <c r="A368" s="256"/>
      <c r="B368" s="2822" t="s">
        <v>3340</v>
      </c>
      <c r="C368" s="2817"/>
      <c r="D368" s="2817"/>
      <c r="E368" s="2823"/>
      <c r="F368" s="260"/>
      <c r="G368" s="260"/>
      <c r="H368" s="3"/>
      <c r="I368" s="3"/>
      <c r="J368" s="3"/>
      <c r="K368" s="3"/>
      <c r="L368" s="3"/>
      <c r="M368" s="3"/>
      <c r="R368" s="260"/>
      <c r="S368" s="260"/>
      <c r="T368" s="256"/>
      <c r="U368" s="693"/>
      <c r="V368" s="87"/>
    </row>
    <row r="373" spans="1:22" x14ac:dyDescent="0.25">
      <c r="A373" s="249"/>
      <c r="B373" s="249"/>
      <c r="C373" s="249"/>
      <c r="D373" s="249"/>
      <c r="E373" s="249"/>
      <c r="F373" s="249"/>
      <c r="G373" s="249"/>
      <c r="H373" s="249"/>
      <c r="I373" s="249"/>
      <c r="J373" s="249"/>
      <c r="K373" s="249"/>
      <c r="L373" s="249"/>
      <c r="M373" s="249"/>
      <c r="N373" s="249"/>
      <c r="O373" s="249"/>
      <c r="P373" s="249"/>
      <c r="Q373" s="249"/>
      <c r="R373" s="249"/>
      <c r="S373" s="249"/>
      <c r="T373" s="249"/>
      <c r="U373" s="691"/>
      <c r="V373" s="248"/>
    </row>
    <row r="374" spans="1:22" ht="25.5" x14ac:dyDescent="0.25">
      <c r="B374" s="1512" t="s">
        <v>3238</v>
      </c>
      <c r="C374" s="251"/>
      <c r="D374" s="251"/>
      <c r="E374" s="251"/>
      <c r="F374" s="251"/>
      <c r="G374" s="251"/>
      <c r="H374" s="251"/>
      <c r="I374" s="251"/>
      <c r="J374" s="251"/>
      <c r="K374" s="251"/>
      <c r="L374" s="251"/>
      <c r="M374" s="247"/>
      <c r="N374" s="247"/>
      <c r="O374" s="247"/>
      <c r="P374" s="247"/>
      <c r="Q374" s="247"/>
      <c r="T374" s="243"/>
    </row>
    <row r="375" spans="1:22" s="255" customFormat="1" ht="3" customHeight="1" x14ac:dyDescent="0.25">
      <c r="A375" s="243"/>
      <c r="B375" s="243"/>
      <c r="C375" s="243"/>
      <c r="D375" s="243"/>
      <c r="E375" s="243"/>
      <c r="F375" s="243"/>
      <c r="G375" s="250"/>
      <c r="H375" s="253"/>
      <c r="I375" s="250"/>
      <c r="J375" s="243"/>
      <c r="K375" s="243"/>
      <c r="L375" s="243"/>
      <c r="M375" s="243"/>
      <c r="N375" s="243"/>
      <c r="O375" s="243"/>
      <c r="P375" s="243"/>
      <c r="Q375" s="243"/>
      <c r="T375" s="243"/>
      <c r="U375" s="691"/>
      <c r="V375" s="254"/>
    </row>
    <row r="376" spans="1:22" s="257" customFormat="1" ht="14.1" customHeight="1" x14ac:dyDescent="0.25">
      <c r="A376" s="256"/>
      <c r="B376" s="2878" t="s">
        <v>343</v>
      </c>
      <c r="C376" s="2878"/>
      <c r="D376" s="2878"/>
      <c r="E376" s="2878"/>
      <c r="F376" s="2878"/>
      <c r="G376" s="2878"/>
      <c r="H376" s="2878"/>
      <c r="I376" s="2878"/>
      <c r="J376" s="2878"/>
      <c r="K376" s="2878"/>
      <c r="L376" s="2878"/>
      <c r="M376" s="2878"/>
      <c r="N376" s="2878"/>
      <c r="O376" s="2878"/>
      <c r="P376" s="2878"/>
      <c r="Q376" s="2878"/>
      <c r="R376" s="2878"/>
      <c r="S376" s="2878"/>
      <c r="T376" s="256"/>
      <c r="U376" s="693"/>
      <c r="V376" s="87" t="s">
        <v>733</v>
      </c>
    </row>
    <row r="377" spans="1:22" s="257" customFormat="1" ht="14.1" customHeight="1" x14ac:dyDescent="0.25">
      <c r="A377" s="256"/>
      <c r="B377" s="2872" t="s">
        <v>226</v>
      </c>
      <c r="C377" s="2873"/>
      <c r="D377" s="2873"/>
      <c r="E377" s="2873"/>
      <c r="F377" s="2873"/>
      <c r="G377" s="2873"/>
      <c r="H377" s="2873"/>
      <c r="I377" s="2873"/>
      <c r="J377" s="2873"/>
      <c r="K377" s="2873"/>
      <c r="L377" s="2874"/>
      <c r="M377" s="2872" t="s">
        <v>37</v>
      </c>
      <c r="N377" s="2873"/>
      <c r="O377" s="2873"/>
      <c r="P377" s="2873"/>
      <c r="Q377" s="2873"/>
      <c r="R377" s="2873"/>
      <c r="S377" s="2874"/>
      <c r="T377" s="256"/>
      <c r="U377" s="693"/>
      <c r="V377" s="87"/>
    </row>
    <row r="378" spans="1:22" s="257" customFormat="1" ht="14.1" customHeight="1" x14ac:dyDescent="0.25">
      <c r="A378" s="256"/>
      <c r="B378" s="2872" t="s">
        <v>338</v>
      </c>
      <c r="C378" s="2873"/>
      <c r="D378" s="2873"/>
      <c r="E378" s="2873"/>
      <c r="F378" s="2873"/>
      <c r="G378" s="2873"/>
      <c r="H378" s="2873"/>
      <c r="I378" s="2873"/>
      <c r="J378" s="2873"/>
      <c r="K378" s="2874"/>
      <c r="L378" s="1038"/>
      <c r="M378" s="1038"/>
      <c r="N378" s="1039"/>
      <c r="O378" s="1039"/>
      <c r="P378" s="1039"/>
      <c r="Q378" s="1039"/>
      <c r="R378" s="1039"/>
      <c r="S378" s="1039"/>
      <c r="T378" s="256"/>
      <c r="U378" s="693"/>
      <c r="V378" s="87"/>
    </row>
    <row r="379" spans="1:22" s="257" customFormat="1" ht="14.1" customHeight="1" x14ac:dyDescent="0.25">
      <c r="A379" s="256"/>
      <c r="B379" s="1040"/>
      <c r="C379" s="1040"/>
      <c r="D379" s="1040"/>
      <c r="E379" s="1040"/>
      <c r="F379" s="1040"/>
      <c r="G379" s="1040"/>
      <c r="H379" s="1040"/>
      <c r="I379" s="1040"/>
      <c r="J379" s="1040"/>
      <c r="K379" s="1040"/>
      <c r="L379" s="1040"/>
      <c r="M379" s="1040"/>
      <c r="N379" s="1040"/>
      <c r="O379" s="1040"/>
      <c r="P379" s="1040"/>
      <c r="Q379" s="1040"/>
      <c r="R379" s="1040"/>
      <c r="S379" s="1040"/>
      <c r="T379" s="256"/>
      <c r="U379" s="693"/>
      <c r="V379" s="87"/>
    </row>
    <row r="380" spans="1:22" s="257" customFormat="1" ht="14.1" customHeight="1" x14ac:dyDescent="0.25">
      <c r="A380" s="256"/>
      <c r="B380" s="2872" t="s">
        <v>3</v>
      </c>
      <c r="C380" s="2873"/>
      <c r="D380" s="2873"/>
      <c r="E380" s="2874"/>
      <c r="F380" s="1042"/>
      <c r="G380" s="1042"/>
      <c r="H380" s="1043"/>
      <c r="I380" s="1043"/>
      <c r="J380" s="1043"/>
      <c r="K380" s="1042"/>
      <c r="L380" s="1039"/>
      <c r="M380" s="1039"/>
      <c r="N380" s="1039"/>
      <c r="O380" s="1041"/>
      <c r="P380" s="1041"/>
      <c r="Q380" s="1041"/>
      <c r="R380" s="1041"/>
      <c r="S380" s="1040"/>
      <c r="T380" s="256"/>
      <c r="U380" s="693"/>
      <c r="V380" s="87"/>
    </row>
    <row r="381" spans="1:22" s="257" customFormat="1" ht="14.1" customHeight="1" x14ac:dyDescent="0.25">
      <c r="A381" s="256"/>
      <c r="B381" s="2872" t="s">
        <v>475</v>
      </c>
      <c r="C381" s="2873"/>
      <c r="D381" s="2873"/>
      <c r="E381" s="2873"/>
      <c r="F381" s="2873"/>
      <c r="G381" s="2873"/>
      <c r="H381" s="2873"/>
      <c r="I381" s="2873"/>
      <c r="J381" s="2873"/>
      <c r="K381" s="2874"/>
      <c r="L381" s="1039"/>
      <c r="M381" s="1039"/>
      <c r="N381" s="1039"/>
      <c r="O381" s="1039"/>
      <c r="P381" s="1039"/>
      <c r="Q381" s="1039"/>
      <c r="R381" s="1039"/>
      <c r="S381" s="1040"/>
      <c r="T381" s="256"/>
      <c r="U381" s="693"/>
      <c r="V381" s="87"/>
    </row>
    <row r="382" spans="1:22" s="262" customFormat="1" ht="15" customHeight="1" x14ac:dyDescent="0.25">
      <c r="A382" s="261"/>
      <c r="S382" s="261"/>
      <c r="T382" s="261"/>
      <c r="U382" s="694"/>
      <c r="V382" s="263"/>
    </row>
    <row r="397" spans="1:22" x14ac:dyDescent="0.25">
      <c r="A397" s="249"/>
      <c r="B397" s="249"/>
      <c r="C397" s="249"/>
      <c r="D397" s="249"/>
      <c r="E397" s="249"/>
      <c r="F397" s="249"/>
      <c r="G397" s="249"/>
      <c r="H397" s="249"/>
      <c r="I397" s="249"/>
      <c r="J397" s="249"/>
      <c r="K397" s="249"/>
      <c r="L397" s="249"/>
      <c r="M397" s="249"/>
      <c r="N397" s="249"/>
      <c r="O397" s="249"/>
      <c r="P397" s="249"/>
      <c r="Q397" s="249"/>
      <c r="R397" s="249"/>
      <c r="S397" s="249"/>
      <c r="T397" s="249"/>
      <c r="U397" s="691"/>
      <c r="V397" s="248"/>
    </row>
    <row r="398" spans="1:22" ht="25.5" x14ac:dyDescent="0.25">
      <c r="B398" s="1515" t="s">
        <v>3239</v>
      </c>
      <c r="C398" s="251"/>
      <c r="D398" s="251"/>
      <c r="E398" s="251"/>
      <c r="F398" s="251"/>
      <c r="G398" s="251"/>
      <c r="H398" s="251"/>
      <c r="I398" s="251"/>
      <c r="J398" s="251"/>
      <c r="K398" s="251"/>
      <c r="L398" s="251"/>
      <c r="M398" s="247"/>
      <c r="N398" s="247"/>
      <c r="O398" s="247"/>
      <c r="P398" s="247"/>
      <c r="Q398" s="247"/>
      <c r="T398" s="243"/>
    </row>
    <row r="399" spans="1:22" s="255" customFormat="1" ht="3" customHeight="1" x14ac:dyDescent="0.25">
      <c r="A399" s="243"/>
      <c r="B399" s="243"/>
      <c r="C399" s="243"/>
      <c r="D399" s="243"/>
      <c r="E399" s="243"/>
      <c r="F399" s="243"/>
      <c r="G399" s="250"/>
      <c r="H399" s="253"/>
      <c r="I399" s="250"/>
      <c r="J399" s="243"/>
      <c r="K399" s="243"/>
      <c r="L399" s="243"/>
      <c r="M399" s="243"/>
      <c r="N399" s="243"/>
      <c r="O399" s="243"/>
      <c r="P399" s="243"/>
      <c r="Q399" s="243"/>
      <c r="T399" s="243"/>
      <c r="U399" s="691"/>
      <c r="V399" s="254"/>
    </row>
    <row r="400" spans="1:22" s="257" customFormat="1" ht="27.95" customHeight="1" x14ac:dyDescent="0.25">
      <c r="A400" s="256"/>
      <c r="B400" s="2801" t="s">
        <v>3341</v>
      </c>
      <c r="C400" s="2801"/>
      <c r="D400" s="2801"/>
      <c r="E400" s="2801"/>
      <c r="F400" s="2801"/>
      <c r="G400" s="2801"/>
      <c r="H400" s="2801"/>
      <c r="I400" s="2801"/>
      <c r="J400" s="2801"/>
      <c r="K400" s="2801"/>
      <c r="L400" s="2801"/>
      <c r="M400" s="2801"/>
      <c r="N400" s="2801"/>
      <c r="O400" s="2801"/>
      <c r="P400" s="2801"/>
      <c r="Q400" s="2801"/>
      <c r="R400" s="2801"/>
      <c r="S400" s="2801"/>
      <c r="T400" s="256"/>
      <c r="U400" s="693"/>
      <c r="V400" s="87" t="s">
        <v>734</v>
      </c>
    </row>
    <row r="401" spans="1:22" s="257" customFormat="1" ht="27.95" customHeight="1" x14ac:dyDescent="0.25">
      <c r="A401" s="256"/>
      <c r="B401" s="2807" t="s">
        <v>3342</v>
      </c>
      <c r="C401" s="2808"/>
      <c r="D401" s="2808"/>
      <c r="E401" s="2808"/>
      <c r="F401" s="2808"/>
      <c r="G401" s="2808"/>
      <c r="H401" s="2808"/>
      <c r="I401" s="2808"/>
      <c r="J401" s="2808"/>
      <c r="K401" s="2808"/>
      <c r="L401" s="2809"/>
      <c r="M401" s="2824" t="s">
        <v>3343</v>
      </c>
      <c r="N401" s="2825"/>
      <c r="O401" s="2825"/>
      <c r="P401" s="2825"/>
      <c r="Q401" s="2825"/>
      <c r="R401" s="2825"/>
      <c r="S401" s="2826"/>
      <c r="T401" s="256"/>
      <c r="U401" s="693"/>
      <c r="V401" s="87"/>
    </row>
    <row r="402" spans="1:22" s="257" customFormat="1" ht="27.95" customHeight="1" x14ac:dyDescent="0.25">
      <c r="A402" s="256"/>
      <c r="B402" s="2807" t="s">
        <v>3344</v>
      </c>
      <c r="C402" s="2829"/>
      <c r="D402" s="2829"/>
      <c r="E402" s="2829"/>
      <c r="F402" s="2829"/>
      <c r="G402" s="2829"/>
      <c r="H402" s="2829"/>
      <c r="I402" s="2829"/>
      <c r="J402" s="2829"/>
      <c r="K402" s="2830"/>
      <c r="L402" s="100"/>
      <c r="M402" s="100"/>
      <c r="N402" s="3"/>
      <c r="O402" s="3"/>
      <c r="P402" s="3"/>
      <c r="Q402" s="3"/>
      <c r="R402" s="3"/>
      <c r="S402" s="3"/>
      <c r="T402" s="256"/>
      <c r="U402" s="693"/>
      <c r="V402" s="87"/>
    </row>
    <row r="403" spans="1:22" ht="14.1" customHeight="1" x14ac:dyDescent="0.25"/>
    <row r="404" spans="1:22" s="257" customFormat="1" ht="27.95" customHeight="1" x14ac:dyDescent="0.25">
      <c r="A404" s="256"/>
      <c r="B404" s="2810" t="s">
        <v>3345</v>
      </c>
      <c r="C404" s="2811"/>
      <c r="D404" s="2811"/>
      <c r="E404" s="2812"/>
      <c r="F404" s="3"/>
      <c r="G404" s="3"/>
      <c r="K404" s="3"/>
      <c r="L404" s="3"/>
      <c r="M404" s="3"/>
      <c r="N404" s="3"/>
      <c r="O404" s="265"/>
      <c r="P404" s="265"/>
      <c r="Q404" s="265"/>
      <c r="R404" s="265"/>
      <c r="T404" s="256"/>
      <c r="U404" s="693"/>
      <c r="V404" s="87"/>
    </row>
    <row r="405" spans="1:22" s="257" customFormat="1" ht="27.95" customHeight="1" x14ac:dyDescent="0.25">
      <c r="A405" s="256"/>
      <c r="B405" s="2822" t="s">
        <v>3417</v>
      </c>
      <c r="C405" s="2817"/>
      <c r="D405" s="2817"/>
      <c r="E405" s="2817"/>
      <c r="F405" s="2817"/>
      <c r="G405" s="2817"/>
      <c r="H405" s="2817"/>
      <c r="I405" s="2817"/>
      <c r="J405" s="2817"/>
      <c r="K405" s="2817"/>
      <c r="L405" s="2823"/>
      <c r="M405" s="3"/>
      <c r="N405" s="3"/>
      <c r="O405" s="3"/>
      <c r="P405" s="3"/>
      <c r="Q405" s="3"/>
      <c r="R405" s="3"/>
      <c r="T405" s="256"/>
      <c r="U405" s="693"/>
      <c r="V405" s="87"/>
    </row>
    <row r="406" spans="1:22" s="262" customFormat="1" ht="9" x14ac:dyDescent="0.25">
      <c r="A406" s="261"/>
      <c r="S406" s="261"/>
      <c r="T406" s="261"/>
      <c r="U406" s="694"/>
      <c r="V406" s="263"/>
    </row>
    <row r="423" spans="1:22" x14ac:dyDescent="0.25">
      <c r="A423" s="249"/>
      <c r="B423" s="249"/>
      <c r="C423" s="249"/>
      <c r="D423" s="249"/>
      <c r="E423" s="249"/>
      <c r="F423" s="249"/>
      <c r="G423" s="249"/>
      <c r="H423" s="249"/>
      <c r="I423" s="249"/>
      <c r="J423" s="249"/>
      <c r="K423" s="249"/>
      <c r="L423" s="249"/>
      <c r="M423" s="249"/>
      <c r="N423" s="249"/>
      <c r="O423" s="249"/>
      <c r="P423" s="249"/>
      <c r="Q423" s="249"/>
      <c r="R423" s="249"/>
      <c r="S423" s="249"/>
      <c r="T423" s="249"/>
      <c r="U423" s="691"/>
      <c r="V423" s="248"/>
    </row>
    <row r="424" spans="1:22" ht="25.5" x14ac:dyDescent="0.25">
      <c r="B424" s="1512" t="s">
        <v>3238</v>
      </c>
      <c r="C424" s="251"/>
      <c r="D424" s="251"/>
      <c r="E424" s="251"/>
      <c r="F424" s="251"/>
      <c r="G424" s="251"/>
      <c r="H424" s="251"/>
      <c r="I424" s="251"/>
      <c r="J424" s="251"/>
      <c r="K424" s="251"/>
      <c r="L424" s="251"/>
      <c r="M424" s="247"/>
      <c r="N424" s="247"/>
      <c r="O424" s="247"/>
      <c r="P424" s="247"/>
      <c r="Q424" s="247"/>
      <c r="T424" s="243"/>
    </row>
    <row r="425" spans="1:22" s="255" customFormat="1" ht="3" customHeight="1" x14ac:dyDescent="0.25">
      <c r="A425" s="243"/>
      <c r="B425" s="243"/>
      <c r="C425" s="243"/>
      <c r="D425" s="243"/>
      <c r="E425" s="243"/>
      <c r="F425" s="243"/>
      <c r="G425" s="250"/>
      <c r="H425" s="253"/>
      <c r="I425" s="250"/>
      <c r="J425" s="243"/>
      <c r="K425" s="243"/>
      <c r="L425" s="243"/>
      <c r="M425" s="243"/>
      <c r="N425" s="243"/>
      <c r="O425" s="243"/>
      <c r="P425" s="243"/>
      <c r="Q425" s="243"/>
      <c r="T425" s="243"/>
      <c r="U425" s="691"/>
      <c r="V425" s="254"/>
    </row>
    <row r="426" spans="1:22" s="257" customFormat="1" ht="14.1" customHeight="1" x14ac:dyDescent="0.25">
      <c r="A426" s="256"/>
      <c r="B426" s="2872" t="s">
        <v>343</v>
      </c>
      <c r="C426" s="2873"/>
      <c r="D426" s="2873"/>
      <c r="E426" s="2873"/>
      <c r="F426" s="2873"/>
      <c r="G426" s="2873"/>
      <c r="H426" s="2873"/>
      <c r="I426" s="2873"/>
      <c r="J426" s="2873"/>
      <c r="K426" s="2873"/>
      <c r="L426" s="2873"/>
      <c r="M426" s="2873"/>
      <c r="N426" s="2873"/>
      <c r="O426" s="2873"/>
      <c r="P426" s="2873"/>
      <c r="Q426" s="2873"/>
      <c r="R426" s="2873"/>
      <c r="S426" s="2874"/>
      <c r="T426" s="256"/>
      <c r="U426" s="693"/>
      <c r="V426" s="87" t="s">
        <v>735</v>
      </c>
    </row>
    <row r="427" spans="1:22" s="257" customFormat="1" ht="14.1" customHeight="1" x14ac:dyDescent="0.25">
      <c r="A427" s="256"/>
      <c r="B427" s="2872" t="s">
        <v>226</v>
      </c>
      <c r="C427" s="2873"/>
      <c r="D427" s="2873"/>
      <c r="E427" s="2873"/>
      <c r="F427" s="2873"/>
      <c r="G427" s="2873"/>
      <c r="H427" s="2873"/>
      <c r="I427" s="2873"/>
      <c r="J427" s="2873"/>
      <c r="K427" s="2873"/>
      <c r="L427" s="2874"/>
      <c r="M427" s="2872" t="s">
        <v>37</v>
      </c>
      <c r="N427" s="2873"/>
      <c r="O427" s="2873"/>
      <c r="P427" s="2873"/>
      <c r="Q427" s="2873"/>
      <c r="R427" s="2873"/>
      <c r="S427" s="2874"/>
      <c r="T427" s="256"/>
      <c r="U427" s="693"/>
      <c r="V427" s="87"/>
    </row>
    <row r="428" spans="1:22" s="257" customFormat="1" ht="14.1" customHeight="1" x14ac:dyDescent="0.25">
      <c r="A428" s="256"/>
      <c r="B428" s="2872" t="s">
        <v>338</v>
      </c>
      <c r="C428" s="2873"/>
      <c r="D428" s="2873"/>
      <c r="E428" s="2873"/>
      <c r="F428" s="2873"/>
      <c r="G428" s="2873"/>
      <c r="H428" s="2873"/>
      <c r="I428" s="2873"/>
      <c r="J428" s="2873"/>
      <c r="K428" s="2874"/>
      <c r="L428" s="110"/>
      <c r="M428" s="2"/>
      <c r="N428" s="2"/>
      <c r="O428" s="2"/>
      <c r="P428" s="2"/>
      <c r="Q428" s="2"/>
      <c r="R428" s="2"/>
      <c r="S428" s="2"/>
      <c r="T428" s="256"/>
      <c r="U428" s="693"/>
      <c r="V428" s="87"/>
    </row>
    <row r="429" spans="1:22" s="257" customFormat="1" ht="14.1" customHeight="1" x14ac:dyDescent="0.25">
      <c r="A429" s="256"/>
      <c r="B429" s="2872" t="s">
        <v>341</v>
      </c>
      <c r="C429" s="2873"/>
      <c r="D429" s="2873"/>
      <c r="E429" s="2873"/>
      <c r="F429" s="2873"/>
      <c r="G429" s="2873"/>
      <c r="H429" s="2873"/>
      <c r="I429" s="2873"/>
      <c r="J429" s="2874"/>
      <c r="K429" s="1044"/>
      <c r="L429" s="3"/>
      <c r="M429" s="2"/>
      <c r="N429" s="2"/>
      <c r="O429" s="2"/>
      <c r="P429" s="2"/>
      <c r="Q429" s="2"/>
      <c r="R429" s="2"/>
      <c r="S429" s="2"/>
      <c r="T429" s="256"/>
      <c r="U429" s="693"/>
      <c r="V429" s="87"/>
    </row>
    <row r="430" spans="1:22" s="257" customFormat="1" ht="14.1" customHeight="1" x14ac:dyDescent="0.25">
      <c r="A430" s="256"/>
      <c r="B430" s="2872" t="s">
        <v>339</v>
      </c>
      <c r="C430" s="2873"/>
      <c r="D430" s="2873"/>
      <c r="E430" s="2873"/>
      <c r="F430" s="2874"/>
      <c r="G430" s="2879" t="s">
        <v>340</v>
      </c>
      <c r="H430" s="2880"/>
      <c r="I430" s="2880"/>
      <c r="J430" s="2881"/>
      <c r="K430" s="1046"/>
      <c r="L430" s="265"/>
      <c r="M430" s="2"/>
      <c r="N430" s="2"/>
      <c r="O430" s="2"/>
      <c r="P430" s="2"/>
      <c r="Q430" s="2"/>
      <c r="R430" s="2"/>
      <c r="S430" s="2"/>
      <c r="T430" s="256"/>
      <c r="U430" s="693"/>
      <c r="V430" s="87"/>
    </row>
    <row r="431" spans="1:22" s="257" customFormat="1" ht="14.1" customHeight="1" x14ac:dyDescent="0.25">
      <c r="A431" s="256"/>
      <c r="B431" s="1047"/>
      <c r="C431" s="1047"/>
      <c r="D431" s="1047"/>
      <c r="E431" s="1047"/>
      <c r="F431" s="1047"/>
      <c r="G431" s="1047"/>
      <c r="H431" s="1047"/>
      <c r="I431" s="1047"/>
      <c r="J431" s="1047"/>
      <c r="K431" s="1047"/>
      <c r="L431" s="260"/>
      <c r="M431" s="260"/>
      <c r="N431" s="260"/>
      <c r="O431" s="260"/>
      <c r="P431" s="260"/>
      <c r="Q431" s="260"/>
      <c r="R431" s="260"/>
      <c r="S431" s="260"/>
      <c r="T431" s="256"/>
      <c r="U431" s="693"/>
      <c r="V431" s="87"/>
    </row>
    <row r="432" spans="1:22" s="257" customFormat="1" ht="14.1" customHeight="1" x14ac:dyDescent="0.25">
      <c r="A432" s="256"/>
      <c r="B432" s="2872" t="s">
        <v>342</v>
      </c>
      <c r="C432" s="2873"/>
      <c r="D432" s="2873"/>
      <c r="E432" s="2874"/>
      <c r="F432" s="1049"/>
      <c r="G432" s="1045"/>
      <c r="H432" s="1045"/>
      <c r="I432" s="1045"/>
      <c r="J432" s="1045"/>
      <c r="K432" s="1045"/>
      <c r="L432" s="3"/>
      <c r="M432" s="3"/>
      <c r="N432" s="3"/>
      <c r="O432" s="265"/>
      <c r="P432" s="265"/>
      <c r="Q432" s="265"/>
      <c r="R432" s="265"/>
      <c r="S432" s="260"/>
      <c r="T432" s="256"/>
      <c r="U432" s="693"/>
      <c r="V432" s="87"/>
    </row>
    <row r="433" spans="1:42" s="257" customFormat="1" ht="14.1" customHeight="1" x14ac:dyDescent="0.25">
      <c r="A433" s="256"/>
      <c r="B433" s="2872" t="s">
        <v>474</v>
      </c>
      <c r="C433" s="2873"/>
      <c r="D433" s="2873"/>
      <c r="E433" s="2873"/>
      <c r="F433" s="2874"/>
      <c r="G433" s="1048"/>
      <c r="H433" s="1045"/>
      <c r="I433" s="1045"/>
      <c r="J433" s="1045"/>
      <c r="K433" s="1045"/>
      <c r="L433" s="3"/>
      <c r="M433" s="3"/>
      <c r="N433" s="3"/>
      <c r="O433" s="3"/>
      <c r="P433" s="3"/>
      <c r="Q433" s="3"/>
      <c r="R433" s="3"/>
      <c r="S433" s="260"/>
      <c r="T433" s="256"/>
      <c r="U433" s="693"/>
      <c r="V433" s="87"/>
    </row>
    <row r="444" spans="1:42" x14ac:dyDescent="0.25">
      <c r="A444" s="249"/>
      <c r="B444" s="249"/>
      <c r="C444" s="249"/>
      <c r="D444" s="249"/>
      <c r="E444" s="249"/>
      <c r="F444" s="249"/>
      <c r="G444" s="249"/>
      <c r="H444" s="249"/>
      <c r="I444" s="249"/>
      <c r="J444" s="249"/>
      <c r="K444" s="249"/>
      <c r="L444" s="249"/>
      <c r="M444" s="249"/>
      <c r="N444" s="249"/>
      <c r="O444" s="249"/>
      <c r="P444" s="249"/>
      <c r="Q444" s="249"/>
      <c r="R444" s="249"/>
      <c r="S444" s="249"/>
      <c r="T444" s="249"/>
      <c r="U444" s="691"/>
      <c r="V444" s="248"/>
    </row>
    <row r="445" spans="1:42" ht="25.5" x14ac:dyDescent="0.25">
      <c r="B445" s="1512" t="s">
        <v>3238</v>
      </c>
      <c r="C445" s="251"/>
      <c r="D445" s="251"/>
      <c r="E445" s="251"/>
      <c r="F445" s="251"/>
      <c r="G445" s="251"/>
      <c r="H445" s="251"/>
      <c r="I445" s="251"/>
      <c r="J445" s="251"/>
      <c r="K445" s="251"/>
      <c r="L445" s="251"/>
      <c r="M445" s="247"/>
      <c r="N445" s="247"/>
      <c r="O445" s="247"/>
      <c r="P445" s="247"/>
      <c r="Q445" s="247"/>
      <c r="T445" s="243"/>
    </row>
    <row r="446" spans="1:42" s="255" customFormat="1" ht="3" customHeight="1" x14ac:dyDescent="0.25">
      <c r="A446" s="243"/>
      <c r="B446" s="243"/>
      <c r="C446" s="243"/>
      <c r="D446" s="243"/>
      <c r="E446" s="243"/>
      <c r="F446" s="243"/>
      <c r="G446" s="250"/>
      <c r="H446" s="253"/>
      <c r="I446" s="250"/>
      <c r="J446" s="243"/>
      <c r="K446" s="243"/>
      <c r="L446" s="243"/>
      <c r="M446" s="243"/>
      <c r="N446" s="243"/>
      <c r="O446" s="243"/>
      <c r="P446" s="243"/>
      <c r="Q446" s="243"/>
      <c r="T446" s="243"/>
      <c r="U446" s="691"/>
      <c r="V446" s="254"/>
    </row>
    <row r="447" spans="1:42" s="262" customFormat="1" ht="27.95" customHeight="1" x14ac:dyDescent="0.25">
      <c r="A447" s="261"/>
      <c r="B447" s="2847" t="s">
        <v>3341</v>
      </c>
      <c r="C447" s="2848"/>
      <c r="D447" s="2848"/>
      <c r="E447" s="2848"/>
      <c r="F447" s="2848"/>
      <c r="G447" s="2848"/>
      <c r="H447" s="2848"/>
      <c r="I447" s="2848"/>
      <c r="J447" s="2848"/>
      <c r="K447" s="2848"/>
      <c r="L447" s="2848"/>
      <c r="M447" s="2848"/>
      <c r="N447" s="2848"/>
      <c r="O447" s="2848"/>
      <c r="P447" s="2848"/>
      <c r="Q447" s="2848"/>
      <c r="R447" s="2848"/>
      <c r="S447" s="2849"/>
      <c r="T447" s="261"/>
      <c r="U447" s="694"/>
      <c r="V447" s="263" t="s">
        <v>736</v>
      </c>
      <c r="Y447" s="252"/>
      <c r="Z447" s="252"/>
      <c r="AA447" s="252"/>
      <c r="AB447" s="252"/>
      <c r="AC447" s="252"/>
      <c r="AD447" s="252"/>
      <c r="AE447" s="252"/>
      <c r="AF447" s="252"/>
      <c r="AG447" s="252"/>
      <c r="AH447" s="252"/>
      <c r="AI447" s="252"/>
      <c r="AJ447" s="252"/>
      <c r="AK447" s="252"/>
      <c r="AL447" s="252"/>
      <c r="AM447" s="252"/>
      <c r="AN447" s="252"/>
      <c r="AO447" s="252"/>
      <c r="AP447" s="252"/>
    </row>
    <row r="448" spans="1:42" s="262" customFormat="1" ht="27.95" customHeight="1" x14ac:dyDescent="0.25">
      <c r="A448" s="261"/>
      <c r="B448" s="2807" t="s">
        <v>3342</v>
      </c>
      <c r="C448" s="2808"/>
      <c r="D448" s="2808"/>
      <c r="E448" s="2808"/>
      <c r="F448" s="2808"/>
      <c r="G448" s="2808"/>
      <c r="H448" s="2808"/>
      <c r="I448" s="2808"/>
      <c r="J448" s="2808"/>
      <c r="K448" s="2808"/>
      <c r="L448" s="2809"/>
      <c r="M448" s="2813" t="s">
        <v>3343</v>
      </c>
      <c r="N448" s="2820"/>
      <c r="O448" s="2820"/>
      <c r="P448" s="2820"/>
      <c r="Q448" s="2820"/>
      <c r="R448" s="2820"/>
      <c r="S448" s="2821"/>
      <c r="T448" s="261"/>
      <c r="U448" s="694"/>
      <c r="V448" s="263"/>
      <c r="Y448" s="252"/>
      <c r="Z448" s="252"/>
      <c r="AA448" s="252"/>
      <c r="AB448" s="252"/>
      <c r="AC448" s="252"/>
      <c r="AD448" s="252"/>
      <c r="AE448" s="252"/>
      <c r="AF448" s="252"/>
      <c r="AG448" s="252"/>
      <c r="AH448" s="252"/>
      <c r="AI448" s="252"/>
      <c r="AJ448" s="252"/>
      <c r="AK448" s="252"/>
      <c r="AL448" s="252"/>
      <c r="AM448" s="252"/>
      <c r="AN448" s="252"/>
      <c r="AO448" s="252"/>
      <c r="AP448" s="252"/>
    </row>
    <row r="449" spans="1:42" s="262" customFormat="1" ht="27.95" customHeight="1" x14ac:dyDescent="0.25">
      <c r="A449" s="261"/>
      <c r="B449" s="2807" t="s">
        <v>3344</v>
      </c>
      <c r="C449" s="2808"/>
      <c r="D449" s="2808"/>
      <c r="E449" s="2808"/>
      <c r="F449" s="2808"/>
      <c r="G449" s="2808"/>
      <c r="H449" s="2808"/>
      <c r="I449" s="2808"/>
      <c r="J449" s="2808"/>
      <c r="K449" s="2809"/>
      <c r="L449" s="110"/>
      <c r="M449" s="2"/>
      <c r="N449" s="2"/>
      <c r="O449" s="2"/>
      <c r="P449" s="2"/>
      <c r="Q449" s="2"/>
      <c r="R449" s="2"/>
      <c r="S449" s="2"/>
      <c r="T449" s="261"/>
      <c r="U449" s="694"/>
      <c r="V449" s="263"/>
      <c r="Y449" s="252"/>
      <c r="Z449" s="252"/>
      <c r="AA449" s="252"/>
      <c r="AB449" s="252"/>
      <c r="AC449" s="252"/>
      <c r="AD449" s="252"/>
      <c r="AE449" s="252"/>
      <c r="AF449" s="252"/>
      <c r="AG449" s="252"/>
      <c r="AH449" s="252"/>
      <c r="AI449" s="252"/>
      <c r="AJ449" s="252"/>
      <c r="AK449" s="252"/>
      <c r="AL449" s="252"/>
      <c r="AM449" s="252"/>
      <c r="AN449" s="252"/>
      <c r="AO449" s="252"/>
      <c r="AP449" s="252"/>
    </row>
    <row r="450" spans="1:42" s="262" customFormat="1" ht="27.95" customHeight="1" x14ac:dyDescent="0.25">
      <c r="A450" s="261"/>
      <c r="B450" s="2807" t="s">
        <v>3346</v>
      </c>
      <c r="C450" s="2808"/>
      <c r="D450" s="2808"/>
      <c r="E450" s="2808"/>
      <c r="F450" s="2808"/>
      <c r="G450" s="2808"/>
      <c r="H450" s="2808"/>
      <c r="I450" s="2808"/>
      <c r="J450" s="2809"/>
      <c r="K450" s="110"/>
      <c r="L450" s="3"/>
      <c r="M450" s="2"/>
      <c r="N450" s="2"/>
      <c r="O450" s="2"/>
      <c r="P450" s="2"/>
      <c r="Q450" s="2"/>
      <c r="R450" s="2"/>
      <c r="S450" s="2"/>
      <c r="T450" s="261"/>
      <c r="U450" s="694"/>
      <c r="V450" s="263"/>
      <c r="Y450" s="252"/>
      <c r="Z450" s="252"/>
      <c r="AA450" s="252"/>
      <c r="AB450" s="252"/>
      <c r="AC450" s="252"/>
      <c r="AD450" s="252"/>
      <c r="AE450" s="252"/>
      <c r="AF450" s="252"/>
      <c r="AG450" s="252"/>
      <c r="AH450" s="252"/>
      <c r="AI450" s="252"/>
      <c r="AJ450" s="252"/>
      <c r="AK450" s="252"/>
      <c r="AL450" s="252"/>
      <c r="AM450" s="252"/>
      <c r="AN450" s="252"/>
      <c r="AO450" s="252"/>
      <c r="AP450" s="252"/>
    </row>
    <row r="451" spans="1:42" s="262" customFormat="1" ht="27.95" customHeight="1" x14ac:dyDescent="0.25">
      <c r="A451" s="261"/>
      <c r="B451" s="2807" t="s">
        <v>3347</v>
      </c>
      <c r="C451" s="2808"/>
      <c r="D451" s="2808"/>
      <c r="E451" s="2808"/>
      <c r="F451" s="2809"/>
      <c r="G451" s="2824" t="s">
        <v>3348</v>
      </c>
      <c r="H451" s="2194"/>
      <c r="I451" s="2194"/>
      <c r="J451" s="2195"/>
      <c r="K451" s="265"/>
      <c r="L451" s="265"/>
      <c r="M451" s="2"/>
      <c r="N451" s="2"/>
      <c r="O451" s="2"/>
      <c r="P451" s="2"/>
      <c r="Q451" s="2"/>
      <c r="R451" s="2"/>
      <c r="S451" s="2"/>
      <c r="T451" s="261"/>
      <c r="U451" s="694"/>
      <c r="V451" s="263"/>
      <c r="Y451" s="252"/>
      <c r="Z451" s="252"/>
      <c r="AA451" s="252"/>
      <c r="AB451" s="252"/>
      <c r="AC451" s="252"/>
      <c r="AD451" s="252"/>
      <c r="AE451" s="252"/>
      <c r="AF451" s="252"/>
      <c r="AG451" s="252"/>
      <c r="AH451" s="252"/>
      <c r="AI451" s="252"/>
      <c r="AJ451" s="252"/>
      <c r="AK451" s="252"/>
      <c r="AL451" s="252"/>
      <c r="AM451" s="252"/>
      <c r="AN451" s="252"/>
      <c r="AO451" s="252"/>
      <c r="AP451" s="252"/>
    </row>
    <row r="452" spans="1:42" s="262" customFormat="1" ht="14.1" customHeight="1" x14ac:dyDescent="0.25">
      <c r="A452" s="261"/>
      <c r="B452" s="260"/>
      <c r="C452" s="260"/>
      <c r="D452" s="260"/>
      <c r="E452" s="260"/>
      <c r="F452" s="260"/>
      <c r="G452" s="260"/>
      <c r="H452" s="260"/>
      <c r="I452" s="260"/>
      <c r="J452" s="260"/>
      <c r="K452" s="260"/>
      <c r="L452" s="260"/>
      <c r="M452" s="260"/>
      <c r="N452" s="260"/>
      <c r="O452" s="260"/>
      <c r="P452" s="260"/>
      <c r="Q452" s="260"/>
      <c r="R452" s="260"/>
      <c r="S452" s="260"/>
      <c r="T452" s="261"/>
      <c r="U452" s="694"/>
      <c r="V452" s="263"/>
      <c r="Y452" s="252"/>
      <c r="Z452" s="252"/>
      <c r="AA452" s="252"/>
      <c r="AB452" s="252"/>
      <c r="AC452" s="252"/>
      <c r="AD452" s="252"/>
      <c r="AE452" s="252"/>
      <c r="AF452" s="252"/>
      <c r="AG452" s="252"/>
      <c r="AH452" s="252"/>
      <c r="AI452" s="252"/>
      <c r="AJ452" s="252"/>
      <c r="AK452" s="252"/>
      <c r="AL452" s="252"/>
      <c r="AM452" s="252"/>
      <c r="AN452" s="252"/>
      <c r="AO452" s="252"/>
      <c r="AP452" s="252"/>
    </row>
    <row r="453" spans="1:42" s="262" customFormat="1" ht="40.5" customHeight="1" x14ac:dyDescent="0.25">
      <c r="A453" s="261"/>
      <c r="B453" s="2810" t="s">
        <v>3349</v>
      </c>
      <c r="C453" s="2811"/>
      <c r="D453" s="2811"/>
      <c r="E453" s="2812"/>
      <c r="F453" s="275"/>
      <c r="G453" s="3"/>
      <c r="H453" s="3"/>
      <c r="I453" s="3"/>
      <c r="J453" s="3"/>
      <c r="K453" s="3"/>
      <c r="L453" s="3"/>
      <c r="M453" s="3"/>
      <c r="N453" s="3"/>
      <c r="O453" s="265"/>
      <c r="P453" s="265"/>
      <c r="Q453" s="265"/>
      <c r="R453" s="265"/>
      <c r="S453" s="260"/>
      <c r="T453" s="261"/>
      <c r="U453" s="694"/>
      <c r="V453" s="263"/>
      <c r="Y453" s="252"/>
      <c r="Z453" s="252"/>
      <c r="AA453" s="252"/>
      <c r="AB453" s="252"/>
      <c r="AC453" s="252"/>
      <c r="AD453" s="252"/>
      <c r="AE453" s="252"/>
      <c r="AF453" s="252"/>
      <c r="AG453" s="252"/>
      <c r="AH453" s="252"/>
      <c r="AI453" s="252"/>
      <c r="AJ453" s="252"/>
      <c r="AK453" s="252"/>
      <c r="AL453" s="252"/>
      <c r="AM453" s="252"/>
      <c r="AN453" s="252"/>
      <c r="AO453" s="252"/>
      <c r="AP453" s="252"/>
    </row>
    <row r="454" spans="1:42" s="262" customFormat="1" ht="27.95" customHeight="1" x14ac:dyDescent="0.25">
      <c r="A454" s="261"/>
      <c r="B454" s="2822" t="s">
        <v>3418</v>
      </c>
      <c r="C454" s="2817"/>
      <c r="D454" s="2817"/>
      <c r="E454" s="2817"/>
      <c r="F454" s="2823"/>
      <c r="G454" s="13"/>
      <c r="H454" s="3"/>
      <c r="I454" s="3"/>
      <c r="J454" s="3"/>
      <c r="K454" s="3"/>
      <c r="L454" s="3"/>
      <c r="M454" s="3"/>
      <c r="N454" s="3"/>
      <c r="O454" s="3"/>
      <c r="P454" s="3"/>
      <c r="Q454" s="3"/>
      <c r="R454" s="3"/>
      <c r="S454" s="260"/>
      <c r="T454" s="261"/>
      <c r="U454" s="694"/>
      <c r="V454" s="263"/>
      <c r="Y454" s="252"/>
      <c r="Z454" s="252"/>
      <c r="AA454" s="252"/>
      <c r="AB454" s="252"/>
      <c r="AC454" s="252"/>
      <c r="AD454" s="252"/>
      <c r="AE454" s="252"/>
      <c r="AF454" s="252"/>
      <c r="AG454" s="252"/>
      <c r="AH454" s="252"/>
      <c r="AI454" s="252"/>
      <c r="AJ454" s="252"/>
      <c r="AK454" s="252"/>
      <c r="AL454" s="252"/>
      <c r="AM454" s="252"/>
      <c r="AN454" s="252"/>
      <c r="AO454" s="252"/>
      <c r="AP454" s="252"/>
    </row>
    <row r="457" spans="1:42" x14ac:dyDescent="0.25">
      <c r="A457" s="249"/>
      <c r="B457" s="249"/>
      <c r="C457" s="249"/>
      <c r="D457" s="249"/>
      <c r="E457" s="249"/>
      <c r="F457" s="249"/>
      <c r="G457" s="249"/>
      <c r="H457" s="249"/>
      <c r="I457" s="249"/>
      <c r="J457" s="249"/>
      <c r="K457" s="249"/>
      <c r="L457" s="249"/>
      <c r="M457" s="249"/>
      <c r="N457" s="249"/>
      <c r="O457" s="249"/>
      <c r="P457" s="249"/>
      <c r="Q457" s="249"/>
      <c r="R457" s="249"/>
      <c r="S457" s="249"/>
      <c r="T457" s="249"/>
      <c r="U457" s="691"/>
      <c r="V457" s="248"/>
    </row>
    <row r="458" spans="1:42" ht="25.5" x14ac:dyDescent="0.25">
      <c r="B458" s="1512" t="s">
        <v>3238</v>
      </c>
      <c r="C458" s="251"/>
      <c r="D458" s="251"/>
      <c r="E458" s="251"/>
      <c r="F458" s="251"/>
      <c r="G458" s="251"/>
      <c r="H458" s="251"/>
      <c r="I458" s="251"/>
      <c r="J458" s="251"/>
      <c r="K458" s="251"/>
      <c r="L458" s="251"/>
      <c r="M458" s="247"/>
      <c r="N458" s="247"/>
      <c r="O458" s="247"/>
      <c r="P458" s="247"/>
      <c r="Q458" s="247"/>
      <c r="T458" s="243"/>
    </row>
    <row r="459" spans="1:42" s="255" customFormat="1" ht="3" customHeight="1" x14ac:dyDescent="0.25">
      <c r="A459" s="243"/>
      <c r="B459" s="243"/>
      <c r="C459" s="243"/>
      <c r="D459" s="243"/>
      <c r="E459" s="243"/>
      <c r="F459" s="243"/>
      <c r="G459" s="250"/>
      <c r="H459" s="253"/>
      <c r="I459" s="250"/>
      <c r="J459" s="243"/>
      <c r="K459" s="243"/>
      <c r="L459" s="243"/>
      <c r="M459" s="243"/>
      <c r="N459" s="243"/>
      <c r="O459" s="243"/>
      <c r="P459" s="243"/>
      <c r="Q459" s="243"/>
      <c r="T459" s="243"/>
      <c r="U459" s="691"/>
      <c r="V459" s="254"/>
    </row>
    <row r="460" spans="1:42" s="262" customFormat="1" ht="27.95" customHeight="1" x14ac:dyDescent="0.25">
      <c r="A460" s="261"/>
      <c r="B460" s="2801" t="s">
        <v>3322</v>
      </c>
      <c r="C460" s="2801"/>
      <c r="D460" s="2801"/>
      <c r="E460" s="2801"/>
      <c r="F460" s="2801"/>
      <c r="G460" s="2801"/>
      <c r="H460" s="2801"/>
      <c r="I460" s="2801"/>
      <c r="J460" s="2801"/>
      <c r="K460" s="2801"/>
      <c r="L460" s="2801"/>
      <c r="M460" s="2801"/>
      <c r="N460" s="2801"/>
      <c r="O460" s="2801"/>
      <c r="P460" s="2801"/>
      <c r="Q460" s="2801"/>
      <c r="R460" s="2801"/>
      <c r="S460" s="2801"/>
      <c r="T460" s="261"/>
      <c r="U460" s="694"/>
      <c r="V460" s="263">
        <v>26</v>
      </c>
    </row>
    <row r="461" spans="1:42" s="262" customFormat="1" ht="27.95" customHeight="1" x14ac:dyDescent="0.25">
      <c r="A461" s="261"/>
      <c r="B461" s="2802" t="s">
        <v>3350</v>
      </c>
      <c r="C461" s="2802"/>
      <c r="D461" s="2802"/>
      <c r="E461" s="2802"/>
      <c r="F461" s="2802"/>
      <c r="G461" s="2802"/>
      <c r="H461" s="2802"/>
      <c r="I461" s="2802"/>
      <c r="J461" s="2803" t="s">
        <v>1777</v>
      </c>
      <c r="K461" s="2803"/>
      <c r="L461" s="2803"/>
      <c r="M461" s="2803"/>
      <c r="N461" s="2803"/>
      <c r="O461" s="2803"/>
      <c r="P461" s="2803"/>
      <c r="Q461" s="2803"/>
      <c r="R461" s="2803"/>
      <c r="S461" s="2803"/>
      <c r="T461" s="261"/>
      <c r="U461" s="694"/>
      <c r="V461" s="263"/>
    </row>
    <row r="462" spans="1:42" s="262" customFormat="1" ht="27.95" customHeight="1" x14ac:dyDescent="0.25">
      <c r="A462" s="261"/>
      <c r="B462" s="2"/>
      <c r="C462" s="2804"/>
      <c r="D462" s="2805"/>
      <c r="E462" s="2805"/>
      <c r="F462" s="2805"/>
      <c r="G462" s="2805"/>
      <c r="H462" s="2806"/>
      <c r="I462" s="2"/>
      <c r="J462" s="2"/>
      <c r="K462" s="2803" t="s">
        <v>4</v>
      </c>
      <c r="L462" s="2803"/>
      <c r="M462" s="2803"/>
      <c r="N462" s="2803"/>
      <c r="O462" s="2803"/>
      <c r="P462" s="2803"/>
      <c r="Q462" s="2803"/>
      <c r="R462" s="2803"/>
      <c r="S462" s="2803"/>
      <c r="T462" s="261"/>
      <c r="U462" s="694"/>
      <c r="V462" s="263"/>
    </row>
    <row r="463" spans="1:42" s="262" customFormat="1" ht="27.95" customHeight="1" x14ac:dyDescent="0.25">
      <c r="A463" s="261"/>
      <c r="B463" s="2"/>
      <c r="C463" s="2"/>
      <c r="D463" s="2"/>
      <c r="E463" s="2"/>
      <c r="F463" s="2"/>
      <c r="G463" s="2"/>
      <c r="H463" s="2"/>
      <c r="I463" s="2"/>
      <c r="J463" s="2"/>
      <c r="K463" s="2807" t="s">
        <v>3351</v>
      </c>
      <c r="L463" s="2808"/>
      <c r="M463" s="2808"/>
      <c r="N463" s="2808"/>
      <c r="O463" s="2808"/>
      <c r="P463" s="2808"/>
      <c r="Q463" s="2808"/>
      <c r="R463" s="2809"/>
      <c r="S463" s="100"/>
      <c r="T463" s="261"/>
      <c r="U463" s="694"/>
      <c r="V463" s="263"/>
    </row>
    <row r="464" spans="1:42" s="262" customFormat="1" ht="14.1" customHeight="1" x14ac:dyDescent="0.25">
      <c r="A464" s="261"/>
      <c r="B464" s="260"/>
      <c r="C464" s="260"/>
      <c r="D464" s="260"/>
      <c r="E464" s="260"/>
      <c r="F464" s="260"/>
      <c r="G464" s="260"/>
      <c r="H464" s="260"/>
      <c r="I464" s="260"/>
      <c r="J464" s="260"/>
      <c r="K464" s="260"/>
      <c r="L464" s="260"/>
      <c r="M464" s="260"/>
      <c r="N464" s="260"/>
      <c r="O464" s="260"/>
      <c r="P464" s="260"/>
      <c r="Q464" s="260"/>
      <c r="R464" s="260"/>
      <c r="S464" s="260"/>
      <c r="T464" s="261"/>
      <c r="U464" s="694"/>
      <c r="V464" s="263"/>
    </row>
    <row r="465" spans="1:22" s="262" customFormat="1" ht="27.95" customHeight="1" x14ac:dyDescent="0.25">
      <c r="A465" s="261"/>
      <c r="B465" s="260"/>
      <c r="C465" s="3"/>
      <c r="D465" s="3"/>
      <c r="E465" s="260"/>
      <c r="F465" s="260"/>
      <c r="G465" s="260"/>
      <c r="H465" s="260"/>
      <c r="I465" s="260"/>
      <c r="J465" s="265"/>
      <c r="K465" s="2810" t="s">
        <v>3352</v>
      </c>
      <c r="L465" s="2811"/>
      <c r="M465" s="2811"/>
      <c r="N465" s="2811"/>
      <c r="O465" s="2812"/>
      <c r="P465" s="265"/>
      <c r="Q465" s="265"/>
      <c r="R465" s="265"/>
      <c r="S465" s="260"/>
      <c r="T465" s="261"/>
      <c r="U465" s="694"/>
      <c r="V465" s="263"/>
    </row>
    <row r="466" spans="1:22" s="262" customFormat="1" ht="27.95" customHeight="1" x14ac:dyDescent="0.25">
      <c r="A466" s="261"/>
      <c r="B466" s="260"/>
      <c r="C466" s="3"/>
      <c r="D466" s="3"/>
      <c r="E466" s="260"/>
      <c r="F466" s="260"/>
      <c r="G466" s="260"/>
      <c r="H466" s="260"/>
      <c r="I466" s="260"/>
      <c r="J466" s="3"/>
      <c r="K466" s="2822" t="s">
        <v>3353</v>
      </c>
      <c r="L466" s="2817"/>
      <c r="M466" s="2817"/>
      <c r="N466" s="2817"/>
      <c r="O466" s="2817"/>
      <c r="P466" s="2817"/>
      <c r="Q466" s="2817"/>
      <c r="R466" s="2823"/>
      <c r="S466" s="260"/>
      <c r="T466" s="261"/>
      <c r="U466" s="694"/>
      <c r="V466" s="263"/>
    </row>
    <row r="469" spans="1:22" x14ac:dyDescent="0.25">
      <c r="A469" s="249"/>
      <c r="B469" s="249"/>
      <c r="C469" s="249"/>
      <c r="D469" s="249"/>
      <c r="E469" s="249"/>
      <c r="F469" s="249"/>
      <c r="G469" s="249"/>
      <c r="H469" s="249"/>
      <c r="I469" s="249"/>
      <c r="J469" s="249"/>
      <c r="K469" s="249"/>
      <c r="L469" s="249"/>
      <c r="M469" s="249"/>
      <c r="N469" s="249"/>
      <c r="O469" s="249"/>
      <c r="P469" s="249"/>
      <c r="Q469" s="249"/>
      <c r="R469" s="249"/>
      <c r="S469" s="249"/>
      <c r="T469" s="249"/>
      <c r="U469" s="691"/>
      <c r="V469" s="248"/>
    </row>
    <row r="470" spans="1:22" ht="25.5" x14ac:dyDescent="0.25">
      <c r="B470" s="1515" t="s">
        <v>3239</v>
      </c>
      <c r="C470" s="251"/>
      <c r="D470" s="251"/>
      <c r="E470" s="251"/>
      <c r="F470" s="251"/>
      <c r="G470" s="251"/>
      <c r="H470" s="251"/>
      <c r="I470" s="251"/>
      <c r="J470" s="251"/>
      <c r="K470" s="251"/>
      <c r="L470" s="251"/>
      <c r="M470" s="247"/>
      <c r="N470" s="247"/>
      <c r="O470" s="247"/>
      <c r="P470" s="247"/>
      <c r="Q470" s="247"/>
      <c r="T470" s="243"/>
    </row>
    <row r="471" spans="1:22" s="255" customFormat="1" ht="3" customHeight="1" x14ac:dyDescent="0.25">
      <c r="A471" s="243"/>
      <c r="B471" s="243"/>
      <c r="C471" s="243"/>
      <c r="D471" s="243"/>
      <c r="E471" s="243"/>
      <c r="F471" s="243"/>
      <c r="G471" s="250"/>
      <c r="H471" s="253"/>
      <c r="I471" s="250"/>
      <c r="J471" s="243"/>
      <c r="K471" s="243"/>
      <c r="L471" s="243"/>
      <c r="M471" s="243"/>
      <c r="N471" s="243"/>
      <c r="O471" s="243"/>
      <c r="P471" s="243"/>
      <c r="Q471" s="243"/>
      <c r="T471" s="243"/>
      <c r="U471" s="691"/>
      <c r="V471" s="254"/>
    </row>
    <row r="472" spans="1:22" s="262" customFormat="1" ht="27.95" customHeight="1" x14ac:dyDescent="0.25">
      <c r="A472" s="261"/>
      <c r="B472" s="2801" t="s">
        <v>3354</v>
      </c>
      <c r="C472" s="2801"/>
      <c r="D472" s="2801"/>
      <c r="E472" s="2801"/>
      <c r="F472" s="2801"/>
      <c r="G472" s="2801"/>
      <c r="H472" s="2801"/>
      <c r="I472" s="2801"/>
      <c r="J472" s="2801"/>
      <c r="K472" s="2801"/>
      <c r="L472" s="2801"/>
      <c r="M472" s="2801"/>
      <c r="N472" s="2801"/>
      <c r="O472" s="2801"/>
      <c r="P472" s="2801"/>
      <c r="Q472" s="2801"/>
      <c r="R472" s="2801"/>
      <c r="S472" s="2801"/>
      <c r="T472" s="261"/>
      <c r="U472" s="694"/>
      <c r="V472" s="263">
        <v>27</v>
      </c>
    </row>
    <row r="473" spans="1:22" s="262" customFormat="1" ht="27.95" customHeight="1" x14ac:dyDescent="0.25">
      <c r="A473" s="261"/>
      <c r="B473" s="2807" t="s">
        <v>1776</v>
      </c>
      <c r="C473" s="2808"/>
      <c r="D473" s="2808"/>
      <c r="E473" s="2808"/>
      <c r="F473" s="2808"/>
      <c r="G473" s="2808"/>
      <c r="H473" s="2808"/>
      <c r="I473" s="2809"/>
      <c r="J473" s="2840" t="s">
        <v>1777</v>
      </c>
      <c r="K473" s="2840"/>
      <c r="L473" s="2840"/>
      <c r="M473" s="2840"/>
      <c r="N473" s="2840"/>
      <c r="O473" s="2840"/>
      <c r="P473" s="2840"/>
      <c r="Q473" s="2840"/>
      <c r="R473" s="2840"/>
      <c r="S473" s="2840"/>
      <c r="T473" s="261"/>
      <c r="U473" s="694"/>
      <c r="V473" s="263"/>
    </row>
    <row r="474" spans="1:22" s="262" customFormat="1" ht="27.95" customHeight="1" x14ac:dyDescent="0.25">
      <c r="A474" s="261"/>
      <c r="B474" s="2887" t="s">
        <v>3355</v>
      </c>
      <c r="C474" s="2888"/>
      <c r="D474" s="2888"/>
      <c r="E474" s="2888"/>
      <c r="F474" s="2888"/>
      <c r="G474" s="2888"/>
      <c r="H474" s="2889"/>
      <c r="I474" s="2"/>
      <c r="J474" s="2"/>
      <c r="K474" s="224"/>
      <c r="L474" s="224"/>
      <c r="M474" s="224"/>
      <c r="N474" s="224"/>
      <c r="O474" s="224"/>
      <c r="P474" s="224"/>
      <c r="Q474" s="224"/>
      <c r="R474" s="224"/>
      <c r="S474" s="224"/>
      <c r="T474" s="261"/>
      <c r="U474" s="694"/>
      <c r="V474" s="263"/>
    </row>
    <row r="475" spans="1:22" s="262" customFormat="1" ht="14.1" customHeight="1" x14ac:dyDescent="0.25">
      <c r="A475" s="261"/>
      <c r="B475" s="3"/>
      <c r="C475" s="3"/>
      <c r="D475" s="3"/>
      <c r="E475" s="3"/>
      <c r="F475" s="3"/>
      <c r="G475" s="3"/>
      <c r="H475" s="3"/>
      <c r="I475" s="2"/>
      <c r="J475" s="2"/>
      <c r="K475" s="265"/>
      <c r="L475" s="265"/>
      <c r="M475" s="265"/>
      <c r="N475" s="265"/>
      <c r="O475" s="265"/>
      <c r="P475" s="265"/>
      <c r="Q475" s="265"/>
      <c r="R475" s="265"/>
      <c r="S475" s="3"/>
      <c r="T475" s="261"/>
      <c r="U475" s="694"/>
      <c r="V475" s="263"/>
    </row>
    <row r="476" spans="1:22" s="262" customFormat="1" ht="27.95" customHeight="1" x14ac:dyDescent="0.25">
      <c r="A476" s="261"/>
      <c r="B476" s="2810" t="s">
        <v>3356</v>
      </c>
      <c r="C476" s="2811"/>
      <c r="D476" s="2811"/>
      <c r="E476" s="2812"/>
      <c r="F476" s="20"/>
      <c r="G476" s="3"/>
      <c r="H476" s="3"/>
      <c r="I476" s="2"/>
      <c r="J476" s="2"/>
      <c r="K476" s="265"/>
      <c r="L476" s="265"/>
      <c r="M476" s="265"/>
      <c r="N476" s="265"/>
      <c r="O476" s="265"/>
      <c r="P476" s="265"/>
      <c r="Q476" s="265"/>
      <c r="R476" s="265"/>
      <c r="S476" s="3"/>
      <c r="T476" s="261"/>
      <c r="U476" s="694"/>
      <c r="V476" s="263"/>
    </row>
    <row r="477" spans="1:22" s="262" customFormat="1" ht="27.95" customHeight="1" x14ac:dyDescent="0.25">
      <c r="A477" s="261"/>
      <c r="B477" s="2822" t="s">
        <v>3357</v>
      </c>
      <c r="C477" s="2817"/>
      <c r="D477" s="2817"/>
      <c r="E477" s="2817"/>
      <c r="F477" s="2817"/>
      <c r="G477" s="2817"/>
      <c r="H477" s="2823"/>
      <c r="I477" s="13"/>
      <c r="J477" s="3"/>
      <c r="K477" s="3"/>
      <c r="L477" s="265"/>
      <c r="M477" s="265"/>
      <c r="N477" s="265"/>
      <c r="O477" s="265"/>
      <c r="P477" s="265"/>
      <c r="Q477" s="265"/>
      <c r="R477" s="265"/>
      <c r="S477" s="3"/>
      <c r="T477" s="261"/>
      <c r="U477" s="694"/>
      <c r="V477" s="263"/>
    </row>
    <row r="487" spans="1:22" x14ac:dyDescent="0.25">
      <c r="A487" s="249"/>
      <c r="B487" s="249"/>
      <c r="C487" s="249"/>
      <c r="D487" s="249"/>
      <c r="E487" s="249"/>
      <c r="F487" s="249"/>
      <c r="G487" s="249"/>
      <c r="H487" s="249"/>
      <c r="I487" s="249"/>
      <c r="J487" s="249"/>
      <c r="K487" s="249"/>
      <c r="L487" s="249"/>
      <c r="M487" s="249"/>
      <c r="N487" s="249"/>
      <c r="O487" s="249"/>
      <c r="P487" s="249"/>
      <c r="Q487" s="249"/>
      <c r="R487" s="249"/>
      <c r="S487" s="249"/>
      <c r="T487" s="249"/>
      <c r="U487" s="691"/>
      <c r="V487" s="248"/>
    </row>
    <row r="488" spans="1:22" ht="25.5" x14ac:dyDescent="0.25">
      <c r="B488" s="1512" t="s">
        <v>3238</v>
      </c>
      <c r="C488" s="251"/>
      <c r="D488" s="251"/>
      <c r="E488" s="251"/>
      <c r="F488" s="251"/>
      <c r="G488" s="251"/>
      <c r="H488" s="251"/>
      <c r="I488" s="251"/>
      <c r="J488" s="251"/>
      <c r="K488" s="251"/>
      <c r="L488" s="251"/>
      <c r="M488" s="247"/>
      <c r="N488" s="247"/>
      <c r="O488" s="247"/>
      <c r="P488" s="247"/>
      <c r="Q488" s="247"/>
      <c r="T488" s="243"/>
    </row>
    <row r="489" spans="1:22" s="255" customFormat="1" ht="3" customHeight="1" x14ac:dyDescent="0.25">
      <c r="A489" s="243"/>
      <c r="B489" s="256"/>
      <c r="C489" s="256"/>
      <c r="D489" s="256"/>
      <c r="E489" s="256"/>
      <c r="F489" s="256"/>
      <c r="G489" s="251"/>
      <c r="H489" s="251"/>
      <c r="I489" s="251"/>
      <c r="J489" s="256"/>
      <c r="K489" s="256"/>
      <c r="L489" s="256"/>
      <c r="M489" s="256"/>
      <c r="N489" s="256"/>
      <c r="O489" s="256"/>
      <c r="P489" s="256"/>
      <c r="Q489" s="256"/>
      <c r="R489" s="257"/>
      <c r="S489" s="257"/>
      <c r="T489" s="243"/>
      <c r="U489" s="691"/>
      <c r="V489" s="254"/>
    </row>
    <row r="490" spans="1:22" s="262" customFormat="1" ht="27.95" customHeight="1" x14ac:dyDescent="0.25">
      <c r="A490" s="261"/>
      <c r="B490" s="2801" t="s">
        <v>3358</v>
      </c>
      <c r="C490" s="2801"/>
      <c r="D490" s="2801"/>
      <c r="E490" s="2801"/>
      <c r="F490" s="2801"/>
      <c r="G490" s="2801"/>
      <c r="H490" s="2801"/>
      <c r="I490" s="2801"/>
      <c r="J490" s="2801"/>
      <c r="K490" s="2801"/>
      <c r="L490" s="2801"/>
      <c r="M490" s="2801"/>
      <c r="N490" s="2801"/>
      <c r="O490" s="2801"/>
      <c r="P490" s="2801"/>
      <c r="Q490" s="2801"/>
      <c r="R490" s="2801"/>
      <c r="S490" s="2801"/>
      <c r="T490" s="261"/>
      <c r="U490" s="694"/>
      <c r="V490" s="263">
        <v>28</v>
      </c>
    </row>
    <row r="491" spans="1:22" s="262" customFormat="1" ht="27.95" customHeight="1" x14ac:dyDescent="0.25">
      <c r="A491" s="261"/>
      <c r="B491" s="2803" t="s">
        <v>3317</v>
      </c>
      <c r="C491" s="2803"/>
      <c r="D491" s="2803"/>
      <c r="E491" s="2803"/>
      <c r="F491" s="2803"/>
      <c r="G491" s="2803"/>
      <c r="H491" s="2803"/>
      <c r="I491" s="2803"/>
      <c r="J491" s="2803"/>
      <c r="K491" s="2803"/>
      <c r="L491" s="2803"/>
      <c r="M491" s="2803"/>
      <c r="N491" s="2803"/>
      <c r="O491" s="2803"/>
      <c r="P491" s="2803"/>
      <c r="Q491" s="2803"/>
      <c r="R491" s="2803"/>
      <c r="S491" s="1517" t="s">
        <v>3318</v>
      </c>
      <c r="T491" s="261"/>
      <c r="U491" s="694"/>
      <c r="V491" s="263"/>
    </row>
    <row r="492" spans="1:22" s="262" customFormat="1" ht="14.1" customHeight="1" x14ac:dyDescent="0.25">
      <c r="A492" s="261"/>
      <c r="B492" s="260"/>
      <c r="C492" s="260"/>
      <c r="D492" s="260"/>
      <c r="E492" s="260"/>
      <c r="F492" s="260"/>
      <c r="G492" s="260"/>
      <c r="H492" s="260"/>
      <c r="I492" s="260"/>
      <c r="J492" s="260"/>
      <c r="K492" s="260"/>
      <c r="L492" s="260"/>
      <c r="M492" s="260"/>
      <c r="N492" s="260"/>
      <c r="O492" s="260"/>
      <c r="P492" s="260"/>
      <c r="Q492" s="260"/>
      <c r="R492" s="260"/>
      <c r="S492" s="260"/>
      <c r="T492" s="261"/>
      <c r="U492" s="694"/>
      <c r="V492" s="263"/>
    </row>
    <row r="493" spans="1:22" s="262" customFormat="1" ht="27.95" customHeight="1" x14ac:dyDescent="0.25">
      <c r="A493" s="261"/>
      <c r="B493" s="2803" t="s">
        <v>1776</v>
      </c>
      <c r="C493" s="2803"/>
      <c r="D493" s="2803"/>
      <c r="E493" s="2803"/>
      <c r="F493" s="2803"/>
      <c r="G493" s="2802" t="s">
        <v>1777</v>
      </c>
      <c r="H493" s="2802"/>
      <c r="I493" s="2802"/>
      <c r="J493" s="2802"/>
      <c r="K493" s="2802"/>
      <c r="L493" s="2802"/>
      <c r="M493" s="2802"/>
      <c r="N493" s="2802"/>
      <c r="O493" s="2802"/>
      <c r="P493" s="2802"/>
      <c r="Q493" s="2802"/>
      <c r="R493" s="2802"/>
      <c r="S493" s="260"/>
      <c r="T493" s="261"/>
      <c r="U493" s="694"/>
      <c r="V493" s="263"/>
    </row>
    <row r="494" spans="1:22" s="262" customFormat="1" ht="27.95" customHeight="1" x14ac:dyDescent="0.25">
      <c r="A494" s="261"/>
      <c r="B494" s="2803" t="s">
        <v>3359</v>
      </c>
      <c r="C494" s="2803"/>
      <c r="D494" s="2803"/>
      <c r="E494" s="2803"/>
      <c r="F494" s="2"/>
      <c r="G494" s="2"/>
      <c r="H494" s="2"/>
      <c r="I494" s="2"/>
      <c r="J494" s="2"/>
      <c r="K494" s="2"/>
      <c r="L494" s="2"/>
      <c r="M494" s="2"/>
      <c r="N494" s="2"/>
      <c r="O494" s="2"/>
      <c r="P494" s="2"/>
      <c r="Q494" s="2"/>
      <c r="R494" s="2"/>
      <c r="S494" s="260"/>
      <c r="T494" s="261"/>
      <c r="U494" s="694"/>
      <c r="V494" s="263"/>
    </row>
    <row r="495" spans="1:22" s="262" customFormat="1" ht="14.1" customHeight="1" x14ac:dyDescent="0.25">
      <c r="A495" s="261"/>
      <c r="B495" s="260"/>
      <c r="C495" s="260"/>
      <c r="D495" s="260"/>
      <c r="E495" s="260"/>
      <c r="F495" s="260"/>
      <c r="G495" s="260"/>
      <c r="H495" s="260"/>
      <c r="I495" s="260"/>
      <c r="J495" s="260"/>
      <c r="K495" s="260"/>
      <c r="L495" s="260"/>
      <c r="M495" s="260"/>
      <c r="N495" s="260"/>
      <c r="O495" s="260"/>
      <c r="P495" s="260"/>
      <c r="Q495" s="260"/>
      <c r="R495" s="260"/>
      <c r="S495" s="260"/>
      <c r="T495" s="261"/>
      <c r="U495" s="694"/>
      <c r="V495" s="263"/>
    </row>
    <row r="496" spans="1:22" s="262" customFormat="1" ht="27.95" customHeight="1" x14ac:dyDescent="0.25">
      <c r="A496" s="261"/>
      <c r="B496" s="2837" t="s">
        <v>3360</v>
      </c>
      <c r="C496" s="2837"/>
      <c r="D496" s="2837"/>
      <c r="E496" s="260"/>
      <c r="F496" s="260"/>
      <c r="G496" s="260"/>
      <c r="H496" s="3"/>
      <c r="I496" s="3"/>
      <c r="J496" s="3"/>
      <c r="K496" s="3"/>
      <c r="L496" s="3"/>
      <c r="M496" s="3"/>
      <c r="N496" s="3"/>
      <c r="O496" s="265"/>
      <c r="P496" s="265"/>
      <c r="Q496" s="265"/>
      <c r="R496" s="265"/>
      <c r="S496" s="260"/>
      <c r="T496" s="261"/>
      <c r="U496" s="694"/>
      <c r="V496" s="263"/>
    </row>
    <row r="497" spans="1:22" s="262" customFormat="1" ht="27.95" customHeight="1" x14ac:dyDescent="0.25">
      <c r="A497" s="261"/>
      <c r="B497" s="2822" t="s">
        <v>3361</v>
      </c>
      <c r="C497" s="2817"/>
      <c r="D497" s="2817"/>
      <c r="E497" s="2823"/>
      <c r="F497" s="13"/>
      <c r="G497" s="260"/>
      <c r="H497" s="3"/>
      <c r="I497" s="3"/>
      <c r="J497" s="3"/>
      <c r="K497" s="3"/>
      <c r="L497" s="3"/>
      <c r="M497" s="3"/>
      <c r="N497" s="3"/>
      <c r="O497" s="3"/>
      <c r="P497" s="3"/>
      <c r="Q497" s="3"/>
      <c r="R497" s="3"/>
      <c r="S497" s="260"/>
      <c r="T497" s="261"/>
      <c r="U497" s="694"/>
      <c r="V497" s="263"/>
    </row>
    <row r="517" spans="1:22" x14ac:dyDescent="0.25">
      <c r="A517" s="249"/>
      <c r="B517" s="249"/>
      <c r="C517" s="249"/>
      <c r="D517" s="249"/>
      <c r="E517" s="249"/>
      <c r="F517" s="249"/>
      <c r="G517" s="249"/>
      <c r="H517" s="249"/>
      <c r="I517" s="249"/>
      <c r="J517" s="249"/>
      <c r="K517" s="249"/>
      <c r="L517" s="249"/>
      <c r="M517" s="249"/>
      <c r="N517" s="249"/>
      <c r="O517" s="249"/>
      <c r="P517" s="249"/>
      <c r="Q517" s="249"/>
      <c r="R517" s="249"/>
      <c r="S517" s="249"/>
      <c r="T517" s="249"/>
      <c r="U517" s="691"/>
      <c r="V517" s="248"/>
    </row>
    <row r="518" spans="1:22" ht="25.5" x14ac:dyDescent="0.25">
      <c r="B518" s="1512" t="s">
        <v>3238</v>
      </c>
      <c r="C518" s="251"/>
      <c r="D518" s="251"/>
      <c r="E518" s="251"/>
      <c r="F518" s="251"/>
      <c r="G518" s="251"/>
      <c r="H518" s="251"/>
      <c r="I518" s="251"/>
      <c r="J518" s="251"/>
      <c r="K518" s="251"/>
      <c r="L518" s="251"/>
      <c r="M518" s="247"/>
      <c r="N518" s="247"/>
      <c r="O518" s="247"/>
      <c r="P518" s="247"/>
      <c r="Q518" s="247"/>
      <c r="T518" s="243"/>
    </row>
    <row r="519" spans="1:22" s="255" customFormat="1" ht="3" customHeight="1" x14ac:dyDescent="0.25">
      <c r="A519" s="243"/>
      <c r="B519" s="243"/>
      <c r="C519" s="243"/>
      <c r="D519" s="243"/>
      <c r="E519" s="243"/>
      <c r="F519" s="243"/>
      <c r="G519" s="250"/>
      <c r="H519" s="253"/>
      <c r="I519" s="250"/>
      <c r="J519" s="243"/>
      <c r="K519" s="243"/>
      <c r="L519" s="243"/>
      <c r="M519" s="243"/>
      <c r="N519" s="243"/>
      <c r="O519" s="243"/>
      <c r="P519" s="243"/>
      <c r="Q519" s="243"/>
      <c r="T519" s="243"/>
      <c r="U519" s="691"/>
      <c r="V519" s="254"/>
    </row>
    <row r="520" spans="1:22" s="262" customFormat="1" ht="27.95" customHeight="1" x14ac:dyDescent="0.25">
      <c r="A520" s="261"/>
      <c r="B520" s="2803" t="s">
        <v>3316</v>
      </c>
      <c r="C520" s="2803"/>
      <c r="D520" s="2803"/>
      <c r="E520" s="2803"/>
      <c r="F520" s="2803"/>
      <c r="G520" s="2803"/>
      <c r="H520" s="2803"/>
      <c r="I520" s="2803"/>
      <c r="J520" s="2803"/>
      <c r="K520" s="2803"/>
      <c r="L520" s="2803"/>
      <c r="M520" s="2803"/>
      <c r="N520" s="2803"/>
      <c r="O520" s="2803"/>
      <c r="P520" s="2803"/>
      <c r="Q520" s="2803"/>
      <c r="R520" s="2803"/>
      <c r="S520" s="2803"/>
      <c r="T520" s="261"/>
      <c r="U520" s="694"/>
      <c r="V520" s="263">
        <v>29</v>
      </c>
    </row>
    <row r="521" spans="1:22" s="262" customFormat="1" ht="27.95" customHeight="1" x14ac:dyDescent="0.25">
      <c r="A521" s="261"/>
      <c r="B521" s="2803" t="s">
        <v>3317</v>
      </c>
      <c r="C521" s="2803"/>
      <c r="D521" s="2803"/>
      <c r="E521" s="2803"/>
      <c r="F521" s="2803"/>
      <c r="G521" s="2803"/>
      <c r="H521" s="2803"/>
      <c r="I521" s="2803"/>
      <c r="J521" s="2803"/>
      <c r="K521" s="2803"/>
      <c r="L521" s="2803"/>
      <c r="M521" s="2803"/>
      <c r="N521" s="2803"/>
      <c r="O521" s="2803"/>
      <c r="P521" s="2803"/>
      <c r="Q521" s="2803"/>
      <c r="R521" s="2803"/>
      <c r="S521" s="1517" t="s">
        <v>3318</v>
      </c>
      <c r="T521" s="261"/>
      <c r="U521" s="694"/>
      <c r="V521" s="263"/>
    </row>
    <row r="522" spans="1:22" s="262" customFormat="1" ht="14.1" customHeight="1" x14ac:dyDescent="0.25">
      <c r="A522" s="261"/>
      <c r="B522" s="260"/>
      <c r="C522" s="260"/>
      <c r="D522" s="260"/>
      <c r="E522" s="260"/>
      <c r="F522" s="260"/>
      <c r="G522" s="260"/>
      <c r="H522" s="260"/>
      <c r="I522" s="260"/>
      <c r="J522" s="260"/>
      <c r="K522" s="260"/>
      <c r="L522" s="260"/>
      <c r="M522" s="260"/>
      <c r="N522" s="260"/>
      <c r="O522" s="260"/>
      <c r="P522" s="260"/>
      <c r="Q522" s="260"/>
      <c r="R522" s="260"/>
      <c r="S522" s="260"/>
      <c r="T522" s="261"/>
      <c r="U522" s="694"/>
      <c r="V522" s="263"/>
    </row>
    <row r="523" spans="1:22" s="262" customFormat="1" ht="27.95" customHeight="1" x14ac:dyDescent="0.25">
      <c r="A523" s="261"/>
      <c r="B523" s="2803" t="s">
        <v>1776</v>
      </c>
      <c r="C523" s="2803"/>
      <c r="D523" s="2803"/>
      <c r="E523" s="2803"/>
      <c r="F523" s="2803"/>
      <c r="G523" s="2802" t="s">
        <v>1777</v>
      </c>
      <c r="H523" s="2802"/>
      <c r="I523" s="2802"/>
      <c r="J523" s="2802"/>
      <c r="K523" s="2802"/>
      <c r="L523" s="2802"/>
      <c r="M523" s="2802"/>
      <c r="N523" s="2802"/>
      <c r="O523" s="2802"/>
      <c r="P523" s="2802"/>
      <c r="Q523" s="2802"/>
      <c r="R523" s="2802"/>
      <c r="S523" s="260"/>
      <c r="T523" s="261"/>
      <c r="U523" s="694"/>
      <c r="V523" s="263"/>
    </row>
    <row r="524" spans="1:22" s="262" customFormat="1" ht="27.95" customHeight="1" x14ac:dyDescent="0.25">
      <c r="A524" s="261"/>
      <c r="B524" s="2803" t="s">
        <v>346</v>
      </c>
      <c r="C524" s="2803"/>
      <c r="D524" s="2803"/>
      <c r="E524" s="2803"/>
      <c r="F524" s="2"/>
      <c r="G524" s="2"/>
      <c r="H524" s="2"/>
      <c r="I524" s="2"/>
      <c r="J524" s="2"/>
      <c r="K524" s="2"/>
      <c r="L524" s="2"/>
      <c r="M524" s="2"/>
      <c r="N524" s="2"/>
      <c r="O524" s="2"/>
      <c r="P524" s="2"/>
      <c r="Q524" s="2"/>
      <c r="R524" s="2"/>
      <c r="S524" s="260"/>
      <c r="T524" s="261"/>
      <c r="U524" s="694"/>
      <c r="V524" s="263"/>
    </row>
    <row r="525" spans="1:22" s="262" customFormat="1" ht="14.1" customHeight="1" x14ac:dyDescent="0.25">
      <c r="A525" s="261"/>
      <c r="B525" s="260"/>
      <c r="C525" s="260"/>
      <c r="D525" s="260"/>
      <c r="E525" s="260"/>
      <c r="F525" s="260"/>
      <c r="G525" s="260"/>
      <c r="H525" s="260"/>
      <c r="I525" s="260"/>
      <c r="J525" s="260"/>
      <c r="K525" s="260"/>
      <c r="L525" s="260"/>
      <c r="M525" s="260"/>
      <c r="N525" s="260"/>
      <c r="O525" s="260"/>
      <c r="P525" s="260"/>
      <c r="Q525" s="260"/>
      <c r="R525" s="260"/>
      <c r="S525" s="260"/>
      <c r="T525" s="261"/>
      <c r="U525" s="694"/>
      <c r="V525" s="263"/>
    </row>
    <row r="526" spans="1:22" s="262" customFormat="1" ht="27.95" customHeight="1" x14ac:dyDescent="0.25">
      <c r="A526" s="261"/>
      <c r="B526" s="2837" t="s">
        <v>3362</v>
      </c>
      <c r="C526" s="2837"/>
      <c r="D526" s="2837"/>
      <c r="E526" s="260"/>
      <c r="F526" s="260"/>
      <c r="G526" s="260"/>
      <c r="H526" s="3"/>
      <c r="I526" s="3"/>
      <c r="J526" s="3"/>
      <c r="K526" s="3"/>
      <c r="L526" s="3"/>
      <c r="M526" s="3"/>
      <c r="N526" s="3"/>
      <c r="O526" s="265"/>
      <c r="P526" s="265"/>
      <c r="Q526" s="265"/>
      <c r="R526" s="265"/>
      <c r="S526" s="260"/>
      <c r="T526" s="261"/>
      <c r="U526" s="694"/>
      <c r="V526" s="263"/>
    </row>
    <row r="527" spans="1:22" s="262" customFormat="1" ht="27.95" customHeight="1" x14ac:dyDescent="0.25">
      <c r="A527" s="261"/>
      <c r="B527" s="2822" t="s">
        <v>3363</v>
      </c>
      <c r="C527" s="2817"/>
      <c r="D527" s="2817"/>
      <c r="E527" s="2823"/>
      <c r="F527" s="13"/>
      <c r="G527" s="260"/>
      <c r="H527" s="3"/>
      <c r="I527" s="3"/>
      <c r="J527" s="3"/>
      <c r="K527" s="3"/>
      <c r="L527" s="3"/>
      <c r="M527" s="3"/>
      <c r="N527" s="3"/>
      <c r="O527" s="3"/>
      <c r="P527" s="3"/>
      <c r="Q527" s="3"/>
      <c r="R527" s="3"/>
      <c r="S527" s="260"/>
      <c r="T527" s="261"/>
      <c r="U527" s="694"/>
      <c r="V527" s="263"/>
    </row>
    <row r="540" spans="1:22" x14ac:dyDescent="0.25">
      <c r="A540" s="249"/>
      <c r="B540" s="249"/>
      <c r="C540" s="249"/>
      <c r="D540" s="249"/>
      <c r="E540" s="249"/>
      <c r="F540" s="249"/>
      <c r="G540" s="249"/>
      <c r="H540" s="249"/>
      <c r="I540" s="249"/>
      <c r="J540" s="249"/>
      <c r="K540" s="249"/>
      <c r="L540" s="249"/>
      <c r="M540" s="249"/>
      <c r="N540" s="249"/>
      <c r="O540" s="249"/>
      <c r="P540" s="249"/>
      <c r="Q540" s="249"/>
      <c r="R540" s="249"/>
      <c r="S540" s="249"/>
      <c r="T540" s="249"/>
      <c r="U540" s="691"/>
      <c r="V540" s="248"/>
    </row>
    <row r="541" spans="1:22" ht="25.5" x14ac:dyDescent="0.25">
      <c r="B541" s="1512" t="s">
        <v>3238</v>
      </c>
      <c r="C541" s="251"/>
      <c r="D541" s="251"/>
      <c r="E541" s="251"/>
      <c r="F541" s="251"/>
      <c r="G541" s="251"/>
      <c r="H541" s="251"/>
      <c r="I541" s="251"/>
      <c r="J541" s="251"/>
      <c r="K541" s="251"/>
      <c r="L541" s="251"/>
      <c r="M541" s="247"/>
      <c r="N541" s="247"/>
      <c r="O541" s="247"/>
      <c r="P541" s="247"/>
      <c r="Q541" s="247"/>
      <c r="T541" s="243"/>
    </row>
    <row r="542" spans="1:22" s="255" customFormat="1" ht="3" customHeight="1" x14ac:dyDescent="0.25">
      <c r="A542" s="243"/>
      <c r="B542" s="243"/>
      <c r="C542" s="243"/>
      <c r="D542" s="243"/>
      <c r="E542" s="243"/>
      <c r="F542" s="243"/>
      <c r="G542" s="250"/>
      <c r="H542" s="253"/>
      <c r="I542" s="250"/>
      <c r="J542" s="243"/>
      <c r="K542" s="243"/>
      <c r="L542" s="243"/>
      <c r="M542" s="243"/>
      <c r="N542" s="243"/>
      <c r="O542" s="243"/>
      <c r="P542" s="243"/>
      <c r="Q542" s="243"/>
      <c r="T542" s="243"/>
      <c r="U542" s="691"/>
      <c r="V542" s="254"/>
    </row>
    <row r="543" spans="1:22" s="257" customFormat="1" ht="27.95" customHeight="1" x14ac:dyDescent="0.25">
      <c r="A543" s="256"/>
      <c r="B543" s="2803" t="s">
        <v>3317</v>
      </c>
      <c r="C543" s="2803"/>
      <c r="D543" s="2803"/>
      <c r="E543" s="2803"/>
      <c r="F543" s="2803"/>
      <c r="G543" s="2803"/>
      <c r="H543" s="2803"/>
      <c r="I543" s="2803"/>
      <c r="J543" s="2803"/>
      <c r="K543" s="2803"/>
      <c r="L543" s="2803"/>
      <c r="M543" s="2803"/>
      <c r="N543" s="2803"/>
      <c r="O543" s="2803"/>
      <c r="P543" s="2803"/>
      <c r="Q543" s="2803"/>
      <c r="R543" s="2813" t="s">
        <v>3318</v>
      </c>
      <c r="S543" s="2815"/>
      <c r="U543" s="693"/>
      <c r="V543" s="87">
        <v>30</v>
      </c>
    </row>
    <row r="544" spans="1:22" s="257" customFormat="1" ht="27.95" customHeight="1" x14ac:dyDescent="0.25">
      <c r="A544" s="256"/>
      <c r="B544" s="2871" t="s">
        <v>1776</v>
      </c>
      <c r="C544" s="2871"/>
      <c r="D544" s="2871"/>
      <c r="E544" s="2871"/>
      <c r="F544" s="2871"/>
      <c r="G544" s="2807" t="s">
        <v>1777</v>
      </c>
      <c r="H544" s="2808"/>
      <c r="I544" s="2808"/>
      <c r="J544" s="2808"/>
      <c r="K544" s="2808"/>
      <c r="L544" s="2808"/>
      <c r="M544" s="2808"/>
      <c r="N544" s="2808"/>
      <c r="O544" s="2808"/>
      <c r="P544" s="2808"/>
      <c r="Q544" s="2809"/>
      <c r="R544" s="251"/>
      <c r="S544" s="251"/>
      <c r="U544" s="693"/>
      <c r="V544" s="87"/>
    </row>
    <row r="545" spans="1:22" s="257" customFormat="1" ht="27.95" customHeight="1" x14ac:dyDescent="0.25">
      <c r="A545" s="256"/>
      <c r="B545" s="2"/>
      <c r="C545" s="2807" t="s">
        <v>3364</v>
      </c>
      <c r="D545" s="2808"/>
      <c r="E545" s="2808"/>
      <c r="F545" s="2808"/>
      <c r="G545" s="2808"/>
      <c r="H545" s="2808"/>
      <c r="I545" s="2808"/>
      <c r="J545" s="2808"/>
      <c r="K545" s="2808"/>
      <c r="L545" s="2808"/>
      <c r="M545" s="2808"/>
      <c r="N545" s="2808"/>
      <c r="O545" s="2808"/>
      <c r="P545" s="2809"/>
      <c r="Q545" s="2"/>
      <c r="R545" s="251"/>
      <c r="S545" s="251"/>
      <c r="U545" s="693"/>
      <c r="V545" s="87"/>
    </row>
    <row r="546" spans="1:22" s="257" customFormat="1" ht="14.1" customHeight="1" x14ac:dyDescent="0.25">
      <c r="A546" s="256"/>
      <c r="B546" s="2"/>
      <c r="Q546" s="2"/>
      <c r="R546" s="251"/>
      <c r="S546" s="251"/>
      <c r="U546" s="693"/>
      <c r="V546" s="87"/>
    </row>
    <row r="547" spans="1:22" s="257" customFormat="1" ht="27.95" customHeight="1" x14ac:dyDescent="0.25">
      <c r="A547" s="256"/>
      <c r="B547" s="260"/>
      <c r="C547" s="3"/>
      <c r="D547" s="260"/>
      <c r="E547" s="260"/>
      <c r="F547" s="2837" t="s">
        <v>3365</v>
      </c>
      <c r="G547" s="2837"/>
      <c r="H547" s="2837"/>
      <c r="I547" s="2837"/>
      <c r="J547" s="2837"/>
      <c r="K547" s="2837"/>
      <c r="L547" s="2837"/>
      <c r="M547" s="3"/>
      <c r="N547" s="265"/>
      <c r="O547" s="265"/>
      <c r="P547" s="265"/>
      <c r="Q547" s="260"/>
      <c r="R547" s="251"/>
      <c r="S547" s="251"/>
      <c r="U547" s="693"/>
      <c r="V547" s="87"/>
    </row>
    <row r="548" spans="1:22" s="257" customFormat="1" ht="27.95" customHeight="1" x14ac:dyDescent="0.25">
      <c r="A548" s="256"/>
      <c r="B548" s="314"/>
      <c r="C548" s="2817" t="s">
        <v>3366</v>
      </c>
      <c r="D548" s="2817"/>
      <c r="E548" s="2817"/>
      <c r="F548" s="2817"/>
      <c r="G548" s="2817"/>
      <c r="H548" s="2817"/>
      <c r="I548" s="2817"/>
      <c r="J548" s="2817"/>
      <c r="K548" s="2817"/>
      <c r="L548" s="2817"/>
      <c r="M548" s="2817"/>
      <c r="N548" s="2817"/>
      <c r="O548" s="2817"/>
      <c r="P548" s="2817"/>
      <c r="Q548" s="313"/>
      <c r="R548" s="251"/>
      <c r="S548" s="251"/>
      <c r="U548" s="693"/>
      <c r="V548" s="87"/>
    </row>
    <row r="549" spans="1:22" x14ac:dyDescent="0.25">
      <c r="B549" s="260"/>
      <c r="C549" s="260"/>
      <c r="D549" s="260"/>
      <c r="E549" s="260"/>
      <c r="F549" s="260"/>
      <c r="G549" s="260"/>
      <c r="H549" s="260"/>
      <c r="I549" s="260"/>
      <c r="J549" s="260"/>
      <c r="K549" s="260"/>
      <c r="L549" s="260"/>
      <c r="M549" s="260"/>
      <c r="N549" s="260"/>
      <c r="O549" s="260"/>
      <c r="P549" s="260"/>
      <c r="Q549" s="260"/>
      <c r="R549" s="260"/>
      <c r="S549" s="260"/>
      <c r="T549" s="251"/>
      <c r="U549" s="251"/>
    </row>
    <row r="552" spans="1:22" x14ac:dyDescent="0.25">
      <c r="A552" s="249"/>
      <c r="B552" s="249"/>
      <c r="C552" s="249"/>
      <c r="D552" s="249"/>
      <c r="E552" s="249"/>
      <c r="F552" s="249"/>
      <c r="G552" s="249"/>
      <c r="H552" s="249"/>
      <c r="I552" s="249"/>
      <c r="J552" s="249"/>
      <c r="K552" s="249"/>
      <c r="L552" s="249"/>
      <c r="M552" s="249"/>
      <c r="N552" s="249"/>
      <c r="O552" s="249"/>
      <c r="P552" s="249"/>
      <c r="Q552" s="249"/>
      <c r="R552" s="249"/>
      <c r="S552" s="249"/>
      <c r="T552" s="249"/>
      <c r="U552" s="691"/>
      <c r="V552" s="248"/>
    </row>
    <row r="553" spans="1:22" ht="25.5" x14ac:dyDescent="0.25">
      <c r="A553" s="691"/>
      <c r="B553" s="1512" t="s">
        <v>3238</v>
      </c>
      <c r="C553" s="1220"/>
      <c r="D553" s="1220"/>
      <c r="E553" s="1220"/>
      <c r="F553" s="1220"/>
      <c r="G553" s="1220"/>
      <c r="H553" s="1220"/>
      <c r="I553" s="1220"/>
      <c r="J553" s="1220"/>
      <c r="K553" s="1220"/>
      <c r="L553" s="1220"/>
      <c r="M553" s="692"/>
      <c r="N553" s="692"/>
      <c r="O553" s="692"/>
      <c r="P553" s="692"/>
      <c r="Q553" s="692"/>
      <c r="S553" s="692"/>
      <c r="T553" s="691"/>
      <c r="V553" s="1216"/>
    </row>
    <row r="554" spans="1:22" x14ac:dyDescent="0.25">
      <c r="A554" s="691"/>
      <c r="B554" s="691"/>
      <c r="C554" s="691"/>
      <c r="D554" s="691"/>
      <c r="E554" s="691"/>
      <c r="F554" s="691"/>
      <c r="G554" s="250"/>
      <c r="H554" s="253"/>
      <c r="I554" s="250"/>
      <c r="J554" s="691"/>
      <c r="K554" s="691"/>
      <c r="L554" s="691"/>
      <c r="M554" s="691"/>
      <c r="N554" s="691"/>
      <c r="O554" s="691"/>
      <c r="P554" s="691"/>
      <c r="Q554" s="691"/>
      <c r="R554" s="255"/>
      <c r="S554" s="255"/>
      <c r="T554" s="691"/>
      <c r="U554" s="691"/>
      <c r="V554" s="254"/>
    </row>
    <row r="555" spans="1:22" ht="27.95" customHeight="1" x14ac:dyDescent="0.25">
      <c r="A555" s="694"/>
      <c r="B555" s="2801" t="s">
        <v>3322</v>
      </c>
      <c r="C555" s="2801"/>
      <c r="D555" s="2801"/>
      <c r="E555" s="2801"/>
      <c r="F555" s="2801"/>
      <c r="G555" s="2801"/>
      <c r="H555" s="2801"/>
      <c r="I555" s="2801"/>
      <c r="J555" s="2801"/>
      <c r="K555" s="2801"/>
      <c r="L555" s="2801"/>
      <c r="M555" s="2801"/>
      <c r="N555" s="2801"/>
      <c r="O555" s="2801"/>
      <c r="P555" s="2801"/>
      <c r="Q555" s="2801"/>
      <c r="R555" s="2801"/>
      <c r="S555" s="2801"/>
      <c r="T555" s="694"/>
      <c r="U555" s="694"/>
      <c r="V555" s="263">
        <v>31</v>
      </c>
    </row>
    <row r="556" spans="1:22" ht="27.95" customHeight="1" x14ac:dyDescent="0.25">
      <c r="A556" s="694"/>
      <c r="B556" s="2802" t="s">
        <v>1776</v>
      </c>
      <c r="C556" s="2802"/>
      <c r="D556" s="2802"/>
      <c r="E556" s="2802"/>
      <c r="F556" s="2802"/>
      <c r="G556" s="2802"/>
      <c r="H556" s="2802"/>
      <c r="I556" s="2802"/>
      <c r="J556" s="2803" t="s">
        <v>3367</v>
      </c>
      <c r="K556" s="2803"/>
      <c r="L556" s="2803"/>
      <c r="M556" s="2803"/>
      <c r="N556" s="2803"/>
      <c r="O556" s="2803"/>
      <c r="P556" s="2803"/>
      <c r="Q556" s="2803"/>
      <c r="R556" s="2803"/>
      <c r="S556" s="2803"/>
      <c r="T556" s="694"/>
      <c r="U556" s="694"/>
      <c r="V556" s="263"/>
    </row>
    <row r="557" spans="1:22" ht="27.95" customHeight="1" x14ac:dyDescent="0.25">
      <c r="A557" s="694"/>
      <c r="B557" s="2"/>
      <c r="C557" s="2804"/>
      <c r="D557" s="2805"/>
      <c r="E557" s="2805"/>
      <c r="F557" s="2805"/>
      <c r="G557" s="2805"/>
      <c r="H557" s="2806"/>
      <c r="I557" s="2"/>
      <c r="J557" s="2"/>
      <c r="K557" s="2803" t="s">
        <v>4</v>
      </c>
      <c r="L557" s="2803"/>
      <c r="M557" s="2803"/>
      <c r="N557" s="2803"/>
      <c r="O557" s="2803"/>
      <c r="P557" s="2803"/>
      <c r="Q557" s="2803"/>
      <c r="R557" s="2803"/>
      <c r="S557" s="2803"/>
      <c r="T557" s="694"/>
      <c r="U557" s="694"/>
      <c r="V557" s="263"/>
    </row>
    <row r="558" spans="1:22" ht="27.95" customHeight="1" x14ac:dyDescent="0.25">
      <c r="A558" s="694"/>
      <c r="B558" s="2"/>
      <c r="C558" s="2"/>
      <c r="D558" s="2"/>
      <c r="E558" s="2"/>
      <c r="F558" s="2"/>
      <c r="G558" s="2"/>
      <c r="H558" s="2"/>
      <c r="I558" s="2"/>
      <c r="J558" s="2"/>
      <c r="K558" s="2807" t="s">
        <v>3351</v>
      </c>
      <c r="L558" s="2808"/>
      <c r="M558" s="2808"/>
      <c r="N558" s="2808"/>
      <c r="O558" s="2808"/>
      <c r="P558" s="2808"/>
      <c r="Q558" s="2808"/>
      <c r="R558" s="2809"/>
      <c r="S558" s="100"/>
      <c r="T558" s="694"/>
      <c r="U558" s="694"/>
      <c r="V558" s="263"/>
    </row>
    <row r="559" spans="1:22" ht="15" customHeight="1" x14ac:dyDescent="0.25">
      <c r="A559" s="694"/>
      <c r="B559" s="260"/>
      <c r="C559" s="260"/>
      <c r="D559" s="260"/>
      <c r="E559" s="260"/>
      <c r="F559" s="260"/>
      <c r="G559" s="260"/>
      <c r="H559" s="260"/>
      <c r="I559" s="260"/>
      <c r="J559" s="260"/>
      <c r="K559" s="260"/>
      <c r="L559" s="260"/>
      <c r="M559" s="260"/>
      <c r="N559" s="260"/>
      <c r="O559" s="260"/>
      <c r="P559" s="260"/>
      <c r="Q559" s="260"/>
      <c r="R559" s="260"/>
      <c r="S559" s="260"/>
      <c r="T559" s="694"/>
      <c r="U559" s="694"/>
      <c r="V559" s="263"/>
    </row>
    <row r="560" spans="1:22" ht="27.95" customHeight="1" x14ac:dyDescent="0.25">
      <c r="A560" s="694"/>
      <c r="B560" s="260"/>
      <c r="C560" s="3"/>
      <c r="D560" s="3"/>
      <c r="E560" s="260"/>
      <c r="F560" s="260"/>
      <c r="G560" s="260"/>
      <c r="H560" s="260"/>
      <c r="I560" s="260"/>
      <c r="J560" s="1219"/>
      <c r="K560" s="2810" t="s">
        <v>3352</v>
      </c>
      <c r="L560" s="2811"/>
      <c r="M560" s="2811"/>
      <c r="N560" s="2811"/>
      <c r="O560" s="2812"/>
      <c r="P560" s="1219"/>
      <c r="Q560" s="1219"/>
      <c r="R560" s="1219"/>
      <c r="S560" s="260"/>
      <c r="T560" s="694"/>
      <c r="U560" s="694"/>
      <c r="V560" s="263"/>
    </row>
    <row r="561" spans="1:22" ht="27.95" customHeight="1" x14ac:dyDescent="0.25">
      <c r="A561" s="694"/>
      <c r="B561" s="260"/>
      <c r="C561" s="3"/>
      <c r="D561" s="3"/>
      <c r="E561" s="260"/>
      <c r="F561" s="260"/>
      <c r="G561" s="260"/>
      <c r="H561" s="260"/>
      <c r="I561" s="260"/>
      <c r="J561" s="3"/>
      <c r="K561" s="2795" t="s">
        <v>3353</v>
      </c>
      <c r="L561" s="2796"/>
      <c r="M561" s="2796"/>
      <c r="N561" s="2796"/>
      <c r="O561" s="2796"/>
      <c r="P561" s="2796"/>
      <c r="Q561" s="2796"/>
      <c r="R561" s="2797"/>
      <c r="S561" s="260"/>
      <c r="T561" s="694"/>
      <c r="U561" s="694"/>
      <c r="V561" s="263"/>
    </row>
    <row r="563" spans="1:22" ht="27.95" customHeight="1" x14ac:dyDescent="0.25">
      <c r="K563" s="2798" t="s">
        <v>3369</v>
      </c>
      <c r="L563" s="2799"/>
      <c r="M563" s="2799"/>
      <c r="N563" s="2800"/>
    </row>
    <row r="564" spans="1:22" ht="27.95" customHeight="1" x14ac:dyDescent="0.25">
      <c r="K564" s="2795" t="s">
        <v>3368</v>
      </c>
      <c r="L564" s="2796"/>
      <c r="M564" s="2796"/>
      <c r="N564" s="2796"/>
      <c r="O564" s="2797"/>
    </row>
  </sheetData>
  <customSheetViews>
    <customSheetView guid="{6425AD40-BB5F-4DDC-B7E5-93EC90B05160}"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56">
      <selection activeCell="P171" sqref="P171"/>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276">
    <mergeCell ref="B18:S18"/>
    <mergeCell ref="B19:E19"/>
    <mergeCell ref="B543:Q543"/>
    <mergeCell ref="R543:S543"/>
    <mergeCell ref="B544:F544"/>
    <mergeCell ref="G544:Q544"/>
    <mergeCell ref="F20:I20"/>
    <mergeCell ref="J20:R20"/>
    <mergeCell ref="J21:P21"/>
    <mergeCell ref="J22:N22"/>
    <mergeCell ref="O22:P22"/>
    <mergeCell ref="K23:L23"/>
    <mergeCell ref="D48:P48"/>
    <mergeCell ref="Q48:R48"/>
    <mergeCell ref="C462:H462"/>
    <mergeCell ref="K462:S462"/>
    <mergeCell ref="K465:O465"/>
    <mergeCell ref="B472:S472"/>
    <mergeCell ref="K463:R463"/>
    <mergeCell ref="K466:R466"/>
    <mergeCell ref="B460:S460"/>
    <mergeCell ref="B461:I461"/>
    <mergeCell ref="J461:S461"/>
    <mergeCell ref="B448:L448"/>
    <mergeCell ref="F547:L547"/>
    <mergeCell ref="B523:F523"/>
    <mergeCell ref="G52:K52"/>
    <mergeCell ref="L52:N52"/>
    <mergeCell ref="G523:R523"/>
    <mergeCell ref="B524:E524"/>
    <mergeCell ref="B526:D526"/>
    <mergeCell ref="B527:E527"/>
    <mergeCell ref="G53:J53"/>
    <mergeCell ref="G54:I54"/>
    <mergeCell ref="B494:E494"/>
    <mergeCell ref="B496:D496"/>
    <mergeCell ref="B497:E497"/>
    <mergeCell ref="B473:I473"/>
    <mergeCell ref="J473:S473"/>
    <mergeCell ref="B474:H474"/>
    <mergeCell ref="B476:E476"/>
    <mergeCell ref="B520:S520"/>
    <mergeCell ref="B521:R521"/>
    <mergeCell ref="B490:S490"/>
    <mergeCell ref="B491:R491"/>
    <mergeCell ref="B493:F493"/>
    <mergeCell ref="G493:R493"/>
    <mergeCell ref="B477:H477"/>
    <mergeCell ref="B5:S5"/>
    <mergeCell ref="B6:E6"/>
    <mergeCell ref="F6:R6"/>
    <mergeCell ref="F7:I7"/>
    <mergeCell ref="J7:R7"/>
    <mergeCell ref="J8:P8"/>
    <mergeCell ref="J9:N9"/>
    <mergeCell ref="O9:P9"/>
    <mergeCell ref="K10:L10"/>
    <mergeCell ref="M448:S448"/>
    <mergeCell ref="B449:K449"/>
    <mergeCell ref="B450:J450"/>
    <mergeCell ref="B451:F451"/>
    <mergeCell ref="G451:J451"/>
    <mergeCell ref="B453:E453"/>
    <mergeCell ref="B454:F454"/>
    <mergeCell ref="B430:F430"/>
    <mergeCell ref="G430:J430"/>
    <mergeCell ref="B432:E432"/>
    <mergeCell ref="B433:F433"/>
    <mergeCell ref="B447:S447"/>
    <mergeCell ref="B428:K428"/>
    <mergeCell ref="B429:J429"/>
    <mergeCell ref="B400:S400"/>
    <mergeCell ref="B401:L401"/>
    <mergeCell ref="M401:S401"/>
    <mergeCell ref="B404:E404"/>
    <mergeCell ref="B405:L405"/>
    <mergeCell ref="M377:S377"/>
    <mergeCell ref="B426:S426"/>
    <mergeCell ref="B427:L427"/>
    <mergeCell ref="M427:S427"/>
    <mergeCell ref="B402:K402"/>
    <mergeCell ref="B380:E380"/>
    <mergeCell ref="B381:K381"/>
    <mergeCell ref="B363:Q363"/>
    <mergeCell ref="R363:S363"/>
    <mergeCell ref="B364:G364"/>
    <mergeCell ref="H364:Q364"/>
    <mergeCell ref="B365:E365"/>
    <mergeCell ref="B378:K378"/>
    <mergeCell ref="B367:D367"/>
    <mergeCell ref="B368:E368"/>
    <mergeCell ref="B376:S376"/>
    <mergeCell ref="B377:L377"/>
    <mergeCell ref="B353:F353"/>
    <mergeCell ref="G353:R353"/>
    <mergeCell ref="B355:E355"/>
    <mergeCell ref="B356:F356"/>
    <mergeCell ref="B362:S362"/>
    <mergeCell ref="G336:N336"/>
    <mergeCell ref="G337:R337"/>
    <mergeCell ref="B350:S350"/>
    <mergeCell ref="B351:R351"/>
    <mergeCell ref="B314:R314"/>
    <mergeCell ref="B331:S331"/>
    <mergeCell ref="B332:R332"/>
    <mergeCell ref="B334:F334"/>
    <mergeCell ref="G334:R334"/>
    <mergeCell ref="B310:S310"/>
    <mergeCell ref="B311:R311"/>
    <mergeCell ref="B313:F313"/>
    <mergeCell ref="G313:R313"/>
    <mergeCell ref="B290:F290"/>
    <mergeCell ref="G290:Q290"/>
    <mergeCell ref="B291:E291"/>
    <mergeCell ref="B293:C293"/>
    <mergeCell ref="B294:E294"/>
    <mergeCell ref="G268:O268"/>
    <mergeCell ref="G270:L270"/>
    <mergeCell ref="G271:O271"/>
    <mergeCell ref="B287:S287"/>
    <mergeCell ref="B288:Q288"/>
    <mergeCell ref="R288:S288"/>
    <mergeCell ref="B252:Q252"/>
    <mergeCell ref="B265:S265"/>
    <mergeCell ref="B266:Q266"/>
    <mergeCell ref="R266:S266"/>
    <mergeCell ref="B267:F267"/>
    <mergeCell ref="G267:Q267"/>
    <mergeCell ref="B248:S248"/>
    <mergeCell ref="B249:Q249"/>
    <mergeCell ref="R249:S249"/>
    <mergeCell ref="B251:F251"/>
    <mergeCell ref="G251:Q251"/>
    <mergeCell ref="B240:G240"/>
    <mergeCell ref="H240:Q240"/>
    <mergeCell ref="B242:D242"/>
    <mergeCell ref="E242:G242"/>
    <mergeCell ref="B243:G243"/>
    <mergeCell ref="H231:J231"/>
    <mergeCell ref="K231:Q231"/>
    <mergeCell ref="H232:Q232"/>
    <mergeCell ref="B237:S237"/>
    <mergeCell ref="B238:Q238"/>
    <mergeCell ref="R238:S238"/>
    <mergeCell ref="B227:Q227"/>
    <mergeCell ref="R227:S227"/>
    <mergeCell ref="B229:G229"/>
    <mergeCell ref="H229:Q229"/>
    <mergeCell ref="B226:S226"/>
    <mergeCell ref="J210:S210"/>
    <mergeCell ref="B217:S217"/>
    <mergeCell ref="B218:I218"/>
    <mergeCell ref="J218:S218"/>
    <mergeCell ref="B192:F192"/>
    <mergeCell ref="B179:S179"/>
    <mergeCell ref="M180:S180"/>
    <mergeCell ref="B220:I220"/>
    <mergeCell ref="B207:S207"/>
    <mergeCell ref="B208:I208"/>
    <mergeCell ref="J208:S208"/>
    <mergeCell ref="B190:S190"/>
    <mergeCell ref="B191:G191"/>
    <mergeCell ref="H191:S191"/>
    <mergeCell ref="B180:L180"/>
    <mergeCell ref="B170:G170"/>
    <mergeCell ref="B171:M171"/>
    <mergeCell ref="H170:M170"/>
    <mergeCell ref="B195:D195"/>
    <mergeCell ref="B193:E193"/>
    <mergeCell ref="B196:E196"/>
    <mergeCell ref="B150:S150"/>
    <mergeCell ref="B143:I143"/>
    <mergeCell ref="R139:R140"/>
    <mergeCell ref="B155:S155"/>
    <mergeCell ref="B157:M157"/>
    <mergeCell ref="N157:S157"/>
    <mergeCell ref="B158:S158"/>
    <mergeCell ref="B167:S167"/>
    <mergeCell ref="B169:G169"/>
    <mergeCell ref="F139:F140"/>
    <mergeCell ref="H139:H140"/>
    <mergeCell ref="L139:L140"/>
    <mergeCell ref="O139:O140"/>
    <mergeCell ref="B183:L183"/>
    <mergeCell ref="B168:M168"/>
    <mergeCell ref="B182:G182"/>
    <mergeCell ref="H182:L182"/>
    <mergeCell ref="B147:S147"/>
    <mergeCell ref="F19:R19"/>
    <mergeCell ref="D38:E38"/>
    <mergeCell ref="D49:N49"/>
    <mergeCell ref="O49:P49"/>
    <mergeCell ref="D51:F51"/>
    <mergeCell ref="G37:L37"/>
    <mergeCell ref="B46:S46"/>
    <mergeCell ref="B47:C47"/>
    <mergeCell ref="D47:R47"/>
    <mergeCell ref="Q34:R34"/>
    <mergeCell ref="O35:P35"/>
    <mergeCell ref="M36:N36"/>
    <mergeCell ref="B32:S32"/>
    <mergeCell ref="B33:C33"/>
    <mergeCell ref="D37:F37"/>
    <mergeCell ref="D50:L50"/>
    <mergeCell ref="M50:N50"/>
    <mergeCell ref="G51:L51"/>
    <mergeCell ref="D33:R33"/>
    <mergeCell ref="D34:P34"/>
    <mergeCell ref="B91:M91"/>
    <mergeCell ref="N91:O91"/>
    <mergeCell ref="B137:I137"/>
    <mergeCell ref="B111:R111"/>
    <mergeCell ref="B127:R127"/>
    <mergeCell ref="B129:L129"/>
    <mergeCell ref="B130:R130"/>
    <mergeCell ref="B107:S107"/>
    <mergeCell ref="B110:L110"/>
    <mergeCell ref="B126:S126"/>
    <mergeCell ref="F64:O64"/>
    <mergeCell ref="B149:L149"/>
    <mergeCell ref="B98:S98"/>
    <mergeCell ref="B100:L100"/>
    <mergeCell ref="B101:S101"/>
    <mergeCell ref="B117:S117"/>
    <mergeCell ref="B119:L119"/>
    <mergeCell ref="B120:S120"/>
    <mergeCell ref="B62:S62"/>
    <mergeCell ref="K80:M80"/>
    <mergeCell ref="K82:L82"/>
    <mergeCell ref="B108:R108"/>
    <mergeCell ref="B76:S76"/>
    <mergeCell ref="B77:C77"/>
    <mergeCell ref="D77:R77"/>
    <mergeCell ref="D78:O78"/>
    <mergeCell ref="J137:M137"/>
    <mergeCell ref="N137:P137"/>
    <mergeCell ref="Q137:S137"/>
    <mergeCell ref="B66:E66"/>
    <mergeCell ref="B88:S88"/>
    <mergeCell ref="B89:K89"/>
    <mergeCell ref="L89:O89"/>
    <mergeCell ref="P89:S89"/>
    <mergeCell ref="N168:S168"/>
    <mergeCell ref="H169:S169"/>
    <mergeCell ref="C545:P545"/>
    <mergeCell ref="C548:P548"/>
    <mergeCell ref="D36:L36"/>
    <mergeCell ref="D35:N35"/>
    <mergeCell ref="F66:I66"/>
    <mergeCell ref="J66:O66"/>
    <mergeCell ref="B68:F68"/>
    <mergeCell ref="G68:I68"/>
    <mergeCell ref="B69:I69"/>
    <mergeCell ref="P78:R78"/>
    <mergeCell ref="D79:M79"/>
    <mergeCell ref="N79:O79"/>
    <mergeCell ref="D80:J80"/>
    <mergeCell ref="B135:S135"/>
    <mergeCell ref="B136:M136"/>
    <mergeCell ref="N136:S136"/>
    <mergeCell ref="B92:O92"/>
    <mergeCell ref="K83:M83"/>
    <mergeCell ref="B142:D142"/>
    <mergeCell ref="B63:O63"/>
    <mergeCell ref="P63:S64"/>
    <mergeCell ref="B64:E64"/>
    <mergeCell ref="K561:R561"/>
    <mergeCell ref="K564:O564"/>
    <mergeCell ref="K563:N563"/>
    <mergeCell ref="B555:S555"/>
    <mergeCell ref="B556:I556"/>
    <mergeCell ref="J556:S556"/>
    <mergeCell ref="C557:H557"/>
    <mergeCell ref="K557:S557"/>
    <mergeCell ref="K558:R558"/>
    <mergeCell ref="K560:O560"/>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K231"/>
  <sheetViews>
    <sheetView showGridLines="0" showWhiteSpace="0" topLeftCell="A217" zoomScaleNormal="100" zoomScaleSheetLayoutView="100" workbookViewId="0">
      <selection activeCell="E235" sqref="E235"/>
    </sheetView>
  </sheetViews>
  <sheetFormatPr baseColWidth="10" defaultColWidth="9" defaultRowHeight="11.25" x14ac:dyDescent="0.2"/>
  <cols>
    <col min="1" max="1" width="2.85546875" style="695" customWidth="1"/>
    <col min="2" max="2" width="28.5703125" style="695" customWidth="1"/>
    <col min="3" max="3" width="61.5703125" style="1105" customWidth="1"/>
    <col min="4" max="4" width="13.7109375" style="1105" customWidth="1"/>
    <col min="5" max="5" width="61.5703125" style="1105" customWidth="1"/>
    <col min="6" max="6" width="1.42578125" style="695" customWidth="1"/>
    <col min="7" max="7" width="1.85546875" style="695" customWidth="1"/>
    <col min="8" max="8" width="4.28515625" style="695" customWidth="1"/>
    <col min="9" max="9" width="3.5703125" style="688" customWidth="1"/>
    <col min="10" max="10" width="4.28515625" style="695" customWidth="1"/>
    <col min="11" max="11" width="3.5703125" style="688" customWidth="1"/>
    <col min="12" max="16384" width="9" style="370"/>
  </cols>
  <sheetData>
    <row r="1" spans="1:11" x14ac:dyDescent="0.2">
      <c r="K1" s="696"/>
    </row>
    <row r="2" spans="1:11" x14ac:dyDescent="0.2">
      <c r="K2" s="696"/>
    </row>
    <row r="3" spans="1:11" x14ac:dyDescent="0.2">
      <c r="K3" s="696"/>
    </row>
    <row r="4" spans="1:11" s="695" customFormat="1" ht="15.75" customHeight="1" x14ac:dyDescent="0.2">
      <c r="C4" s="1105"/>
      <c r="D4" s="1105"/>
      <c r="E4" s="1105"/>
      <c r="I4" s="688"/>
      <c r="K4" s="1069"/>
    </row>
    <row r="5" spans="1:11" s="695" customFormat="1" x14ac:dyDescent="0.2">
      <c r="C5" s="1105"/>
      <c r="D5" s="1105"/>
      <c r="E5" s="1105"/>
      <c r="I5" s="688"/>
      <c r="K5" s="696"/>
    </row>
    <row r="6" spans="1:11" s="1078" customFormat="1" ht="25.5" x14ac:dyDescent="0.2">
      <c r="B6" s="1416" t="s">
        <v>2689</v>
      </c>
      <c r="C6" s="1106"/>
      <c r="D6" s="2890" t="s">
        <v>2719</v>
      </c>
      <c r="E6" s="2891"/>
      <c r="I6" s="1079"/>
      <c r="K6" s="1080">
        <v>1</v>
      </c>
    </row>
    <row r="7" spans="1:11" s="695" customFormat="1" ht="3" customHeight="1" x14ac:dyDescent="0.2">
      <c r="A7" s="1072"/>
      <c r="B7" s="1070"/>
      <c r="C7" s="1107"/>
      <c r="D7" s="1107"/>
      <c r="E7" s="1105"/>
      <c r="I7" s="65"/>
      <c r="K7" s="1071"/>
    </row>
    <row r="8" spans="1:11" s="695" customFormat="1" ht="50.1" customHeight="1" x14ac:dyDescent="0.2">
      <c r="B8" s="374" t="s">
        <v>2720</v>
      </c>
      <c r="C8" s="1093" t="s">
        <v>1765</v>
      </c>
      <c r="D8" s="1104" t="s">
        <v>2720</v>
      </c>
      <c r="E8" s="315" t="s">
        <v>1766</v>
      </c>
      <c r="I8" s="688"/>
      <c r="K8" s="696"/>
    </row>
    <row r="9" spans="1:11" s="695" customFormat="1" ht="50.1" customHeight="1" x14ac:dyDescent="0.2">
      <c r="B9" s="374" t="s">
        <v>2721</v>
      </c>
      <c r="C9" s="315" t="s">
        <v>2937</v>
      </c>
      <c r="D9" s="1104" t="s">
        <v>2721</v>
      </c>
      <c r="E9" s="315" t="s">
        <v>2938</v>
      </c>
      <c r="I9" s="688"/>
      <c r="K9" s="696"/>
    </row>
    <row r="10" spans="1:11" s="695" customFormat="1" x14ac:dyDescent="0.2">
      <c r="C10" s="1105"/>
      <c r="D10" s="1105"/>
      <c r="E10" s="1105"/>
      <c r="I10" s="688"/>
      <c r="K10" s="696"/>
    </row>
    <row r="11" spans="1:11" s="695" customFormat="1" x14ac:dyDescent="0.2">
      <c r="C11" s="1105"/>
      <c r="D11" s="1105"/>
      <c r="E11" s="1105"/>
      <c r="I11" s="688"/>
      <c r="K11" s="696"/>
    </row>
    <row r="12" spans="1:11" s="1081" customFormat="1" ht="25.5" customHeight="1" x14ac:dyDescent="0.2">
      <c r="A12" s="1078"/>
      <c r="B12" s="1416" t="s">
        <v>2689</v>
      </c>
      <c r="C12" s="1106"/>
      <c r="D12" s="2890" t="s">
        <v>2719</v>
      </c>
      <c r="E12" s="2891"/>
      <c r="F12" s="1078"/>
      <c r="G12" s="1078"/>
      <c r="H12" s="1078"/>
      <c r="I12" s="1079"/>
      <c r="J12" s="1078"/>
      <c r="K12" s="1080">
        <v>2</v>
      </c>
    </row>
    <row r="13" spans="1:11" ht="3" customHeight="1" x14ac:dyDescent="0.2">
      <c r="A13" s="1072"/>
      <c r="B13" s="1070"/>
      <c r="C13" s="1107"/>
      <c r="D13" s="1107"/>
      <c r="I13" s="65"/>
      <c r="K13" s="1071"/>
    </row>
    <row r="14" spans="1:11" ht="50.1" customHeight="1" x14ac:dyDescent="0.2">
      <c r="B14" s="374" t="s">
        <v>2720</v>
      </c>
      <c r="C14" s="1394" t="s">
        <v>2722</v>
      </c>
      <c r="D14" s="1103" t="s">
        <v>2720</v>
      </c>
      <c r="E14" s="315" t="s">
        <v>2724</v>
      </c>
      <c r="K14" s="696"/>
    </row>
    <row r="15" spans="1:11" ht="50.1" customHeight="1" x14ac:dyDescent="0.2">
      <c r="B15" s="374" t="s">
        <v>2721</v>
      </c>
      <c r="C15" s="315" t="s">
        <v>2723</v>
      </c>
      <c r="D15" s="1103" t="s">
        <v>2721</v>
      </c>
      <c r="E15" s="315" t="s">
        <v>2725</v>
      </c>
      <c r="K15" s="696"/>
    </row>
    <row r="16" spans="1:11" x14ac:dyDescent="0.2">
      <c r="K16" s="696"/>
    </row>
    <row r="17" spans="1:11" s="695" customFormat="1" ht="15.75" customHeight="1" x14ac:dyDescent="0.2">
      <c r="C17" s="1105"/>
      <c r="D17" s="1105"/>
      <c r="E17" s="1105"/>
      <c r="I17" s="688"/>
      <c r="K17" s="1073"/>
    </row>
    <row r="18" spans="1:11" s="1081" customFormat="1" ht="28.5" customHeight="1" x14ac:dyDescent="0.2">
      <c r="A18" s="1078"/>
      <c r="B18" s="1416" t="s">
        <v>2689</v>
      </c>
      <c r="C18" s="1106"/>
      <c r="D18" s="2890" t="s">
        <v>2719</v>
      </c>
      <c r="E18" s="2891"/>
      <c r="F18" s="1078"/>
      <c r="G18" s="1078"/>
      <c r="H18" s="1078"/>
      <c r="I18" s="1079"/>
      <c r="J18" s="1078"/>
      <c r="K18" s="1080">
        <v>3</v>
      </c>
    </row>
    <row r="19" spans="1:11" ht="3" customHeight="1" x14ac:dyDescent="0.2">
      <c r="A19" s="1072"/>
      <c r="B19" s="1070"/>
      <c r="C19" s="1107"/>
      <c r="D19" s="1107"/>
      <c r="I19" s="65"/>
      <c r="K19" s="1071"/>
    </row>
    <row r="20" spans="1:11" ht="50.1" customHeight="1" x14ac:dyDescent="0.2">
      <c r="B20" s="374" t="s">
        <v>2720</v>
      </c>
      <c r="C20" s="1395" t="s">
        <v>2726</v>
      </c>
      <c r="D20" s="1104" t="s">
        <v>2720</v>
      </c>
      <c r="E20" s="375" t="s">
        <v>2860</v>
      </c>
      <c r="K20" s="696"/>
    </row>
    <row r="21" spans="1:11" ht="50.1" customHeight="1" x14ac:dyDescent="0.2">
      <c r="B21" s="374" t="s">
        <v>2721</v>
      </c>
      <c r="C21" s="1396" t="s">
        <v>2727</v>
      </c>
      <c r="D21" s="1104" t="s">
        <v>2721</v>
      </c>
      <c r="E21" s="375" t="s">
        <v>2727</v>
      </c>
      <c r="K21" s="696"/>
    </row>
    <row r="22" spans="1:11" x14ac:dyDescent="0.2">
      <c r="K22" s="696"/>
    </row>
    <row r="23" spans="1:11" s="695" customFormat="1" ht="15.75" customHeight="1" x14ac:dyDescent="0.2">
      <c r="C23" s="1105"/>
      <c r="D23" s="1105"/>
      <c r="E23" s="1105"/>
      <c r="I23" s="688"/>
      <c r="K23" s="1073"/>
    </row>
    <row r="24" spans="1:11" s="1081" customFormat="1" ht="26.25" customHeight="1" x14ac:dyDescent="0.2">
      <c r="A24" s="1078"/>
      <c r="B24" s="1416" t="s">
        <v>2689</v>
      </c>
      <c r="C24" s="1106"/>
      <c r="D24" s="2890" t="s">
        <v>2719</v>
      </c>
      <c r="E24" s="2891"/>
      <c r="F24" s="1078"/>
      <c r="G24" s="1078"/>
      <c r="H24" s="1078"/>
      <c r="I24" s="1079"/>
      <c r="J24" s="1078"/>
      <c r="K24" s="1080" t="s">
        <v>1363</v>
      </c>
    </row>
    <row r="25" spans="1:11" ht="3" customHeight="1" x14ac:dyDescent="0.2">
      <c r="A25" s="1072"/>
      <c r="B25" s="1070"/>
      <c r="C25" s="1107"/>
      <c r="D25" s="1107"/>
      <c r="I25" s="65"/>
      <c r="K25" s="1071"/>
    </row>
    <row r="26" spans="1:11" ht="50.1" customHeight="1" x14ac:dyDescent="0.2">
      <c r="B26" s="374" t="s">
        <v>2720</v>
      </c>
      <c r="C26" s="315" t="s">
        <v>2728</v>
      </c>
      <c r="D26" s="1104" t="s">
        <v>2720</v>
      </c>
      <c r="E26" s="1096"/>
      <c r="K26" s="696"/>
    </row>
    <row r="27" spans="1:11" ht="50.1" customHeight="1" x14ac:dyDescent="0.2">
      <c r="B27" s="374" t="s">
        <v>2721</v>
      </c>
      <c r="C27" s="315" t="s">
        <v>2729</v>
      </c>
      <c r="D27" s="1104" t="s">
        <v>2721</v>
      </c>
      <c r="E27" s="1096"/>
      <c r="K27" s="696"/>
    </row>
    <row r="28" spans="1:11" x14ac:dyDescent="0.2">
      <c r="B28" s="377"/>
      <c r="C28" s="378"/>
      <c r="D28" s="1108"/>
      <c r="E28" s="378"/>
      <c r="K28" s="696"/>
    </row>
    <row r="29" spans="1:11" ht="12.75" customHeight="1" x14ac:dyDescent="0.2">
      <c r="B29" s="377"/>
      <c r="C29" s="378"/>
      <c r="D29" s="1108"/>
      <c r="E29" s="378"/>
      <c r="K29" s="696"/>
    </row>
    <row r="30" spans="1:11" s="1081" customFormat="1" ht="23.25" customHeight="1" x14ac:dyDescent="0.2">
      <c r="A30" s="1078"/>
      <c r="B30" s="1416" t="s">
        <v>2689</v>
      </c>
      <c r="C30" s="1106"/>
      <c r="D30" s="2890" t="s">
        <v>2719</v>
      </c>
      <c r="E30" s="2891"/>
      <c r="F30" s="1078"/>
      <c r="G30" s="1078"/>
      <c r="H30" s="1078"/>
      <c r="I30" s="1079"/>
      <c r="J30" s="1078"/>
      <c r="K30" s="1082" t="s">
        <v>1364</v>
      </c>
    </row>
    <row r="31" spans="1:11" ht="3" customHeight="1" x14ac:dyDescent="0.2">
      <c r="A31" s="1072"/>
      <c r="B31" s="1070"/>
      <c r="C31" s="1107"/>
      <c r="D31" s="1107"/>
      <c r="I31" s="65"/>
      <c r="K31" s="1071"/>
    </row>
    <row r="32" spans="1:11" s="695" customFormat="1" ht="50.1" customHeight="1" x14ac:dyDescent="0.2">
      <c r="B32" s="374" t="s">
        <v>2720</v>
      </c>
      <c r="C32" s="315" t="s">
        <v>2730</v>
      </c>
      <c r="D32" s="1103" t="s">
        <v>2720</v>
      </c>
      <c r="E32" s="315" t="s">
        <v>2732</v>
      </c>
      <c r="I32" s="688"/>
      <c r="K32" s="696"/>
    </row>
    <row r="33" spans="1:11" s="695" customFormat="1" ht="50.1" customHeight="1" x14ac:dyDescent="0.2">
      <c r="B33" s="374" t="s">
        <v>2721</v>
      </c>
      <c r="C33" s="315" t="s">
        <v>2731</v>
      </c>
      <c r="D33" s="1103" t="s">
        <v>2721</v>
      </c>
      <c r="E33" s="315" t="s">
        <v>2733</v>
      </c>
      <c r="I33" s="688"/>
      <c r="K33" s="696"/>
    </row>
    <row r="34" spans="1:11" s="695" customFormat="1" ht="15.75" customHeight="1" x14ac:dyDescent="0.2">
      <c r="C34" s="1105"/>
      <c r="D34" s="1105"/>
      <c r="E34" s="1105"/>
      <c r="I34" s="688"/>
      <c r="K34" s="696"/>
    </row>
    <row r="35" spans="1:11" s="695" customFormat="1" ht="15.75" customHeight="1" x14ac:dyDescent="0.2">
      <c r="C35" s="1105"/>
      <c r="D35" s="1105"/>
      <c r="E35" s="1105"/>
      <c r="I35" s="688"/>
      <c r="K35" s="696"/>
    </row>
    <row r="36" spans="1:11" s="695" customFormat="1" x14ac:dyDescent="0.2">
      <c r="C36" s="1105"/>
      <c r="D36" s="1105"/>
      <c r="E36" s="1105"/>
      <c r="I36" s="688"/>
      <c r="K36" s="1073"/>
    </row>
    <row r="37" spans="1:11" s="1081" customFormat="1" ht="29.25" customHeight="1" x14ac:dyDescent="0.2">
      <c r="A37" s="1078"/>
      <c r="B37" s="1416" t="s">
        <v>2689</v>
      </c>
      <c r="C37" s="1106"/>
      <c r="D37" s="2890" t="s">
        <v>2719</v>
      </c>
      <c r="E37" s="2891"/>
      <c r="F37" s="1078"/>
      <c r="G37" s="1078"/>
      <c r="H37" s="1078"/>
      <c r="I37" s="1079"/>
      <c r="J37" s="1078"/>
      <c r="K37" s="1080" t="s">
        <v>1365</v>
      </c>
    </row>
    <row r="38" spans="1:11" ht="3" customHeight="1" x14ac:dyDescent="0.2">
      <c r="A38" s="1072"/>
      <c r="B38" s="1070"/>
      <c r="C38" s="1107"/>
      <c r="D38" s="1107"/>
      <c r="I38" s="65"/>
      <c r="K38" s="1071"/>
    </row>
    <row r="39" spans="1:11" ht="50.1" customHeight="1" x14ac:dyDescent="0.2">
      <c r="B39" s="374" t="s">
        <v>2720</v>
      </c>
      <c r="C39" s="315" t="s">
        <v>2734</v>
      </c>
      <c r="D39" s="1103" t="s">
        <v>2720</v>
      </c>
      <c r="E39" s="1096"/>
      <c r="K39" s="696"/>
    </row>
    <row r="40" spans="1:11" ht="50.1" customHeight="1" x14ac:dyDescent="0.2">
      <c r="B40" s="374" t="s">
        <v>2721</v>
      </c>
      <c r="C40" s="315" t="s">
        <v>2729</v>
      </c>
      <c r="D40" s="1103" t="s">
        <v>2721</v>
      </c>
      <c r="E40" s="1096"/>
      <c r="K40" s="696"/>
    </row>
    <row r="41" spans="1:11" x14ac:dyDescent="0.2">
      <c r="K41" s="696"/>
    </row>
    <row r="42" spans="1:11" s="695" customFormat="1" ht="15.75" customHeight="1" x14ac:dyDescent="0.2">
      <c r="C42" s="1105"/>
      <c r="D42" s="1105"/>
      <c r="E42" s="1105"/>
      <c r="I42" s="688"/>
      <c r="K42" s="1073"/>
    </row>
    <row r="43" spans="1:11" s="1081" customFormat="1" ht="27.75" customHeight="1" x14ac:dyDescent="0.2">
      <c r="A43" s="1078"/>
      <c r="B43" s="1416" t="s">
        <v>2689</v>
      </c>
      <c r="C43" s="1106"/>
      <c r="D43" s="2890" t="s">
        <v>2719</v>
      </c>
      <c r="E43" s="2891"/>
      <c r="F43" s="1078"/>
      <c r="G43" s="1078"/>
      <c r="H43" s="1078"/>
      <c r="I43" s="1079"/>
      <c r="J43" s="1078"/>
      <c r="K43" s="1080" t="s">
        <v>1366</v>
      </c>
    </row>
    <row r="44" spans="1:11" ht="3" customHeight="1" x14ac:dyDescent="0.2">
      <c r="A44" s="1072"/>
      <c r="B44" s="1070"/>
      <c r="C44" s="1107"/>
      <c r="D44" s="1107"/>
      <c r="I44" s="65"/>
      <c r="K44" s="1071"/>
    </row>
    <row r="45" spans="1:11" ht="50.1" customHeight="1" x14ac:dyDescent="0.2">
      <c r="B45" s="374" t="s">
        <v>2720</v>
      </c>
      <c r="C45" s="315" t="s">
        <v>2734</v>
      </c>
      <c r="D45" s="1103" t="s">
        <v>2720</v>
      </c>
      <c r="E45" s="315" t="s">
        <v>2735</v>
      </c>
      <c r="K45" s="696"/>
    </row>
    <row r="46" spans="1:11" ht="50.1" customHeight="1" x14ac:dyDescent="0.2">
      <c r="B46" s="374" t="s">
        <v>2721</v>
      </c>
      <c r="C46" s="315" t="s">
        <v>2729</v>
      </c>
      <c r="D46" s="1103" t="s">
        <v>2721</v>
      </c>
      <c r="E46" s="315" t="s">
        <v>2733</v>
      </c>
      <c r="K46" s="696"/>
    </row>
    <row r="47" spans="1:11" s="1051" customFormat="1" ht="15.75" customHeight="1" x14ac:dyDescent="0.2">
      <c r="A47" s="688"/>
      <c r="B47" s="1050"/>
      <c r="C47" s="154"/>
      <c r="D47" s="1109"/>
      <c r="E47" s="154"/>
      <c r="F47" s="688"/>
      <c r="G47" s="688"/>
      <c r="H47" s="688"/>
      <c r="I47" s="688"/>
      <c r="J47" s="688"/>
      <c r="K47" s="696"/>
    </row>
    <row r="48" spans="1:11" s="1051" customFormat="1" ht="15.75" customHeight="1" x14ac:dyDescent="0.2">
      <c r="A48" s="688"/>
      <c r="B48" s="1050"/>
      <c r="C48" s="154"/>
      <c r="D48" s="1109"/>
      <c r="E48" s="154"/>
      <c r="F48" s="688"/>
      <c r="G48" s="688"/>
      <c r="H48" s="688"/>
      <c r="I48" s="688"/>
      <c r="J48" s="688"/>
      <c r="K48" s="696"/>
    </row>
    <row r="49" spans="1:11" s="1081" customFormat="1" ht="27" customHeight="1" x14ac:dyDescent="0.2">
      <c r="A49" s="1078"/>
      <c r="B49" s="1416" t="s">
        <v>2689</v>
      </c>
      <c r="C49" s="1106"/>
      <c r="D49" s="2890" t="s">
        <v>2719</v>
      </c>
      <c r="E49" s="2891"/>
      <c r="F49" s="1078"/>
      <c r="G49" s="1078"/>
      <c r="H49" s="1078"/>
      <c r="I49" s="1079"/>
      <c r="J49" s="1078"/>
      <c r="K49" s="1082" t="s">
        <v>773</v>
      </c>
    </row>
    <row r="50" spans="1:11" ht="3" customHeight="1" x14ac:dyDescent="0.2">
      <c r="A50" s="1072"/>
      <c r="B50" s="1070"/>
      <c r="C50" s="1107"/>
      <c r="D50" s="1107"/>
      <c r="I50" s="65"/>
      <c r="K50" s="1071"/>
    </row>
    <row r="51" spans="1:11" ht="111" customHeight="1" x14ac:dyDescent="0.2">
      <c r="B51" s="374" t="s">
        <v>2720</v>
      </c>
      <c r="C51" s="375" t="s">
        <v>2736</v>
      </c>
      <c r="D51" s="1104" t="s">
        <v>2720</v>
      </c>
      <c r="E51" s="1396" t="s">
        <v>2738</v>
      </c>
      <c r="K51" s="696"/>
    </row>
    <row r="52" spans="1:11" ht="50.1" customHeight="1" x14ac:dyDescent="0.2">
      <c r="B52" s="374" t="s">
        <v>2721</v>
      </c>
      <c r="C52" s="375" t="s">
        <v>2737</v>
      </c>
      <c r="D52" s="1104" t="s">
        <v>2721</v>
      </c>
      <c r="E52" s="375" t="s">
        <v>2733</v>
      </c>
      <c r="K52" s="696"/>
    </row>
    <row r="53" spans="1:11" x14ac:dyDescent="0.2">
      <c r="K53" s="696"/>
    </row>
    <row r="54" spans="1:11" x14ac:dyDescent="0.2">
      <c r="K54" s="696"/>
    </row>
    <row r="55" spans="1:11" s="1081" customFormat="1" ht="29.25" customHeight="1" x14ac:dyDescent="0.2">
      <c r="A55" s="1078"/>
      <c r="B55" s="1416" t="s">
        <v>2689</v>
      </c>
      <c r="C55" s="1106"/>
      <c r="D55" s="2890" t="s">
        <v>2719</v>
      </c>
      <c r="E55" s="2891"/>
      <c r="F55" s="1078"/>
      <c r="G55" s="1078"/>
      <c r="H55" s="1078"/>
      <c r="I55" s="1079"/>
      <c r="J55" s="1078"/>
      <c r="K55" s="1080" t="s">
        <v>774</v>
      </c>
    </row>
    <row r="56" spans="1:11" ht="3" customHeight="1" x14ac:dyDescent="0.2">
      <c r="A56" s="1072"/>
      <c r="B56" s="1070"/>
      <c r="C56" s="1107"/>
      <c r="D56" s="1107"/>
      <c r="I56" s="65"/>
      <c r="K56" s="1071"/>
    </row>
    <row r="57" spans="1:11" ht="50.1" customHeight="1" x14ac:dyDescent="0.2">
      <c r="B57" s="374" t="s">
        <v>2720</v>
      </c>
      <c r="C57" s="375" t="s">
        <v>2736</v>
      </c>
      <c r="D57" s="1104" t="s">
        <v>2720</v>
      </c>
      <c r="E57" s="1396" t="s">
        <v>2739</v>
      </c>
      <c r="K57" s="696"/>
    </row>
    <row r="58" spans="1:11" ht="50.1" customHeight="1" x14ac:dyDescent="0.2">
      <c r="B58" s="374" t="s">
        <v>2721</v>
      </c>
      <c r="C58" s="375" t="s">
        <v>2737</v>
      </c>
      <c r="D58" s="1104" t="s">
        <v>2721</v>
      </c>
      <c r="E58" s="375" t="s">
        <v>2733</v>
      </c>
      <c r="K58" s="696"/>
    </row>
    <row r="59" spans="1:11" ht="49.5" customHeight="1" x14ac:dyDescent="0.2">
      <c r="B59" s="377"/>
      <c r="C59" s="378"/>
      <c r="D59" s="1108"/>
      <c r="E59" s="378"/>
      <c r="K59" s="696"/>
    </row>
    <row r="60" spans="1:11" s="695" customFormat="1" ht="15.75" customHeight="1" x14ac:dyDescent="0.2">
      <c r="C60" s="1105"/>
      <c r="D60" s="1105"/>
      <c r="E60" s="1105"/>
      <c r="I60" s="688"/>
      <c r="K60" s="1073"/>
    </row>
    <row r="61" spans="1:11" s="695" customFormat="1" x14ac:dyDescent="0.2">
      <c r="C61" s="1105"/>
      <c r="D61" s="1105"/>
      <c r="E61" s="1105"/>
      <c r="I61" s="688"/>
      <c r="K61" s="696"/>
    </row>
    <row r="62" spans="1:11" s="1081" customFormat="1" ht="25.5" customHeight="1" x14ac:dyDescent="0.2">
      <c r="A62" s="1078"/>
      <c r="B62" s="1416" t="s">
        <v>2689</v>
      </c>
      <c r="C62" s="1106"/>
      <c r="D62" s="2890" t="s">
        <v>2719</v>
      </c>
      <c r="E62" s="2891"/>
      <c r="F62" s="1078"/>
      <c r="G62" s="1078"/>
      <c r="H62" s="1078"/>
      <c r="I62" s="1079"/>
      <c r="J62" s="1078"/>
      <c r="K62" s="1080">
        <v>7</v>
      </c>
    </row>
    <row r="63" spans="1:11" ht="3" customHeight="1" x14ac:dyDescent="0.2">
      <c r="A63" s="1072"/>
      <c r="B63" s="1070"/>
      <c r="C63" s="1107"/>
      <c r="D63" s="1107"/>
      <c r="I63" s="65"/>
      <c r="K63" s="1071"/>
    </row>
    <row r="64" spans="1:11" ht="69" customHeight="1" x14ac:dyDescent="0.2">
      <c r="B64" s="374" t="s">
        <v>2720</v>
      </c>
      <c r="C64" s="315" t="s">
        <v>2740</v>
      </c>
      <c r="D64" s="1103" t="s">
        <v>2720</v>
      </c>
      <c r="E64" s="315" t="s">
        <v>2741</v>
      </c>
      <c r="K64" s="696"/>
    </row>
    <row r="65" spans="1:11" ht="50.1" customHeight="1" x14ac:dyDescent="0.2">
      <c r="B65" s="374" t="s">
        <v>2721</v>
      </c>
      <c r="C65" s="315" t="s">
        <v>2737</v>
      </c>
      <c r="D65" s="1103" t="s">
        <v>2721</v>
      </c>
      <c r="E65" s="315" t="s">
        <v>2733</v>
      </c>
      <c r="K65" s="696"/>
    </row>
    <row r="66" spans="1:11" x14ac:dyDescent="0.2">
      <c r="K66" s="696"/>
    </row>
    <row r="67" spans="1:11" s="695" customFormat="1" ht="15.75" customHeight="1" x14ac:dyDescent="0.2">
      <c r="C67" s="1105"/>
      <c r="D67" s="1105"/>
      <c r="E67" s="1105"/>
      <c r="I67" s="688"/>
      <c r="K67" s="1073"/>
    </row>
    <row r="68" spans="1:11" s="1081" customFormat="1" ht="27.75" customHeight="1" x14ac:dyDescent="0.2">
      <c r="A68" s="1078"/>
      <c r="B68" s="1416" t="s">
        <v>2689</v>
      </c>
      <c r="C68" s="1106"/>
      <c r="D68" s="2890" t="s">
        <v>2719</v>
      </c>
      <c r="E68" s="2891"/>
      <c r="F68" s="1078"/>
      <c r="G68" s="1078"/>
      <c r="H68" s="1078"/>
      <c r="I68" s="1079"/>
      <c r="J68" s="1078"/>
      <c r="K68" s="1080">
        <v>8</v>
      </c>
    </row>
    <row r="69" spans="1:11" ht="3" customHeight="1" x14ac:dyDescent="0.2">
      <c r="A69" s="1072"/>
      <c r="B69" s="1070"/>
      <c r="C69" s="1107"/>
      <c r="D69" s="1107"/>
      <c r="I69" s="65"/>
      <c r="K69" s="1071"/>
    </row>
    <row r="70" spans="1:11" ht="50.1" customHeight="1" x14ac:dyDescent="0.2">
      <c r="B70" s="374" t="s">
        <v>2720</v>
      </c>
      <c r="C70" s="315" t="s">
        <v>2940</v>
      </c>
      <c r="D70" s="1103" t="s">
        <v>2720</v>
      </c>
      <c r="E70" s="1443"/>
      <c r="K70" s="696"/>
    </row>
    <row r="71" spans="1:11" ht="50.1" customHeight="1" x14ac:dyDescent="0.2">
      <c r="B71" s="374" t="s">
        <v>2721</v>
      </c>
      <c r="C71" s="315" t="s">
        <v>2742</v>
      </c>
      <c r="D71" s="1103" t="s">
        <v>2721</v>
      </c>
      <c r="E71" s="1441" t="s">
        <v>2939</v>
      </c>
      <c r="K71" s="696"/>
    </row>
    <row r="72" spans="1:11" x14ac:dyDescent="0.2">
      <c r="K72" s="696"/>
    </row>
    <row r="73" spans="1:11" s="695" customFormat="1" ht="15.75" customHeight="1" x14ac:dyDescent="0.2">
      <c r="C73" s="1105"/>
      <c r="D73" s="1105"/>
      <c r="E73" s="1105"/>
      <c r="I73" s="688"/>
      <c r="K73" s="1073"/>
    </row>
    <row r="74" spans="1:11" s="1081" customFormat="1" ht="39" customHeight="1" x14ac:dyDescent="0.2">
      <c r="A74" s="1078"/>
      <c r="B74" s="1416" t="s">
        <v>2689</v>
      </c>
      <c r="C74" s="1106"/>
      <c r="D74" s="2890" t="s">
        <v>2719</v>
      </c>
      <c r="E74" s="2891"/>
      <c r="F74" s="1078"/>
      <c r="G74" s="1078"/>
      <c r="H74" s="1078"/>
      <c r="I74" s="1079"/>
      <c r="J74" s="1078"/>
      <c r="K74" s="1080">
        <v>9</v>
      </c>
    </row>
    <row r="75" spans="1:11" ht="3" customHeight="1" x14ac:dyDescent="0.2">
      <c r="A75" s="1072"/>
      <c r="B75" s="1070"/>
      <c r="C75" s="1107"/>
      <c r="D75" s="1107"/>
      <c r="I75" s="65"/>
      <c r="K75" s="1071"/>
    </row>
    <row r="76" spans="1:11" ht="50.1" customHeight="1" x14ac:dyDescent="0.2">
      <c r="B76" s="374" t="s">
        <v>2720</v>
      </c>
      <c r="C76" s="315" t="s">
        <v>2743</v>
      </c>
      <c r="D76" s="1103" t="s">
        <v>2720</v>
      </c>
      <c r="E76" s="315" t="s">
        <v>2744</v>
      </c>
      <c r="K76" s="696"/>
    </row>
    <row r="77" spans="1:11" ht="50.1" customHeight="1" x14ac:dyDescent="0.2">
      <c r="B77" s="374" t="s">
        <v>2721</v>
      </c>
      <c r="C77" s="315" t="s">
        <v>2745</v>
      </c>
      <c r="D77" s="1103" t="s">
        <v>2721</v>
      </c>
      <c r="E77" s="315" t="s">
        <v>2746</v>
      </c>
      <c r="K77" s="696"/>
    </row>
    <row r="78" spans="1:11" x14ac:dyDescent="0.2">
      <c r="K78" s="696"/>
    </row>
    <row r="79" spans="1:11" x14ac:dyDescent="0.2">
      <c r="K79" s="696"/>
    </row>
    <row r="80" spans="1:11" x14ac:dyDescent="0.2">
      <c r="K80" s="696"/>
    </row>
    <row r="81" spans="1:11" x14ac:dyDescent="0.2">
      <c r="K81" s="696"/>
    </row>
    <row r="82" spans="1:11" s="695" customFormat="1" ht="15.75" customHeight="1" x14ac:dyDescent="0.2">
      <c r="C82" s="1105"/>
      <c r="D82" s="1105"/>
      <c r="E82" s="1105"/>
      <c r="I82" s="688"/>
      <c r="K82" s="696"/>
    </row>
    <row r="83" spans="1:11" s="695" customFormat="1" x14ac:dyDescent="0.2">
      <c r="C83" s="1105"/>
      <c r="D83" s="1105"/>
      <c r="E83" s="1105"/>
      <c r="I83" s="688"/>
      <c r="K83" s="1073"/>
    </row>
    <row r="84" spans="1:11" s="1081" customFormat="1" ht="27.75" customHeight="1" x14ac:dyDescent="0.2">
      <c r="A84" s="1078"/>
      <c r="B84" s="1416" t="s">
        <v>2689</v>
      </c>
      <c r="C84" s="1106"/>
      <c r="D84" s="2890" t="s">
        <v>2719</v>
      </c>
      <c r="E84" s="2891"/>
      <c r="F84" s="1078"/>
      <c r="G84" s="1078"/>
      <c r="H84" s="1078"/>
      <c r="I84" s="1079"/>
      <c r="J84" s="1078"/>
      <c r="K84" s="1080">
        <v>10</v>
      </c>
    </row>
    <row r="85" spans="1:11" ht="3" customHeight="1" x14ac:dyDescent="0.2">
      <c r="A85" s="1072"/>
      <c r="B85" s="1070"/>
      <c r="C85" s="1107"/>
      <c r="D85" s="1107"/>
      <c r="I85" s="65"/>
      <c r="K85" s="1071"/>
    </row>
    <row r="86" spans="1:11" ht="50.1" customHeight="1" x14ac:dyDescent="0.2">
      <c r="B86" s="374" t="s">
        <v>2720</v>
      </c>
      <c r="C86" s="315" t="s">
        <v>2747</v>
      </c>
      <c r="D86" s="1104" t="s">
        <v>2720</v>
      </c>
      <c r="E86" s="379" t="s">
        <v>25</v>
      </c>
      <c r="K86" s="696"/>
    </row>
    <row r="87" spans="1:11" ht="50.1" customHeight="1" x14ac:dyDescent="0.2">
      <c r="B87" s="374" t="s">
        <v>2721</v>
      </c>
      <c r="C87" s="375" t="s">
        <v>2748</v>
      </c>
      <c r="D87" s="1104" t="s">
        <v>2721</v>
      </c>
      <c r="E87" s="379" t="s">
        <v>25</v>
      </c>
      <c r="K87" s="696"/>
    </row>
    <row r="88" spans="1:11" x14ac:dyDescent="0.2">
      <c r="K88" s="696"/>
    </row>
    <row r="89" spans="1:11" s="695" customFormat="1" ht="15.75" customHeight="1" x14ac:dyDescent="0.2">
      <c r="C89" s="1105"/>
      <c r="D89" s="1105"/>
      <c r="E89" s="1105"/>
      <c r="I89" s="688"/>
      <c r="K89" s="1073"/>
    </row>
    <row r="90" spans="1:11" s="1081" customFormat="1" ht="27" customHeight="1" x14ac:dyDescent="0.2">
      <c r="A90" s="1078"/>
      <c r="B90" s="1416" t="s">
        <v>2689</v>
      </c>
      <c r="C90" s="1106"/>
      <c r="D90" s="2890" t="s">
        <v>2719</v>
      </c>
      <c r="E90" s="2891"/>
      <c r="F90" s="1078"/>
      <c r="G90" s="1078"/>
      <c r="H90" s="1078"/>
      <c r="I90" s="1079"/>
      <c r="J90" s="1078"/>
      <c r="K90" s="1080">
        <v>11</v>
      </c>
    </row>
    <row r="91" spans="1:11" ht="3" customHeight="1" x14ac:dyDescent="0.2">
      <c r="A91" s="1072"/>
      <c r="B91" s="1070"/>
      <c r="C91" s="1107"/>
      <c r="D91" s="1107"/>
      <c r="I91" s="65"/>
      <c r="K91" s="1071"/>
    </row>
    <row r="92" spans="1:11" ht="50.1" customHeight="1" x14ac:dyDescent="0.2">
      <c r="B92" s="374" t="s">
        <v>2720</v>
      </c>
      <c r="C92" s="315" t="s">
        <v>2749</v>
      </c>
      <c r="D92" s="1104" t="s">
        <v>2720</v>
      </c>
      <c r="E92" s="379" t="s">
        <v>25</v>
      </c>
      <c r="K92" s="696"/>
    </row>
    <row r="93" spans="1:11" ht="69.75" customHeight="1" x14ac:dyDescent="0.2">
      <c r="B93" s="374" t="s">
        <v>2721</v>
      </c>
      <c r="C93" s="315" t="s">
        <v>2750</v>
      </c>
      <c r="D93" s="1104" t="s">
        <v>2721</v>
      </c>
      <c r="E93" s="379" t="s">
        <v>25</v>
      </c>
      <c r="K93" s="696"/>
    </row>
    <row r="94" spans="1:11" x14ac:dyDescent="0.2">
      <c r="K94" s="696"/>
    </row>
    <row r="95" spans="1:11" s="695" customFormat="1" x14ac:dyDescent="0.2">
      <c r="C95" s="1105"/>
      <c r="D95" s="1105"/>
      <c r="E95" s="1105"/>
      <c r="I95" s="688"/>
      <c r="K95" s="1073"/>
    </row>
    <row r="96" spans="1:11" s="1081" customFormat="1" ht="29.25" customHeight="1" x14ac:dyDescent="0.2">
      <c r="A96" s="1078"/>
      <c r="B96" s="1416" t="s">
        <v>2689</v>
      </c>
      <c r="C96" s="1106"/>
      <c r="D96" s="2890" t="s">
        <v>2719</v>
      </c>
      <c r="E96" s="2891"/>
      <c r="F96" s="1078"/>
      <c r="G96" s="1078"/>
      <c r="H96" s="1078"/>
      <c r="I96" s="1079"/>
      <c r="J96" s="1078"/>
      <c r="K96" s="1080">
        <v>12</v>
      </c>
    </row>
    <row r="97" spans="1:11" ht="3" customHeight="1" x14ac:dyDescent="0.2">
      <c r="A97" s="1072"/>
      <c r="B97" s="1070"/>
      <c r="C97" s="1107"/>
      <c r="D97" s="1107"/>
      <c r="I97" s="65"/>
      <c r="K97" s="1071"/>
    </row>
    <row r="98" spans="1:11" ht="50.1" customHeight="1" x14ac:dyDescent="0.2">
      <c r="B98" s="374" t="s">
        <v>2720</v>
      </c>
      <c r="C98" s="315" t="s">
        <v>2751</v>
      </c>
      <c r="D98" s="1103" t="s">
        <v>2720</v>
      </c>
      <c r="E98" s="315" t="s">
        <v>2753</v>
      </c>
      <c r="K98" s="696"/>
    </row>
    <row r="99" spans="1:11" ht="50.1" customHeight="1" x14ac:dyDescent="0.2">
      <c r="B99" s="374" t="s">
        <v>2721</v>
      </c>
      <c r="C99" s="315" t="s">
        <v>2752</v>
      </c>
      <c r="D99" s="1103" t="s">
        <v>2721</v>
      </c>
      <c r="E99" s="315" t="s">
        <v>2754</v>
      </c>
      <c r="K99" s="696"/>
    </row>
    <row r="100" spans="1:11" ht="50.1" customHeight="1" x14ac:dyDescent="0.2">
      <c r="B100" s="377"/>
      <c r="C100" s="378"/>
      <c r="D100" s="1108"/>
      <c r="E100" s="1110"/>
      <c r="K100" s="696"/>
    </row>
    <row r="101" spans="1:11" x14ac:dyDescent="0.2">
      <c r="K101" s="696"/>
    </row>
    <row r="102" spans="1:11" s="695" customFormat="1" x14ac:dyDescent="0.2">
      <c r="C102" s="1105"/>
      <c r="D102" s="1105"/>
      <c r="E102" s="1105"/>
      <c r="I102" s="688"/>
      <c r="K102" s="696"/>
    </row>
    <row r="103" spans="1:11" s="695" customFormat="1" x14ac:dyDescent="0.2">
      <c r="C103" s="1105"/>
      <c r="D103" s="1105"/>
      <c r="E103" s="1105"/>
      <c r="I103" s="688"/>
      <c r="K103" s="1073"/>
    </row>
    <row r="104" spans="1:11" s="1081" customFormat="1" ht="24.75" customHeight="1" x14ac:dyDescent="0.2">
      <c r="A104" s="1078"/>
      <c r="B104" s="1416" t="s">
        <v>2689</v>
      </c>
      <c r="C104" s="1106"/>
      <c r="D104" s="2890" t="s">
        <v>2719</v>
      </c>
      <c r="E104" s="2891"/>
      <c r="F104" s="1078"/>
      <c r="G104" s="1078"/>
      <c r="H104" s="1078"/>
      <c r="I104" s="1079"/>
      <c r="J104" s="1078"/>
      <c r="K104" s="1080">
        <v>13</v>
      </c>
    </row>
    <row r="105" spans="1:11" ht="3" customHeight="1" x14ac:dyDescent="0.2">
      <c r="A105" s="1072"/>
      <c r="B105" s="1070"/>
      <c r="C105" s="1107"/>
      <c r="D105" s="1107"/>
      <c r="I105" s="65"/>
      <c r="K105" s="1071"/>
    </row>
    <row r="106" spans="1:11" ht="50.1" customHeight="1" x14ac:dyDescent="0.2">
      <c r="B106" s="374" t="s">
        <v>2720</v>
      </c>
      <c r="C106" s="375" t="s">
        <v>2755</v>
      </c>
      <c r="D106" s="1104" t="s">
        <v>2720</v>
      </c>
      <c r="E106" s="375" t="s">
        <v>2755</v>
      </c>
      <c r="K106" s="696"/>
    </row>
    <row r="107" spans="1:11" ht="50.1" customHeight="1" x14ac:dyDescent="0.2">
      <c r="B107" s="374" t="s">
        <v>2721</v>
      </c>
      <c r="C107" s="379" t="s">
        <v>25</v>
      </c>
      <c r="D107" s="1104" t="s">
        <v>2721</v>
      </c>
      <c r="E107" s="379" t="s">
        <v>25</v>
      </c>
      <c r="K107" s="696"/>
    </row>
    <row r="108" spans="1:11" x14ac:dyDescent="0.2">
      <c r="K108" s="696"/>
    </row>
    <row r="109" spans="1:11" s="695" customFormat="1" x14ac:dyDescent="0.2">
      <c r="C109" s="1105"/>
      <c r="D109" s="1105"/>
      <c r="E109" s="1105"/>
      <c r="I109" s="688"/>
      <c r="K109" s="1073"/>
    </row>
    <row r="110" spans="1:11" s="1081" customFormat="1" ht="25.5" customHeight="1" x14ac:dyDescent="0.2">
      <c r="A110" s="1078"/>
      <c r="B110" s="1416" t="s">
        <v>2689</v>
      </c>
      <c r="C110" s="1106"/>
      <c r="D110" s="2890" t="s">
        <v>2719</v>
      </c>
      <c r="E110" s="2891"/>
      <c r="F110" s="1078"/>
      <c r="G110" s="1078"/>
      <c r="H110" s="1078"/>
      <c r="I110" s="1079"/>
      <c r="J110" s="1078"/>
      <c r="K110" s="1080">
        <v>14</v>
      </c>
    </row>
    <row r="111" spans="1:11" ht="3" customHeight="1" x14ac:dyDescent="0.2">
      <c r="A111" s="1072"/>
      <c r="B111" s="1070"/>
      <c r="C111" s="1107"/>
      <c r="D111" s="1107"/>
      <c r="I111" s="65"/>
      <c r="K111" s="1071"/>
    </row>
    <row r="112" spans="1:11" ht="50.1" customHeight="1" x14ac:dyDescent="0.2">
      <c r="B112" s="374" t="s">
        <v>2720</v>
      </c>
      <c r="C112" s="1441" t="s">
        <v>2941</v>
      </c>
      <c r="D112" s="1104" t="s">
        <v>2720</v>
      </c>
      <c r="E112" s="1441" t="s">
        <v>2941</v>
      </c>
      <c r="K112" s="696"/>
    </row>
    <row r="113" spans="1:11" ht="50.1" customHeight="1" x14ac:dyDescent="0.2">
      <c r="B113" s="374" t="s">
        <v>2721</v>
      </c>
      <c r="C113" s="379" t="s">
        <v>25</v>
      </c>
      <c r="D113" s="1104" t="s">
        <v>2721</v>
      </c>
      <c r="E113" s="379" t="s">
        <v>25</v>
      </c>
      <c r="K113" s="696"/>
    </row>
    <row r="114" spans="1:11" x14ac:dyDescent="0.2">
      <c r="K114" s="696"/>
    </row>
    <row r="115" spans="1:11" s="695" customFormat="1" x14ac:dyDescent="0.2">
      <c r="C115" s="1105"/>
      <c r="D115" s="1105"/>
      <c r="E115" s="1105"/>
      <c r="I115" s="688"/>
      <c r="K115" s="1073"/>
    </row>
    <row r="116" spans="1:11" s="1081" customFormat="1" ht="30" customHeight="1" x14ac:dyDescent="0.2">
      <c r="A116" s="1078"/>
      <c r="B116" s="1416" t="s">
        <v>2689</v>
      </c>
      <c r="C116" s="1106"/>
      <c r="D116" s="2890" t="s">
        <v>2719</v>
      </c>
      <c r="E116" s="2891"/>
      <c r="F116" s="1078"/>
      <c r="G116" s="1078"/>
      <c r="H116" s="1078"/>
      <c r="I116" s="1079"/>
      <c r="J116" s="1078"/>
      <c r="K116" s="1080">
        <v>15</v>
      </c>
    </row>
    <row r="117" spans="1:11" ht="3" customHeight="1" x14ac:dyDescent="0.2">
      <c r="A117" s="1072"/>
      <c r="B117" s="1070"/>
      <c r="C117" s="1107"/>
      <c r="D117" s="1107"/>
      <c r="I117" s="65"/>
      <c r="K117" s="1071"/>
    </row>
    <row r="118" spans="1:11" ht="50.1" customHeight="1" x14ac:dyDescent="0.2">
      <c r="B118" s="374" t="s">
        <v>2720</v>
      </c>
      <c r="C118" s="375" t="s">
        <v>2756</v>
      </c>
      <c r="D118" s="1104" t="s">
        <v>2720</v>
      </c>
      <c r="E118" s="1396" t="s">
        <v>2758</v>
      </c>
      <c r="K118" s="696"/>
    </row>
    <row r="119" spans="1:11" ht="50.1" customHeight="1" x14ac:dyDescent="0.2">
      <c r="B119" s="374" t="s">
        <v>2721</v>
      </c>
      <c r="C119" s="375" t="s">
        <v>2757</v>
      </c>
      <c r="D119" s="1104" t="s">
        <v>2721</v>
      </c>
      <c r="E119" s="1396" t="s">
        <v>2759</v>
      </c>
      <c r="K119" s="696"/>
    </row>
    <row r="120" spans="1:11" x14ac:dyDescent="0.2">
      <c r="B120" s="377"/>
      <c r="C120" s="378"/>
      <c r="D120" s="1108"/>
      <c r="E120" s="1110"/>
      <c r="K120" s="696"/>
    </row>
    <row r="121" spans="1:11" x14ac:dyDescent="0.2">
      <c r="B121" s="377"/>
      <c r="C121" s="378"/>
      <c r="D121" s="1108"/>
      <c r="E121" s="1110"/>
      <c r="K121" s="696"/>
    </row>
    <row r="122" spans="1:11" x14ac:dyDescent="0.2">
      <c r="B122" s="377"/>
      <c r="C122" s="378"/>
      <c r="D122" s="1108"/>
      <c r="E122" s="1110"/>
      <c r="K122" s="696"/>
    </row>
    <row r="123" spans="1:11" x14ac:dyDescent="0.2">
      <c r="B123" s="377"/>
      <c r="C123" s="378"/>
      <c r="D123" s="1108"/>
      <c r="E123" s="1110"/>
      <c r="K123" s="696"/>
    </row>
    <row r="124" spans="1:11" s="695" customFormat="1" x14ac:dyDescent="0.2">
      <c r="C124" s="1105"/>
      <c r="D124" s="1105"/>
      <c r="E124" s="1105"/>
      <c r="I124" s="688"/>
      <c r="K124" s="696"/>
    </row>
    <row r="125" spans="1:11" s="695" customFormat="1" x14ac:dyDescent="0.2">
      <c r="C125" s="1105"/>
      <c r="D125" s="1105"/>
      <c r="E125" s="1105"/>
      <c r="I125" s="688"/>
      <c r="K125" s="1073"/>
    </row>
    <row r="126" spans="1:11" s="1081" customFormat="1" ht="24.75" customHeight="1" x14ac:dyDescent="0.2">
      <c r="A126" s="1078"/>
      <c r="B126" s="1416" t="s">
        <v>2689</v>
      </c>
      <c r="C126" s="1106"/>
      <c r="D126" s="2890" t="s">
        <v>2719</v>
      </c>
      <c r="E126" s="2891"/>
      <c r="F126" s="1078"/>
      <c r="G126" s="1078"/>
      <c r="H126" s="1078"/>
      <c r="I126" s="1079"/>
      <c r="J126" s="1078"/>
      <c r="K126" s="1080">
        <v>16</v>
      </c>
    </row>
    <row r="127" spans="1:11" ht="3" customHeight="1" x14ac:dyDescent="0.2">
      <c r="A127" s="1072"/>
      <c r="B127" s="1070"/>
      <c r="C127" s="1107"/>
      <c r="D127" s="1107"/>
      <c r="I127" s="65"/>
      <c r="K127" s="1071"/>
    </row>
    <row r="128" spans="1:11" ht="50.1" customHeight="1" x14ac:dyDescent="0.2">
      <c r="B128" s="374" t="s">
        <v>2720</v>
      </c>
      <c r="C128" s="375" t="s">
        <v>2756</v>
      </c>
      <c r="D128" s="1104" t="s">
        <v>2720</v>
      </c>
      <c r="E128" s="1396" t="s">
        <v>2760</v>
      </c>
      <c r="K128" s="696"/>
    </row>
    <row r="129" spans="1:11" ht="50.1" customHeight="1" x14ac:dyDescent="0.2">
      <c r="B129" s="374" t="s">
        <v>2721</v>
      </c>
      <c r="C129" s="315" t="s">
        <v>2943</v>
      </c>
      <c r="D129" s="1104" t="s">
        <v>2721</v>
      </c>
      <c r="E129" s="315" t="s">
        <v>2942</v>
      </c>
      <c r="K129" s="696"/>
    </row>
    <row r="130" spans="1:11" x14ac:dyDescent="0.2">
      <c r="K130" s="696"/>
    </row>
    <row r="131" spans="1:11" s="695" customFormat="1" x14ac:dyDescent="0.2">
      <c r="C131" s="1105"/>
      <c r="D131" s="1105"/>
      <c r="E131" s="1105"/>
      <c r="I131" s="688"/>
      <c r="K131" s="1073"/>
    </row>
    <row r="132" spans="1:11" s="1081" customFormat="1" ht="26.25" customHeight="1" x14ac:dyDescent="0.2">
      <c r="A132" s="1078"/>
      <c r="B132" s="1416" t="s">
        <v>2689</v>
      </c>
      <c r="C132" s="1106"/>
      <c r="D132" s="2890" t="s">
        <v>2719</v>
      </c>
      <c r="E132" s="2891"/>
      <c r="F132" s="1078"/>
      <c r="G132" s="1078"/>
      <c r="H132" s="1078"/>
      <c r="I132" s="1079"/>
      <c r="J132" s="1078"/>
      <c r="K132" s="1080">
        <v>17</v>
      </c>
    </row>
    <row r="133" spans="1:11" ht="3" customHeight="1" x14ac:dyDescent="0.2">
      <c r="A133" s="1072"/>
      <c r="B133" s="1070"/>
      <c r="C133" s="1107"/>
      <c r="D133" s="1107"/>
      <c r="I133" s="65"/>
      <c r="K133" s="1071"/>
    </row>
    <row r="134" spans="1:11" ht="81.75" customHeight="1" x14ac:dyDescent="0.2">
      <c r="B134" s="374" t="s">
        <v>2720</v>
      </c>
      <c r="C134" s="1396" t="s">
        <v>2761</v>
      </c>
      <c r="D134" s="1111" t="s">
        <v>2720</v>
      </c>
      <c r="E134" s="1396" t="s">
        <v>2762</v>
      </c>
      <c r="K134" s="696"/>
    </row>
    <row r="135" spans="1:11" ht="50.1" customHeight="1" x14ac:dyDescent="0.2">
      <c r="B135" s="374" t="s">
        <v>2721</v>
      </c>
      <c r="C135" s="315" t="s">
        <v>2945</v>
      </c>
      <c r="D135" s="1111" t="s">
        <v>2721</v>
      </c>
      <c r="E135" s="315" t="s">
        <v>2944</v>
      </c>
      <c r="K135" s="696"/>
    </row>
    <row r="136" spans="1:11" x14ac:dyDescent="0.2">
      <c r="K136" s="696"/>
    </row>
    <row r="137" spans="1:11" s="695" customFormat="1" x14ac:dyDescent="0.2">
      <c r="C137" s="1105"/>
      <c r="D137" s="1105"/>
      <c r="E137" s="1105"/>
      <c r="I137" s="688"/>
      <c r="K137" s="1073"/>
    </row>
    <row r="138" spans="1:11" s="1081" customFormat="1" ht="32.25" customHeight="1" x14ac:dyDescent="0.2">
      <c r="A138" s="1078"/>
      <c r="B138" s="1416" t="s">
        <v>2689</v>
      </c>
      <c r="C138" s="1106"/>
      <c r="D138" s="2890" t="s">
        <v>2719</v>
      </c>
      <c r="E138" s="2891"/>
      <c r="F138" s="1078"/>
      <c r="G138" s="1078"/>
      <c r="H138" s="1078"/>
      <c r="I138" s="1079"/>
      <c r="J138" s="1078"/>
      <c r="K138" s="1080">
        <v>18</v>
      </c>
    </row>
    <row r="139" spans="1:11" ht="3" customHeight="1" x14ac:dyDescent="0.2">
      <c r="A139" s="1072"/>
      <c r="B139" s="1070"/>
      <c r="C139" s="1107"/>
      <c r="D139" s="1107"/>
      <c r="I139" s="65"/>
      <c r="K139" s="1071"/>
    </row>
    <row r="140" spans="1:11" ht="50.1" customHeight="1" x14ac:dyDescent="0.2">
      <c r="B140" s="374" t="s">
        <v>2720</v>
      </c>
      <c r="C140" s="375" t="s">
        <v>2763</v>
      </c>
      <c r="D140" s="1104" t="s">
        <v>2720</v>
      </c>
      <c r="E140" s="375" t="s">
        <v>2764</v>
      </c>
      <c r="K140" s="696"/>
    </row>
    <row r="141" spans="1:11" ht="50.1" customHeight="1" x14ac:dyDescent="0.2">
      <c r="B141" s="374" t="s">
        <v>2721</v>
      </c>
      <c r="C141" s="1395" t="s">
        <v>2765</v>
      </c>
      <c r="D141" s="1111" t="s">
        <v>2721</v>
      </c>
      <c r="E141" s="1396" t="s">
        <v>2766</v>
      </c>
      <c r="K141" s="696"/>
    </row>
    <row r="142" spans="1:11" x14ac:dyDescent="0.2">
      <c r="K142" s="696"/>
    </row>
    <row r="143" spans="1:11" x14ac:dyDescent="0.2">
      <c r="K143" s="696"/>
    </row>
    <row r="144" spans="1:11" x14ac:dyDescent="0.2">
      <c r="K144" s="696"/>
    </row>
    <row r="145" spans="1:11" x14ac:dyDescent="0.2">
      <c r="K145" s="696"/>
    </row>
    <row r="146" spans="1:11" s="695" customFormat="1" x14ac:dyDescent="0.2">
      <c r="C146" s="1105"/>
      <c r="D146" s="1105"/>
      <c r="E146" s="1105"/>
      <c r="I146" s="688"/>
      <c r="K146" s="696"/>
    </row>
    <row r="147" spans="1:11" s="695" customFormat="1" x14ac:dyDescent="0.2">
      <c r="C147" s="1105"/>
      <c r="D147" s="1105"/>
      <c r="E147" s="1105"/>
      <c r="I147" s="688"/>
      <c r="K147" s="1073"/>
    </row>
    <row r="148" spans="1:11" s="1081" customFormat="1" ht="26.25" customHeight="1" x14ac:dyDescent="0.2">
      <c r="A148" s="1078"/>
      <c r="B148" s="1416" t="s">
        <v>2689</v>
      </c>
      <c r="C148" s="1106"/>
      <c r="D148" s="2890" t="s">
        <v>2719</v>
      </c>
      <c r="E148" s="2891"/>
      <c r="F148" s="1078"/>
      <c r="G148" s="1078"/>
      <c r="H148" s="1078"/>
      <c r="I148" s="1079"/>
      <c r="J148" s="1078"/>
      <c r="K148" s="1080">
        <v>19</v>
      </c>
    </row>
    <row r="149" spans="1:11" ht="3" customHeight="1" x14ac:dyDescent="0.2">
      <c r="A149" s="1072"/>
      <c r="B149" s="1070"/>
      <c r="C149" s="1107"/>
      <c r="D149" s="1107"/>
      <c r="I149" s="65"/>
      <c r="K149" s="1071"/>
    </row>
    <row r="150" spans="1:11" ht="77.25" customHeight="1" x14ac:dyDescent="0.2">
      <c r="B150" s="374" t="s">
        <v>2720</v>
      </c>
      <c r="C150" s="1396" t="s">
        <v>2767</v>
      </c>
      <c r="D150" s="1111" t="s">
        <v>2720</v>
      </c>
      <c r="E150" s="1396" t="s">
        <v>2768</v>
      </c>
      <c r="K150" s="696"/>
    </row>
    <row r="151" spans="1:11" ht="64.5" customHeight="1" x14ac:dyDescent="0.2">
      <c r="B151" s="374" t="s">
        <v>2721</v>
      </c>
      <c r="C151" s="1428" t="s">
        <v>2946</v>
      </c>
      <c r="D151" s="1111" t="s">
        <v>2721</v>
      </c>
      <c r="E151" s="315" t="s">
        <v>2947</v>
      </c>
      <c r="K151" s="696"/>
    </row>
    <row r="152" spans="1:11" x14ac:dyDescent="0.2">
      <c r="K152" s="696"/>
    </row>
    <row r="153" spans="1:11" s="695" customFormat="1" x14ac:dyDescent="0.2">
      <c r="C153" s="1105"/>
      <c r="D153" s="1105"/>
      <c r="E153" s="1105"/>
      <c r="I153" s="688"/>
      <c r="K153" s="1073"/>
    </row>
    <row r="154" spans="1:11" s="1081" customFormat="1" ht="27.75" customHeight="1" x14ac:dyDescent="0.2">
      <c r="A154" s="1078"/>
      <c r="B154" s="1416" t="s">
        <v>2689</v>
      </c>
      <c r="C154" s="1106"/>
      <c r="D154" s="2890" t="s">
        <v>2719</v>
      </c>
      <c r="E154" s="2891"/>
      <c r="F154" s="1078"/>
      <c r="G154" s="1078"/>
      <c r="H154" s="1078"/>
      <c r="I154" s="1079"/>
      <c r="J154" s="1078"/>
      <c r="K154" s="1080">
        <v>20</v>
      </c>
    </row>
    <row r="155" spans="1:11" ht="3" customHeight="1" x14ac:dyDescent="0.2">
      <c r="A155" s="1072"/>
      <c r="B155" s="1070"/>
      <c r="C155" s="1107"/>
      <c r="D155" s="1107"/>
      <c r="I155" s="65"/>
      <c r="K155" s="1071"/>
    </row>
    <row r="156" spans="1:11" ht="50.1" customHeight="1" x14ac:dyDescent="0.2">
      <c r="B156" s="374" t="s">
        <v>2720</v>
      </c>
      <c r="C156" s="375" t="s">
        <v>2769</v>
      </c>
      <c r="D156" s="1104" t="s">
        <v>2720</v>
      </c>
      <c r="E156" s="1396" t="s">
        <v>2770</v>
      </c>
      <c r="K156" s="696"/>
    </row>
    <row r="157" spans="1:11" ht="50.1" customHeight="1" x14ac:dyDescent="0.2">
      <c r="B157" s="374" t="s">
        <v>2721</v>
      </c>
      <c r="C157" s="315" t="s">
        <v>3414</v>
      </c>
      <c r="D157" s="1104" t="s">
        <v>2721</v>
      </c>
      <c r="E157" s="315" t="s">
        <v>3415</v>
      </c>
      <c r="K157" s="696"/>
    </row>
    <row r="158" spans="1:11" x14ac:dyDescent="0.2">
      <c r="K158" s="696"/>
    </row>
    <row r="159" spans="1:11" s="695" customFormat="1" x14ac:dyDescent="0.2">
      <c r="C159" s="1105"/>
      <c r="D159" s="1105"/>
      <c r="E159" s="1105"/>
      <c r="I159" s="688"/>
      <c r="K159" s="1073"/>
    </row>
    <row r="160" spans="1:11" s="1081" customFormat="1" ht="29.25" customHeight="1" x14ac:dyDescent="0.2">
      <c r="A160" s="1078"/>
      <c r="B160" s="1416" t="s">
        <v>2689</v>
      </c>
      <c r="C160" s="1106"/>
      <c r="D160" s="2890" t="s">
        <v>2719</v>
      </c>
      <c r="E160" s="2891"/>
      <c r="F160" s="1078"/>
      <c r="G160" s="1078"/>
      <c r="H160" s="1078"/>
      <c r="I160" s="1079"/>
      <c r="J160" s="1078"/>
      <c r="K160" s="1080">
        <v>21</v>
      </c>
    </row>
    <row r="161" spans="1:11" ht="3" customHeight="1" x14ac:dyDescent="0.2">
      <c r="A161" s="1072"/>
      <c r="B161" s="1070"/>
      <c r="C161" s="1107"/>
      <c r="D161" s="1107"/>
      <c r="I161" s="65"/>
      <c r="K161" s="1071"/>
    </row>
    <row r="162" spans="1:11" ht="50.1" customHeight="1" x14ac:dyDescent="0.2">
      <c r="B162" s="374" t="s">
        <v>2720</v>
      </c>
      <c r="C162" s="375" t="s">
        <v>2771</v>
      </c>
      <c r="D162" s="1104" t="s">
        <v>2720</v>
      </c>
      <c r="E162" s="375" t="s">
        <v>2772</v>
      </c>
      <c r="K162" s="696"/>
    </row>
    <row r="163" spans="1:11" ht="50.1" customHeight="1" x14ac:dyDescent="0.2">
      <c r="B163" s="374" t="s">
        <v>2721</v>
      </c>
      <c r="C163" s="1519" t="s">
        <v>3416</v>
      </c>
      <c r="D163" s="1104" t="s">
        <v>2721</v>
      </c>
      <c r="E163" s="375" t="s">
        <v>2773</v>
      </c>
      <c r="K163" s="696"/>
    </row>
    <row r="164" spans="1:11" x14ac:dyDescent="0.2">
      <c r="K164" s="696"/>
    </row>
    <row r="165" spans="1:11" x14ac:dyDescent="0.2">
      <c r="K165" s="696"/>
    </row>
    <row r="166" spans="1:11" x14ac:dyDescent="0.2">
      <c r="K166" s="696"/>
    </row>
    <row r="167" spans="1:11" x14ac:dyDescent="0.2">
      <c r="K167" s="696"/>
    </row>
    <row r="168" spans="1:11" s="695" customFormat="1" x14ac:dyDescent="0.2">
      <c r="C168" s="1105"/>
      <c r="D168" s="1105"/>
      <c r="E168" s="1105"/>
      <c r="I168" s="688"/>
      <c r="K168" s="696"/>
    </row>
    <row r="169" spans="1:11" s="695" customFormat="1" x14ac:dyDescent="0.2">
      <c r="C169" s="1105"/>
      <c r="D169" s="1105"/>
      <c r="E169" s="1105"/>
      <c r="I169" s="688"/>
      <c r="K169" s="1073"/>
    </row>
    <row r="170" spans="1:11" s="1081" customFormat="1" ht="23.25" customHeight="1" x14ac:dyDescent="0.2">
      <c r="A170" s="1078"/>
      <c r="B170" s="1416" t="s">
        <v>2689</v>
      </c>
      <c r="C170" s="1106"/>
      <c r="D170" s="2890" t="s">
        <v>2719</v>
      </c>
      <c r="E170" s="2891"/>
      <c r="F170" s="1078"/>
      <c r="G170" s="1078"/>
      <c r="H170" s="1078"/>
      <c r="I170" s="1079"/>
      <c r="J170" s="1078"/>
      <c r="K170" s="1080">
        <v>22</v>
      </c>
    </row>
    <row r="171" spans="1:11" ht="3" customHeight="1" x14ac:dyDescent="0.2">
      <c r="A171" s="1072"/>
      <c r="B171" s="1070"/>
      <c r="C171" s="1107"/>
      <c r="D171" s="1107"/>
      <c r="I171" s="65"/>
      <c r="K171" s="1071"/>
    </row>
    <row r="172" spans="1:11" ht="50.1" customHeight="1" x14ac:dyDescent="0.2">
      <c r="B172" s="374" t="s">
        <v>2720</v>
      </c>
      <c r="C172" s="375" t="s">
        <v>2774</v>
      </c>
      <c r="D172" s="1104" t="s">
        <v>2720</v>
      </c>
      <c r="E172" s="375" t="s">
        <v>2775</v>
      </c>
      <c r="K172" s="696"/>
    </row>
    <row r="173" spans="1:11" ht="50.1" customHeight="1" x14ac:dyDescent="0.2">
      <c r="B173" s="374" t="s">
        <v>2721</v>
      </c>
      <c r="C173" s="315" t="s">
        <v>2948</v>
      </c>
      <c r="D173" s="1104" t="s">
        <v>2721</v>
      </c>
      <c r="E173" s="315" t="s">
        <v>2949</v>
      </c>
      <c r="K173" s="696"/>
    </row>
    <row r="174" spans="1:11" x14ac:dyDescent="0.2">
      <c r="K174" s="696"/>
    </row>
    <row r="175" spans="1:11" s="695" customFormat="1" x14ac:dyDescent="0.2">
      <c r="C175" s="1105"/>
      <c r="D175" s="1105"/>
      <c r="E175" s="1105"/>
      <c r="I175" s="688"/>
      <c r="K175" s="1073"/>
    </row>
    <row r="176" spans="1:11" s="1081" customFormat="1" ht="24.75" customHeight="1" x14ac:dyDescent="0.2">
      <c r="A176" s="1078"/>
      <c r="B176" s="1416" t="s">
        <v>2689</v>
      </c>
      <c r="C176" s="1106"/>
      <c r="D176" s="2890" t="s">
        <v>2719</v>
      </c>
      <c r="E176" s="2891"/>
      <c r="F176" s="1078"/>
      <c r="G176" s="1078"/>
      <c r="H176" s="1078"/>
      <c r="I176" s="1079"/>
      <c r="J176" s="1078"/>
      <c r="K176" s="1080">
        <v>23</v>
      </c>
    </row>
    <row r="177" spans="1:11" ht="3" customHeight="1" x14ac:dyDescent="0.2">
      <c r="A177" s="1072"/>
      <c r="B177" s="1070"/>
      <c r="C177" s="1107"/>
      <c r="D177" s="1107"/>
      <c r="I177" s="65"/>
      <c r="K177" s="1071"/>
    </row>
    <row r="178" spans="1:11" ht="50.1" customHeight="1" x14ac:dyDescent="0.2">
      <c r="B178" s="374" t="s">
        <v>2720</v>
      </c>
      <c r="C178" s="1396" t="s">
        <v>2776</v>
      </c>
      <c r="D178" s="1104" t="s">
        <v>2720</v>
      </c>
      <c r="E178" s="1396" t="s">
        <v>2777</v>
      </c>
      <c r="K178" s="696"/>
    </row>
    <row r="179" spans="1:11" ht="76.5" customHeight="1" x14ac:dyDescent="0.2">
      <c r="B179" s="374" t="s">
        <v>2721</v>
      </c>
      <c r="C179" s="315" t="s">
        <v>2950</v>
      </c>
      <c r="D179" s="1104" t="s">
        <v>2721</v>
      </c>
      <c r="E179" s="315" t="s">
        <v>2951</v>
      </c>
      <c r="K179" s="696"/>
    </row>
    <row r="180" spans="1:11" x14ac:dyDescent="0.2">
      <c r="K180" s="696"/>
    </row>
    <row r="181" spans="1:11" s="695" customFormat="1" x14ac:dyDescent="0.2">
      <c r="C181" s="1077"/>
      <c r="D181" s="1077"/>
      <c r="E181" s="1077"/>
      <c r="I181" s="688"/>
      <c r="K181" s="1073"/>
    </row>
    <row r="182" spans="1:11" s="1081" customFormat="1" ht="27" customHeight="1" x14ac:dyDescent="0.2">
      <c r="A182" s="1078"/>
      <c r="B182" s="1417" t="s">
        <v>2689</v>
      </c>
      <c r="C182" s="1100"/>
      <c r="D182" s="2892" t="s">
        <v>2719</v>
      </c>
      <c r="E182" s="2893"/>
      <c r="F182" s="1078"/>
      <c r="G182" s="1078"/>
      <c r="H182" s="1078"/>
      <c r="I182" s="1079"/>
      <c r="J182" s="1078"/>
      <c r="K182" s="1080">
        <v>24</v>
      </c>
    </row>
    <row r="183" spans="1:11" ht="3" customHeight="1" x14ac:dyDescent="0.2">
      <c r="A183" s="1072"/>
      <c r="B183" s="1075"/>
      <c r="C183" s="1075"/>
      <c r="D183" s="1075"/>
      <c r="E183" s="1076"/>
      <c r="I183" s="65"/>
      <c r="K183" s="1071"/>
    </row>
    <row r="184" spans="1:11" ht="50.1" customHeight="1" x14ac:dyDescent="0.2">
      <c r="B184" s="1103" t="s">
        <v>2720</v>
      </c>
      <c r="C184" s="315" t="s">
        <v>2778</v>
      </c>
      <c r="D184" s="1103" t="s">
        <v>2720</v>
      </c>
      <c r="E184" s="315" t="s">
        <v>2779</v>
      </c>
      <c r="K184" s="696"/>
    </row>
    <row r="185" spans="1:11" ht="50.1" customHeight="1" x14ac:dyDescent="0.2">
      <c r="B185" s="1103" t="s">
        <v>2721</v>
      </c>
      <c r="C185" s="315" t="s">
        <v>2952</v>
      </c>
      <c r="D185" s="1103" t="s">
        <v>2721</v>
      </c>
      <c r="E185" s="315" t="s">
        <v>2953</v>
      </c>
      <c r="K185" s="696"/>
    </row>
    <row r="186" spans="1:11" x14ac:dyDescent="0.2">
      <c r="C186" s="1077"/>
      <c r="D186" s="1077"/>
      <c r="E186" s="1077"/>
      <c r="K186" s="696"/>
    </row>
    <row r="187" spans="1:11" x14ac:dyDescent="0.2">
      <c r="C187" s="141"/>
      <c r="D187" s="141"/>
      <c r="E187" s="141"/>
      <c r="K187" s="696"/>
    </row>
    <row r="188" spans="1:11" s="695" customFormat="1" x14ac:dyDescent="0.2">
      <c r="C188" s="1077"/>
      <c r="D188" s="1077"/>
      <c r="E188" s="1077"/>
      <c r="I188" s="688"/>
      <c r="K188" s="1073"/>
    </row>
    <row r="189" spans="1:11" s="1081" customFormat="1" ht="24.75" customHeight="1" x14ac:dyDescent="0.2">
      <c r="A189" s="1078"/>
      <c r="B189" s="1416" t="s">
        <v>2689</v>
      </c>
      <c r="C189" s="1100"/>
      <c r="D189" s="2894" t="s">
        <v>2719</v>
      </c>
      <c r="E189" s="2895"/>
      <c r="F189" s="1078"/>
      <c r="G189" s="1078"/>
      <c r="H189" s="1078"/>
      <c r="I189" s="1079"/>
      <c r="J189" s="1078"/>
      <c r="K189" s="1080">
        <v>25</v>
      </c>
    </row>
    <row r="190" spans="1:11" ht="3" customHeight="1" x14ac:dyDescent="0.2">
      <c r="A190" s="1072"/>
      <c r="B190" s="1070"/>
      <c r="C190" s="1074"/>
      <c r="D190" s="1074"/>
      <c r="E190" s="1077"/>
      <c r="I190" s="65"/>
      <c r="K190" s="1071"/>
    </row>
    <row r="191" spans="1:11" ht="50.1" customHeight="1" x14ac:dyDescent="0.2">
      <c r="B191" s="374" t="s">
        <v>2720</v>
      </c>
      <c r="C191" s="315" t="s">
        <v>2780</v>
      </c>
      <c r="D191" s="1103" t="s">
        <v>2720</v>
      </c>
      <c r="E191" s="315" t="s">
        <v>2781</v>
      </c>
      <c r="K191" s="696"/>
    </row>
    <row r="192" spans="1:11" ht="50.1" customHeight="1" x14ac:dyDescent="0.2">
      <c r="B192" s="374" t="s">
        <v>2721</v>
      </c>
      <c r="C192" s="315" t="s">
        <v>2954</v>
      </c>
      <c r="D192" s="1103" t="s">
        <v>2721</v>
      </c>
      <c r="E192" s="315"/>
      <c r="K192" s="696"/>
    </row>
    <row r="193" spans="1:11" x14ac:dyDescent="0.2">
      <c r="C193" s="1077"/>
      <c r="D193" s="1077"/>
      <c r="E193" s="1077"/>
      <c r="K193" s="696"/>
    </row>
    <row r="194" spans="1:11" x14ac:dyDescent="0.2">
      <c r="C194" s="141"/>
      <c r="D194" s="141"/>
      <c r="E194" s="141"/>
      <c r="K194" s="696"/>
    </row>
    <row r="195" spans="1:11" s="695" customFormat="1" x14ac:dyDescent="0.2">
      <c r="C195" s="141"/>
      <c r="D195" s="141"/>
      <c r="E195" s="141"/>
      <c r="I195" s="688"/>
      <c r="K195" s="1073"/>
    </row>
    <row r="196" spans="1:11" s="1081" customFormat="1" ht="26.25" customHeight="1" x14ac:dyDescent="0.2">
      <c r="A196" s="1078"/>
      <c r="B196" s="1416" t="s">
        <v>2689</v>
      </c>
      <c r="C196" s="1112"/>
      <c r="D196" s="2890" t="s">
        <v>2719</v>
      </c>
      <c r="E196" s="2891"/>
      <c r="F196" s="1078"/>
      <c r="G196" s="1078"/>
      <c r="H196" s="1078"/>
      <c r="I196" s="1079"/>
      <c r="J196" s="1078"/>
      <c r="K196" s="1080">
        <v>26</v>
      </c>
    </row>
    <row r="197" spans="1:11" ht="3" customHeight="1" x14ac:dyDescent="0.2">
      <c r="A197" s="1072"/>
      <c r="B197" s="1070"/>
      <c r="C197" s="165"/>
      <c r="D197" s="165"/>
      <c r="E197" s="141"/>
      <c r="I197" s="65"/>
      <c r="K197" s="1071"/>
    </row>
    <row r="198" spans="1:11" ht="50.1" customHeight="1" x14ac:dyDescent="0.2">
      <c r="B198" s="374" t="s">
        <v>2720</v>
      </c>
      <c r="C198" s="1396" t="s">
        <v>2782</v>
      </c>
      <c r="D198" s="1111" t="s">
        <v>2720</v>
      </c>
      <c r="E198" s="1396" t="s">
        <v>2784</v>
      </c>
      <c r="K198" s="696"/>
    </row>
    <row r="199" spans="1:11" ht="50.1" customHeight="1" x14ac:dyDescent="0.2">
      <c r="B199" s="374" t="s">
        <v>2721</v>
      </c>
      <c r="C199" s="1396" t="s">
        <v>2783</v>
      </c>
      <c r="D199" s="1111" t="s">
        <v>2721</v>
      </c>
      <c r="E199" s="1396" t="s">
        <v>2785</v>
      </c>
      <c r="K199" s="696"/>
    </row>
    <row r="200" spans="1:11" x14ac:dyDescent="0.2">
      <c r="K200" s="696"/>
    </row>
    <row r="201" spans="1:11" s="695" customFormat="1" x14ac:dyDescent="0.2">
      <c r="C201" s="1105"/>
      <c r="D201" s="1105"/>
      <c r="E201" s="1105"/>
      <c r="I201" s="688"/>
      <c r="K201" s="1073"/>
    </row>
    <row r="202" spans="1:11" s="1081" customFormat="1" ht="30" customHeight="1" x14ac:dyDescent="0.2">
      <c r="A202" s="1078"/>
      <c r="B202" s="1416" t="s">
        <v>2689</v>
      </c>
      <c r="C202" s="1106"/>
      <c r="D202" s="2890" t="s">
        <v>2719</v>
      </c>
      <c r="E202" s="2891"/>
      <c r="F202" s="1078"/>
      <c r="G202" s="1078"/>
      <c r="H202" s="1078"/>
      <c r="I202" s="1079"/>
      <c r="J202" s="1078"/>
      <c r="K202" s="1080">
        <v>27</v>
      </c>
    </row>
    <row r="203" spans="1:11" ht="3" customHeight="1" x14ac:dyDescent="0.2">
      <c r="A203" s="1072"/>
      <c r="B203" s="1070"/>
      <c r="C203" s="1107"/>
      <c r="D203" s="1107"/>
      <c r="I203" s="65"/>
      <c r="K203" s="1071"/>
    </row>
    <row r="204" spans="1:11" ht="50.1" customHeight="1" x14ac:dyDescent="0.2">
      <c r="B204" s="374" t="s">
        <v>2720</v>
      </c>
      <c r="C204" s="1396" t="s">
        <v>2786</v>
      </c>
      <c r="D204" s="1111" t="s">
        <v>2720</v>
      </c>
      <c r="E204" s="1396" t="s">
        <v>2787</v>
      </c>
      <c r="K204" s="696"/>
    </row>
    <row r="205" spans="1:11" ht="97.5" customHeight="1" x14ac:dyDescent="0.2">
      <c r="B205" s="374" t="s">
        <v>2721</v>
      </c>
      <c r="C205" s="315" t="s">
        <v>2955</v>
      </c>
      <c r="D205" s="1111" t="s">
        <v>2721</v>
      </c>
      <c r="E205" s="315" t="s">
        <v>2956</v>
      </c>
      <c r="K205" s="696"/>
    </row>
    <row r="206" spans="1:11" x14ac:dyDescent="0.2">
      <c r="K206" s="696"/>
    </row>
    <row r="207" spans="1:11" s="695" customFormat="1" x14ac:dyDescent="0.2">
      <c r="C207" s="1105"/>
      <c r="D207" s="1105"/>
      <c r="E207" s="1105"/>
      <c r="I207" s="688"/>
      <c r="K207" s="1073"/>
    </row>
    <row r="208" spans="1:11" s="1081" customFormat="1" ht="29.25" customHeight="1" x14ac:dyDescent="0.2">
      <c r="A208" s="1078"/>
      <c r="B208" s="1416" t="s">
        <v>2689</v>
      </c>
      <c r="C208" s="1106"/>
      <c r="D208" s="2890" t="s">
        <v>2719</v>
      </c>
      <c r="E208" s="2891"/>
      <c r="F208" s="1078"/>
      <c r="G208" s="1078"/>
      <c r="H208" s="1078"/>
      <c r="I208" s="1079"/>
      <c r="J208" s="1078"/>
      <c r="K208" s="1080">
        <v>28</v>
      </c>
    </row>
    <row r="209" spans="1:11" ht="3" customHeight="1" x14ac:dyDescent="0.2">
      <c r="A209" s="1072"/>
      <c r="B209" s="1070"/>
      <c r="C209" s="1107"/>
      <c r="D209" s="1107"/>
      <c r="I209" s="65"/>
      <c r="K209" s="1071"/>
    </row>
    <row r="210" spans="1:11" ht="50.1" customHeight="1" x14ac:dyDescent="0.2">
      <c r="B210" s="374" t="s">
        <v>2720</v>
      </c>
      <c r="C210" s="1396" t="s">
        <v>2788</v>
      </c>
      <c r="D210" s="1111" t="s">
        <v>2720</v>
      </c>
      <c r="E210" s="1396" t="s">
        <v>2789</v>
      </c>
      <c r="K210" s="696"/>
    </row>
    <row r="211" spans="1:11" ht="50.1" customHeight="1" x14ac:dyDescent="0.2">
      <c r="B211" s="374" t="s">
        <v>2721</v>
      </c>
      <c r="C211" s="315" t="s">
        <v>2957</v>
      </c>
      <c r="D211" s="1111" t="s">
        <v>2721</v>
      </c>
      <c r="E211" s="315" t="s">
        <v>2958</v>
      </c>
      <c r="K211" s="696"/>
    </row>
    <row r="212" spans="1:11" x14ac:dyDescent="0.2">
      <c r="K212" s="696"/>
    </row>
    <row r="213" spans="1:11" s="695" customFormat="1" x14ac:dyDescent="0.2">
      <c r="C213" s="1105"/>
      <c r="D213" s="1105"/>
      <c r="E213" s="1105"/>
      <c r="I213" s="688"/>
      <c r="K213" s="1073"/>
    </row>
    <row r="214" spans="1:11" s="1081" customFormat="1" ht="26.25" customHeight="1" x14ac:dyDescent="0.2">
      <c r="A214" s="1078"/>
      <c r="B214" s="1416" t="s">
        <v>2689</v>
      </c>
      <c r="C214" s="1106"/>
      <c r="D214" s="2890" t="s">
        <v>2719</v>
      </c>
      <c r="E214" s="2891"/>
      <c r="F214" s="1078"/>
      <c r="G214" s="1078"/>
      <c r="H214" s="1078"/>
      <c r="I214" s="1079"/>
      <c r="J214" s="1078"/>
      <c r="K214" s="1080">
        <v>29</v>
      </c>
    </row>
    <row r="215" spans="1:11" ht="3" customHeight="1" x14ac:dyDescent="0.2">
      <c r="A215" s="1072"/>
      <c r="B215" s="1070"/>
      <c r="C215" s="1107"/>
      <c r="D215" s="1107"/>
      <c r="I215" s="65"/>
      <c r="K215" s="1071"/>
    </row>
    <row r="216" spans="1:11" ht="93.75" customHeight="1" x14ac:dyDescent="0.2">
      <c r="B216" s="374" t="s">
        <v>2720</v>
      </c>
      <c r="C216" s="315" t="s">
        <v>2790</v>
      </c>
      <c r="D216" s="1103" t="s">
        <v>2720</v>
      </c>
      <c r="E216" s="315" t="s">
        <v>2791</v>
      </c>
      <c r="K216" s="696"/>
    </row>
    <row r="217" spans="1:11" ht="54.75" customHeight="1" x14ac:dyDescent="0.2">
      <c r="B217" s="374" t="s">
        <v>2721</v>
      </c>
      <c r="C217" s="315" t="s">
        <v>2959</v>
      </c>
      <c r="D217" s="1103" t="s">
        <v>2721</v>
      </c>
      <c r="E217" s="315" t="s">
        <v>2960</v>
      </c>
      <c r="K217" s="696"/>
    </row>
    <row r="218" spans="1:11" x14ac:dyDescent="0.2">
      <c r="K218" s="696"/>
    </row>
    <row r="219" spans="1:11" s="695" customFormat="1" x14ac:dyDescent="0.2">
      <c r="C219" s="1105"/>
      <c r="D219" s="1105"/>
      <c r="E219" s="1105"/>
      <c r="I219" s="688"/>
      <c r="K219" s="1073"/>
    </row>
    <row r="220" spans="1:11" s="1081" customFormat="1" ht="26.25" customHeight="1" x14ac:dyDescent="0.2">
      <c r="A220" s="1078"/>
      <c r="B220" s="1416" t="s">
        <v>2689</v>
      </c>
      <c r="C220" s="1106"/>
      <c r="D220" s="2890" t="s">
        <v>2719</v>
      </c>
      <c r="E220" s="2891"/>
      <c r="F220" s="1078"/>
      <c r="G220" s="1078"/>
      <c r="H220" s="1078"/>
      <c r="I220" s="1079"/>
      <c r="J220" s="1078"/>
      <c r="K220" s="1080">
        <v>30</v>
      </c>
    </row>
    <row r="221" spans="1:11" ht="3" customHeight="1" x14ac:dyDescent="0.2">
      <c r="A221" s="1072"/>
      <c r="B221" s="1070"/>
      <c r="C221" s="1107"/>
      <c r="D221" s="1107"/>
      <c r="I221" s="65"/>
      <c r="K221" s="1071"/>
    </row>
    <row r="222" spans="1:11" ht="50.1" customHeight="1" x14ac:dyDescent="0.2">
      <c r="B222" s="374" t="s">
        <v>2720</v>
      </c>
      <c r="C222" s="1396" t="s">
        <v>2792</v>
      </c>
      <c r="D222" s="1111" t="s">
        <v>2720</v>
      </c>
      <c r="E222" s="1396" t="s">
        <v>2793</v>
      </c>
      <c r="K222" s="696"/>
    </row>
    <row r="223" spans="1:11" ht="50.1" customHeight="1" x14ac:dyDescent="0.2">
      <c r="B223" s="374" t="s">
        <v>2721</v>
      </c>
      <c r="C223" s="315" t="s">
        <v>2961</v>
      </c>
      <c r="D223" s="1111" t="s">
        <v>2721</v>
      </c>
      <c r="E223" s="315" t="s">
        <v>2962</v>
      </c>
      <c r="K223" s="696"/>
    </row>
    <row r="224" spans="1:11" x14ac:dyDescent="0.2">
      <c r="K224" s="696"/>
    </row>
    <row r="225" spans="2:11" s="695" customFormat="1" x14ac:dyDescent="0.2">
      <c r="C225" s="1105"/>
      <c r="D225" s="1105"/>
      <c r="E225" s="1105"/>
      <c r="I225" s="688"/>
      <c r="K225" s="1073"/>
    </row>
    <row r="226" spans="2:11" x14ac:dyDescent="0.2">
      <c r="K226" s="1073"/>
    </row>
    <row r="227" spans="2:11" ht="25.5" customHeight="1" x14ac:dyDescent="0.2">
      <c r="B227" s="1416" t="s">
        <v>2689</v>
      </c>
      <c r="C227" s="1221"/>
      <c r="D227" s="2890" t="s">
        <v>2719</v>
      </c>
      <c r="E227" s="2891"/>
      <c r="F227" s="1078"/>
      <c r="G227" s="1078"/>
      <c r="H227" s="1078"/>
      <c r="I227" s="1079"/>
      <c r="J227" s="1078"/>
      <c r="K227" s="1080">
        <v>31</v>
      </c>
    </row>
    <row r="228" spans="2:11" x14ac:dyDescent="0.2">
      <c r="B228" s="1070"/>
      <c r="C228" s="1107"/>
      <c r="D228" s="1107"/>
      <c r="I228" s="65"/>
      <c r="K228" s="1071"/>
    </row>
    <row r="229" spans="2:11" ht="35.25" customHeight="1" x14ac:dyDescent="0.2">
      <c r="B229" s="374" t="s">
        <v>2720</v>
      </c>
      <c r="C229" s="2898" t="s">
        <v>1548</v>
      </c>
      <c r="D229" s="1111" t="s">
        <v>2720</v>
      </c>
      <c r="E229" s="1209"/>
      <c r="K229" s="696"/>
    </row>
    <row r="230" spans="2:11" ht="48.75" customHeight="1" x14ac:dyDescent="0.2">
      <c r="B230" s="374" t="s">
        <v>2721</v>
      </c>
      <c r="C230" s="2898" t="s">
        <v>1547</v>
      </c>
      <c r="D230" s="1111" t="s">
        <v>2721</v>
      </c>
      <c r="E230" s="1209"/>
      <c r="K230" s="696"/>
    </row>
    <row r="231" spans="2:11" x14ac:dyDescent="0.2">
      <c r="K231" s="696"/>
    </row>
  </sheetData>
  <sheetProtection password="CA09" sheet="1" objects="1" scenarios="1"/>
  <customSheetViews>
    <customSheetView guid="{6425AD40-BB5F-4DDC-B7E5-93EC90B05160}"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tate="hidden" topLeftCell="A178">
      <selection activeCell="E190" sqref="E190"/>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34">
    <mergeCell ref="D110:E110"/>
    <mergeCell ref="D220:E220"/>
    <mergeCell ref="D160:E160"/>
    <mergeCell ref="D116:E116"/>
    <mergeCell ref="D138:E138"/>
    <mergeCell ref="D170:E170"/>
    <mergeCell ref="D176:E176"/>
    <mergeCell ref="D196:E196"/>
    <mergeCell ref="D202:E202"/>
    <mergeCell ref="D208:E208"/>
    <mergeCell ref="D214:E214"/>
    <mergeCell ref="D182:E182"/>
    <mergeCell ref="D189:E189"/>
    <mergeCell ref="D6:E6"/>
    <mergeCell ref="D12:E12"/>
    <mergeCell ref="D18:E18"/>
    <mergeCell ref="D24:E24"/>
    <mergeCell ref="D37:E37"/>
    <mergeCell ref="D227:E227"/>
    <mergeCell ref="D49:E49"/>
    <mergeCell ref="D30:E30"/>
    <mergeCell ref="D43:E43"/>
    <mergeCell ref="D148:E148"/>
    <mergeCell ref="D154:E154"/>
    <mergeCell ref="D55:E55"/>
    <mergeCell ref="D96:E96"/>
    <mergeCell ref="D74:E74"/>
    <mergeCell ref="D62:E62"/>
    <mergeCell ref="D68:E68"/>
    <mergeCell ref="D132:E132"/>
    <mergeCell ref="D104:E104"/>
    <mergeCell ref="D84:E84"/>
    <mergeCell ref="D90:E90"/>
    <mergeCell ref="D126:E126"/>
  </mergeCell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showRuler="0" zoomScaleSheetLayoutView="100" workbookViewId="0">
      <selection activeCell="B18" sqref="B18"/>
    </sheetView>
  </sheetViews>
  <sheetFormatPr baseColWidth="10" defaultColWidth="9" defaultRowHeight="14.25" x14ac:dyDescent="0.2"/>
  <cols>
    <col min="1" max="1" width="2.85546875" style="689" customWidth="1"/>
    <col min="2" max="4" width="31.85546875" style="689" customWidth="1"/>
    <col min="5" max="6" width="16.7109375" style="689" customWidth="1"/>
    <col min="7" max="16384" width="9" style="689"/>
  </cols>
  <sheetData>
    <row r="1" spans="1:12" x14ac:dyDescent="0.2">
      <c r="A1" s="1230"/>
    </row>
    <row r="3" spans="1:12" ht="18" x14ac:dyDescent="0.25">
      <c r="B3" s="85" t="s">
        <v>1576</v>
      </c>
      <c r="C3" s="85"/>
      <c r="E3" s="85"/>
      <c r="F3" s="85"/>
      <c r="G3" s="85"/>
    </row>
    <row r="4" spans="1:12" ht="14.25" customHeight="1" x14ac:dyDescent="0.25">
      <c r="B4" s="388" t="s">
        <v>826</v>
      </c>
      <c r="C4" s="85"/>
      <c r="D4" s="85"/>
      <c r="E4" s="117"/>
      <c r="G4" s="118"/>
    </row>
    <row r="5" spans="1:12" ht="14.25" customHeight="1" x14ac:dyDescent="0.2">
      <c r="B5" s="192"/>
      <c r="C5" s="8"/>
      <c r="D5" s="8"/>
      <c r="E5" s="117"/>
      <c r="G5" s="117"/>
      <c r="I5" s="115"/>
      <c r="J5" s="115"/>
      <c r="K5" s="115"/>
      <c r="L5" s="115"/>
    </row>
    <row r="6" spans="1:12" ht="14.25" customHeight="1" x14ac:dyDescent="0.2">
      <c r="B6" s="142"/>
      <c r="C6" s="8"/>
      <c r="D6" s="8"/>
      <c r="E6" s="636"/>
      <c r="G6" s="117"/>
      <c r="I6" s="115"/>
      <c r="J6" s="115"/>
      <c r="K6" s="115"/>
      <c r="L6" s="115"/>
    </row>
    <row r="7" spans="1:12" s="1231" customFormat="1" ht="15.75" x14ac:dyDescent="0.2">
      <c r="B7" s="1263" t="s">
        <v>1590</v>
      </c>
      <c r="C7" s="1263"/>
      <c r="D7" s="1263"/>
      <c r="E7" s="1264"/>
      <c r="F7" s="1263"/>
      <c r="G7" s="1265"/>
      <c r="H7" s="1266"/>
      <c r="I7" s="8"/>
      <c r="J7" s="115"/>
      <c r="K7" s="115"/>
      <c r="L7" s="115"/>
    </row>
    <row r="8" spans="1:12" ht="15.75" x14ac:dyDescent="0.2">
      <c r="B8" s="1720" t="s">
        <v>2931</v>
      </c>
      <c r="C8" s="1720"/>
      <c r="D8" s="8"/>
      <c r="E8" s="636" t="str">
        <f>Inhalt!$C$7</f>
        <v>V. OncoBox: G3.1.1 (170209)</v>
      </c>
      <c r="G8" s="119"/>
      <c r="H8" s="8"/>
      <c r="I8" s="8"/>
      <c r="J8" s="115"/>
      <c r="K8" s="115"/>
      <c r="L8" s="115"/>
    </row>
    <row r="9" spans="1:12" ht="15.75" x14ac:dyDescent="0.2">
      <c r="E9" s="636" t="str">
        <f>Inhalt!$C$8</f>
        <v>V. Spezifikation: G3.1.1 (170209)</v>
      </c>
      <c r="G9" s="119"/>
      <c r="H9" s="8"/>
      <c r="I9" s="8"/>
    </row>
    <row r="10" spans="1:12" x14ac:dyDescent="0.2">
      <c r="E10" s="208"/>
      <c r="G10" s="636"/>
    </row>
    <row r="11" spans="1:12" ht="15" x14ac:dyDescent="0.25">
      <c r="E11" s="1561" t="s">
        <v>801</v>
      </c>
      <c r="F11" s="1562"/>
    </row>
    <row r="14" spans="1:12" ht="15.75" x14ac:dyDescent="0.25">
      <c r="B14" s="223" t="s">
        <v>737</v>
      </c>
    </row>
    <row r="16" spans="1:12" x14ac:dyDescent="0.2">
      <c r="B16" s="42" t="s">
        <v>40</v>
      </c>
    </row>
    <row r="17" spans="2:6" ht="24" customHeight="1" x14ac:dyDescent="0.2">
      <c r="B17" s="1210" t="s">
        <v>17</v>
      </c>
      <c r="C17" s="1210" t="s">
        <v>18</v>
      </c>
      <c r="D17" s="1210" t="s">
        <v>39</v>
      </c>
      <c r="E17" s="1210" t="s">
        <v>477</v>
      </c>
      <c r="F17" s="114" t="s">
        <v>476</v>
      </c>
    </row>
    <row r="18" spans="2:6" ht="101.25" x14ac:dyDescent="0.2">
      <c r="B18" s="1229" t="s">
        <v>246</v>
      </c>
      <c r="C18" s="1228"/>
      <c r="D18" s="1426" t="s">
        <v>2891</v>
      </c>
      <c r="E18" s="1435">
        <v>2</v>
      </c>
      <c r="F18" s="91"/>
    </row>
    <row r="19" spans="2:6" ht="57.75" customHeight="1" x14ac:dyDescent="0.2">
      <c r="B19" s="1229" t="s">
        <v>114</v>
      </c>
      <c r="C19" s="1229"/>
      <c r="D19" s="1426" t="s">
        <v>2892</v>
      </c>
      <c r="E19" s="1427" t="s">
        <v>2893</v>
      </c>
      <c r="F19" s="91"/>
    </row>
    <row r="21" spans="2:6" x14ac:dyDescent="0.2">
      <c r="B21" s="690"/>
      <c r="C21" s="690"/>
      <c r="D21" s="690"/>
      <c r="E21" s="690"/>
      <c r="F21" s="690"/>
    </row>
    <row r="22" spans="2:6" x14ac:dyDescent="0.2">
      <c r="B22" s="690"/>
      <c r="C22" s="690"/>
      <c r="D22" s="690"/>
      <c r="E22" s="690"/>
      <c r="F22" s="690"/>
    </row>
    <row r="23" spans="2:6" x14ac:dyDescent="0.2">
      <c r="B23" s="123" t="s">
        <v>8</v>
      </c>
    </row>
    <row r="24" spans="2:6" s="281" customFormat="1" ht="150" customHeight="1" x14ac:dyDescent="0.2">
      <c r="B24" s="1732" t="s">
        <v>2894</v>
      </c>
      <c r="C24" s="1733"/>
      <c r="D24" s="1732" t="s">
        <v>2895</v>
      </c>
      <c r="E24" s="1734"/>
      <c r="F24" s="1733"/>
    </row>
    <row r="25" spans="2:6" s="281" customFormat="1" ht="24" customHeight="1" x14ac:dyDescent="0.2">
      <c r="B25" s="1715"/>
      <c r="C25" s="1717"/>
      <c r="D25" s="1715"/>
      <c r="E25" s="1716"/>
      <c r="F25" s="1717"/>
    </row>
    <row r="26" spans="2:6" s="281" customFormat="1" ht="24" customHeight="1" x14ac:dyDescent="0.2">
      <c r="B26" s="1715"/>
      <c r="C26" s="1717"/>
      <c r="D26" s="1715"/>
      <c r="E26" s="1716"/>
      <c r="F26" s="1717"/>
    </row>
    <row r="27" spans="2:6" ht="39.75" customHeight="1" x14ac:dyDescent="0.2">
      <c r="B27" s="1721"/>
      <c r="C27" s="1722"/>
      <c r="D27" s="1721"/>
      <c r="E27" s="1723"/>
      <c r="F27" s="1722"/>
    </row>
    <row r="28" spans="2:6" ht="102" customHeight="1" x14ac:dyDescent="0.2">
      <c r="B28" s="1721"/>
      <c r="C28" s="1722"/>
      <c r="D28" s="1721"/>
      <c r="E28" s="1723"/>
      <c r="F28" s="1722"/>
    </row>
  </sheetData>
  <sheetProtection password="CA09" sheet="1" objects="1" scenarios="1"/>
  <mergeCells count="12">
    <mergeCell ref="B8:C8"/>
    <mergeCell ref="E11:F11"/>
    <mergeCell ref="B27:C27"/>
    <mergeCell ref="D27:F27"/>
    <mergeCell ref="B28:C28"/>
    <mergeCell ref="D28:F28"/>
    <mergeCell ref="B24:C24"/>
    <mergeCell ref="D24:F24"/>
    <mergeCell ref="B25:C25"/>
    <mergeCell ref="D25:F25"/>
    <mergeCell ref="B26:C26"/>
    <mergeCell ref="D26:F26"/>
  </mergeCells>
  <hyperlinks>
    <hyperlink ref="E11" location="Inhalt!A1" display="Zurück zum Inhaltsverzeichnis"/>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L60"/>
  <sheetViews>
    <sheetView showGridLines="0" showRuler="0" zoomScaleSheetLayoutView="100" workbookViewId="0">
      <selection activeCell="D4" sqref="D4"/>
    </sheetView>
  </sheetViews>
  <sheetFormatPr baseColWidth="10" defaultColWidth="9" defaultRowHeight="14.25" x14ac:dyDescent="0.2"/>
  <cols>
    <col min="1" max="1" width="2.85546875" style="101" customWidth="1"/>
    <col min="2" max="2" width="56.85546875" style="101" customWidth="1"/>
    <col min="3" max="4" width="31.85546875" style="101" customWidth="1"/>
    <col min="5" max="6" width="16.7109375" style="101" customWidth="1"/>
    <col min="7" max="16384" width="9" style="101"/>
  </cols>
  <sheetData>
    <row r="1" spans="1:12" x14ac:dyDescent="0.2">
      <c r="A1" s="390"/>
    </row>
    <row r="3" spans="1:12" ht="36" x14ac:dyDescent="0.25">
      <c r="B3" s="1405" t="s">
        <v>3379</v>
      </c>
      <c r="C3" s="85"/>
      <c r="E3" s="85"/>
      <c r="F3" s="85"/>
      <c r="G3" s="85"/>
    </row>
    <row r="4" spans="1:12" ht="31.5" customHeight="1" x14ac:dyDescent="0.25">
      <c r="B4" s="1406" t="s">
        <v>3389</v>
      </c>
      <c r="C4" s="85"/>
      <c r="D4" s="85"/>
      <c r="E4" s="117"/>
      <c r="G4" s="118"/>
    </row>
    <row r="5" spans="1:12" ht="14.25" customHeight="1" x14ac:dyDescent="0.2">
      <c r="B5" s="192"/>
      <c r="C5" s="8"/>
      <c r="D5" s="8"/>
      <c r="E5" s="117"/>
      <c r="G5" s="117"/>
      <c r="I5" s="115"/>
      <c r="J5" s="115"/>
      <c r="K5" s="115"/>
      <c r="L5" s="115"/>
    </row>
    <row r="6" spans="1:12" ht="14.25" customHeight="1" x14ac:dyDescent="0.2">
      <c r="B6" s="142"/>
      <c r="C6" s="8"/>
      <c r="D6" s="8"/>
      <c r="E6" s="64"/>
      <c r="G6" s="117"/>
      <c r="I6" s="115"/>
      <c r="J6" s="115"/>
      <c r="K6" s="115"/>
      <c r="L6" s="115"/>
    </row>
    <row r="7" spans="1:12" s="116" customFormat="1" ht="15.75" x14ac:dyDescent="0.2">
      <c r="B7" s="296" t="s">
        <v>828</v>
      </c>
      <c r="C7" s="296"/>
      <c r="D7" s="296"/>
      <c r="E7" s="371"/>
      <c r="F7" s="8"/>
      <c r="G7" s="119"/>
      <c r="I7" s="8"/>
      <c r="J7" s="115"/>
      <c r="K7" s="115"/>
      <c r="L7" s="115"/>
    </row>
    <row r="8" spans="1:12" ht="15.75" x14ac:dyDescent="0.2">
      <c r="B8" s="1720" t="s">
        <v>2931</v>
      </c>
      <c r="C8" s="1720"/>
      <c r="D8" s="8"/>
      <c r="E8" s="371" t="str">
        <f>Inhalt!$C$7</f>
        <v>V. OncoBox: G3.1.1 (170209)</v>
      </c>
      <c r="G8" s="119"/>
      <c r="H8" s="8"/>
      <c r="I8" s="8"/>
      <c r="J8" s="115"/>
      <c r="K8" s="115"/>
      <c r="L8" s="115"/>
    </row>
    <row r="9" spans="1:12" ht="15.75" x14ac:dyDescent="0.25">
      <c r="B9" s="1526" t="s">
        <v>2709</v>
      </c>
      <c r="E9" s="371" t="str">
        <f>Inhalt!$C$8</f>
        <v>V. Spezifikation: G3.1.1 (170209)</v>
      </c>
      <c r="G9" s="119"/>
      <c r="H9" s="8"/>
      <c r="I9" s="8"/>
    </row>
    <row r="10" spans="1:12" x14ac:dyDescent="0.2">
      <c r="B10" s="1525" t="s">
        <v>3400</v>
      </c>
      <c r="E10" s="208"/>
      <c r="G10" s="64"/>
    </row>
    <row r="11" spans="1:12" s="689" customFormat="1" x14ac:dyDescent="0.2">
      <c r="B11" s="1081"/>
      <c r="E11" s="208"/>
      <c r="G11" s="636"/>
    </row>
    <row r="12" spans="1:12" s="689" customFormat="1" x14ac:dyDescent="0.2">
      <c r="B12" s="1081"/>
      <c r="E12" s="208"/>
      <c r="G12" s="636"/>
    </row>
    <row r="13" spans="1:12" ht="27" customHeight="1" x14ac:dyDescent="0.25">
      <c r="C13" s="689"/>
      <c r="E13" s="1735" t="s">
        <v>2346</v>
      </c>
      <c r="F13" s="1562"/>
    </row>
    <row r="16" spans="1:12" ht="26.25" x14ac:dyDescent="0.25">
      <c r="B16" s="1415" t="s">
        <v>2689</v>
      </c>
      <c r="C16" s="163"/>
      <c r="D16" s="1736" t="s">
        <v>2690</v>
      </c>
      <c r="E16" s="1729"/>
      <c r="F16" s="1729"/>
    </row>
    <row r="17" spans="2:6" x14ac:dyDescent="0.2">
      <c r="B17" s="1737" t="s">
        <v>2897</v>
      </c>
      <c r="C17" s="1737"/>
      <c r="D17" s="1740" t="s">
        <v>2896</v>
      </c>
      <c r="E17" s="1740"/>
      <c r="F17" s="1741"/>
    </row>
    <row r="18" spans="2:6" x14ac:dyDescent="0.2">
      <c r="B18" s="1738"/>
      <c r="C18" s="1738"/>
      <c r="D18" s="1740"/>
      <c r="E18" s="1740"/>
      <c r="F18" s="1741"/>
    </row>
    <row r="19" spans="2:6" x14ac:dyDescent="0.2">
      <c r="B19" s="1738"/>
      <c r="C19" s="1738"/>
      <c r="D19" s="1740"/>
      <c r="E19" s="1740"/>
      <c r="F19" s="1741"/>
    </row>
    <row r="20" spans="2:6" x14ac:dyDescent="0.2">
      <c r="B20" s="1738"/>
      <c r="C20" s="1738"/>
      <c r="D20" s="1740"/>
      <c r="E20" s="1740"/>
      <c r="F20" s="1741"/>
    </row>
    <row r="21" spans="2:6" x14ac:dyDescent="0.2">
      <c r="B21" s="1738"/>
      <c r="C21" s="1738"/>
      <c r="D21" s="1740"/>
      <c r="E21" s="1740"/>
      <c r="F21" s="1741"/>
    </row>
    <row r="22" spans="2:6" x14ac:dyDescent="0.2">
      <c r="B22" s="1738"/>
      <c r="C22" s="1738"/>
      <c r="D22" s="1740"/>
      <c r="E22" s="1740"/>
      <c r="F22" s="1741"/>
    </row>
    <row r="23" spans="2:6" x14ac:dyDescent="0.2">
      <c r="B23" s="1738"/>
      <c r="C23" s="1738"/>
      <c r="D23" s="1740"/>
      <c r="E23" s="1740"/>
      <c r="F23" s="1741"/>
    </row>
    <row r="24" spans="2:6" x14ac:dyDescent="0.2">
      <c r="B24" s="1738"/>
      <c r="C24" s="1738"/>
      <c r="D24" s="1740"/>
      <c r="E24" s="1740"/>
      <c r="F24" s="1741"/>
    </row>
    <row r="25" spans="2:6" x14ac:dyDescent="0.2">
      <c r="B25" s="1738"/>
      <c r="C25" s="1738"/>
      <c r="D25" s="1740"/>
      <c r="E25" s="1740"/>
      <c r="F25" s="1741"/>
    </row>
    <row r="26" spans="2:6" x14ac:dyDescent="0.2">
      <c r="B26" s="1738"/>
      <c r="C26" s="1738"/>
      <c r="D26" s="1740"/>
      <c r="E26" s="1740"/>
      <c r="F26" s="1741"/>
    </row>
    <row r="27" spans="2:6" x14ac:dyDescent="0.2">
      <c r="B27" s="1739"/>
      <c r="C27" s="1739"/>
      <c r="D27" s="1740"/>
      <c r="E27" s="1740"/>
      <c r="F27" s="1741"/>
    </row>
    <row r="30" spans="2:6" ht="24.75" customHeight="1" x14ac:dyDescent="0.2"/>
    <row r="31" spans="2:6" ht="33.75" customHeight="1" x14ac:dyDescent="0.2"/>
    <row r="42" spans="2:6" ht="31.5" x14ac:dyDescent="0.25">
      <c r="B42" s="1410" t="s">
        <v>3393</v>
      </c>
    </row>
    <row r="44" spans="2:6" ht="51" x14ac:dyDescent="0.2">
      <c r="B44" s="1411" t="s">
        <v>3405</v>
      </c>
    </row>
    <row r="45" spans="2:6" ht="47.25" customHeight="1" x14ac:dyDescent="0.2">
      <c r="B45" s="1210" t="s">
        <v>3395</v>
      </c>
      <c r="C45" s="1210" t="s">
        <v>3396</v>
      </c>
      <c r="D45" s="1210" t="s">
        <v>3397</v>
      </c>
      <c r="E45" s="1210" t="s">
        <v>3398</v>
      </c>
      <c r="F45" s="114" t="s">
        <v>3399</v>
      </c>
    </row>
    <row r="46" spans="2:6" ht="67.5" x14ac:dyDescent="0.2">
      <c r="B46" s="169" t="s">
        <v>3141</v>
      </c>
      <c r="C46" s="169" t="s">
        <v>2691</v>
      </c>
      <c r="D46" s="174" t="s">
        <v>239</v>
      </c>
      <c r="E46" s="180" t="s">
        <v>241</v>
      </c>
      <c r="F46" s="91"/>
    </row>
    <row r="47" spans="2:6" ht="90" x14ac:dyDescent="0.2">
      <c r="B47" s="169" t="s">
        <v>2601</v>
      </c>
      <c r="C47" s="169" t="s">
        <v>2710</v>
      </c>
      <c r="D47" s="174" t="s">
        <v>101</v>
      </c>
      <c r="E47" s="1400" t="s">
        <v>2697</v>
      </c>
      <c r="F47" s="91"/>
    </row>
    <row r="48" spans="2:6" ht="157.5" x14ac:dyDescent="0.2">
      <c r="B48" s="169" t="s">
        <v>3142</v>
      </c>
      <c r="C48" s="169" t="s">
        <v>2711</v>
      </c>
      <c r="D48" s="174" t="s">
        <v>103</v>
      </c>
      <c r="E48" s="1400" t="s">
        <v>2715</v>
      </c>
      <c r="F48" s="91"/>
    </row>
    <row r="49" spans="2:6" ht="157.5" x14ac:dyDescent="0.2">
      <c r="B49" s="169" t="s">
        <v>3138</v>
      </c>
      <c r="C49" s="169" t="s">
        <v>2712</v>
      </c>
      <c r="D49" s="174" t="s">
        <v>135</v>
      </c>
      <c r="E49" s="1400" t="s">
        <v>2715</v>
      </c>
      <c r="F49" s="91"/>
    </row>
    <row r="50" spans="2:6" ht="56.25" x14ac:dyDescent="0.2">
      <c r="B50" s="169" t="s">
        <v>2871</v>
      </c>
      <c r="C50" s="169"/>
      <c r="D50" s="1402" t="s">
        <v>2714</v>
      </c>
      <c r="E50" s="172">
        <v>1</v>
      </c>
      <c r="F50" s="91"/>
    </row>
    <row r="51" spans="2:6" ht="90" x14ac:dyDescent="0.2">
      <c r="B51" s="169" t="s">
        <v>2615</v>
      </c>
      <c r="C51" s="169" t="s">
        <v>2713</v>
      </c>
      <c r="D51" s="174" t="s">
        <v>113</v>
      </c>
      <c r="E51" s="172" t="s">
        <v>2697</v>
      </c>
      <c r="F51" s="91"/>
    </row>
    <row r="52" spans="2:6" ht="67.5" x14ac:dyDescent="0.2">
      <c r="B52" s="169" t="s">
        <v>3143</v>
      </c>
      <c r="C52" s="169" t="s">
        <v>2713</v>
      </c>
      <c r="D52" s="174" t="s">
        <v>115</v>
      </c>
      <c r="E52" s="1262" t="s">
        <v>2898</v>
      </c>
      <c r="F52" s="91"/>
    </row>
    <row r="54" spans="2:6" x14ac:dyDescent="0.2">
      <c r="B54" s="124"/>
      <c r="C54" s="124"/>
      <c r="D54" s="124"/>
      <c r="E54" s="124"/>
      <c r="F54" s="124"/>
    </row>
    <row r="55" spans="2:6" ht="25.5" x14ac:dyDescent="0.2">
      <c r="B55" s="1412" t="s">
        <v>2699</v>
      </c>
    </row>
    <row r="56" spans="2:6" ht="24.75" customHeight="1" x14ac:dyDescent="0.2">
      <c r="B56" s="1742" t="s">
        <v>2701</v>
      </c>
      <c r="C56" s="1743"/>
      <c r="D56" s="1742" t="s">
        <v>2717</v>
      </c>
      <c r="E56" s="1744"/>
      <c r="F56" s="1743"/>
    </row>
    <row r="57" spans="2:6" ht="30" customHeight="1" x14ac:dyDescent="0.2">
      <c r="B57" s="1742" t="s">
        <v>2702</v>
      </c>
      <c r="C57" s="1743"/>
      <c r="D57" s="1742" t="s">
        <v>2717</v>
      </c>
      <c r="E57" s="1744"/>
      <c r="F57" s="1743"/>
    </row>
    <row r="58" spans="2:6" ht="45.75" customHeight="1" x14ac:dyDescent="0.2">
      <c r="B58" s="1721" t="s">
        <v>2703</v>
      </c>
      <c r="C58" s="1722"/>
      <c r="D58" s="1721" t="s">
        <v>2718</v>
      </c>
      <c r="E58" s="1723"/>
      <c r="F58" s="1722"/>
    </row>
    <row r="59" spans="2:6" s="689" customFormat="1" ht="45.75" customHeight="1" x14ac:dyDescent="0.2">
      <c r="B59" s="1721" t="s">
        <v>2716</v>
      </c>
      <c r="C59" s="1722"/>
      <c r="D59" s="1721" t="s">
        <v>2717</v>
      </c>
      <c r="E59" s="1723"/>
      <c r="F59" s="1722"/>
    </row>
    <row r="60" spans="2:6" x14ac:dyDescent="0.2">
      <c r="B60" s="104"/>
      <c r="C60" s="104"/>
      <c r="D60" s="104"/>
      <c r="E60" s="104"/>
      <c r="F60" s="104"/>
    </row>
  </sheetData>
  <sheetProtection password="CA09" sheet="1" objects="1" scenarios="1"/>
  <customSheetViews>
    <customSheetView guid="{6425AD40-BB5F-4DDC-B7E5-93EC90B05160}" showGridLines="0" showRuler="0">
      <selection activeCell="E12" sqref="E12"/>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E12" sqref="E12"/>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3">
    <mergeCell ref="B59:C59"/>
    <mergeCell ref="D59:F59"/>
    <mergeCell ref="B8:C8"/>
    <mergeCell ref="E13:F13"/>
    <mergeCell ref="D16:F16"/>
    <mergeCell ref="B58:C58"/>
    <mergeCell ref="D58:F58"/>
    <mergeCell ref="B17:C27"/>
    <mergeCell ref="D17:F27"/>
    <mergeCell ref="B56:C56"/>
    <mergeCell ref="D56:F56"/>
    <mergeCell ref="B57:C57"/>
    <mergeCell ref="D57:F57"/>
  </mergeCells>
  <dataValidations count="2">
    <dataValidation type="list" allowBlank="1" showInputMessage="1" sqref="B52">
      <formula1>Felder</formula1>
    </dataValidation>
    <dataValidation type="list" allowBlank="1" showInputMessage="1" sqref="B46 B47 B48 B49 B50 B51">
      <formula1>Felder</formula1>
    </dataValidation>
  </dataValidations>
  <hyperlinks>
    <hyperlink ref="E13"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legacy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L74"/>
  <sheetViews>
    <sheetView showGridLines="0" showRuler="0" zoomScaleSheetLayoutView="100" workbookViewId="0">
      <selection activeCell="A49" sqref="A49:XFD49"/>
    </sheetView>
  </sheetViews>
  <sheetFormatPr baseColWidth="10" defaultColWidth="9" defaultRowHeight="14.25" x14ac:dyDescent="0.2"/>
  <cols>
    <col min="1" max="1" width="2.85546875" style="101" customWidth="1"/>
    <col min="2" max="2" width="56.28515625" style="101" customWidth="1"/>
    <col min="3" max="4" width="31.85546875" style="101" customWidth="1"/>
    <col min="5" max="5" width="20.140625" style="101" customWidth="1"/>
    <col min="6" max="6" width="16.7109375" style="101" customWidth="1"/>
    <col min="7" max="16384" width="9" style="101"/>
  </cols>
  <sheetData>
    <row r="1" spans="1:12" x14ac:dyDescent="0.2">
      <c r="A1" s="390"/>
    </row>
    <row r="3" spans="1:12" ht="50.25" customHeight="1" x14ac:dyDescent="0.25">
      <c r="B3" s="1405" t="s">
        <v>3379</v>
      </c>
      <c r="C3" s="85"/>
      <c r="E3" s="85"/>
      <c r="F3" s="85"/>
      <c r="G3" s="85"/>
    </row>
    <row r="4" spans="1:12" ht="35.25" customHeight="1" x14ac:dyDescent="0.25">
      <c r="B4" s="1527" t="s">
        <v>3389</v>
      </c>
      <c r="C4" s="85"/>
      <c r="D4" s="85"/>
      <c r="E4" s="117"/>
      <c r="G4" s="118"/>
    </row>
    <row r="5" spans="1:12" s="116" customFormat="1" ht="63" x14ac:dyDescent="0.2">
      <c r="B5" s="1419" t="s">
        <v>3401</v>
      </c>
      <c r="C5" s="8"/>
      <c r="D5" s="8"/>
      <c r="E5" s="371"/>
      <c r="F5" s="8"/>
      <c r="G5" s="119"/>
      <c r="I5" s="8"/>
      <c r="J5" s="115"/>
      <c r="K5" s="115"/>
      <c r="L5" s="115"/>
    </row>
    <row r="6" spans="1:12" ht="15.75" x14ac:dyDescent="0.2">
      <c r="B6" s="1572"/>
      <c r="C6" s="1572"/>
      <c r="D6" s="8"/>
      <c r="E6" s="371" t="str">
        <f>Inhalt!$C$7</f>
        <v>V. OncoBox: G3.1.1 (170209)</v>
      </c>
      <c r="G6" s="119"/>
      <c r="H6" s="8"/>
      <c r="I6" s="8"/>
      <c r="J6" s="115"/>
      <c r="K6" s="115"/>
      <c r="L6" s="115"/>
    </row>
    <row r="7" spans="1:12" ht="15.75" x14ac:dyDescent="0.2">
      <c r="E7" s="371" t="str">
        <f>Inhalt!$C$8</f>
        <v>V. Spezifikation: G3.1.1 (170209)</v>
      </c>
      <c r="G7" s="119"/>
      <c r="H7" s="8"/>
      <c r="I7" s="8"/>
    </row>
    <row r="8" spans="1:12" x14ac:dyDescent="0.2">
      <c r="E8" s="208"/>
      <c r="G8" s="64"/>
    </row>
    <row r="9" spans="1:12" s="689" customFormat="1" ht="27" customHeight="1" x14ac:dyDescent="0.25">
      <c r="E9" s="1735" t="s">
        <v>2346</v>
      </c>
      <c r="F9" s="1562"/>
    </row>
    <row r="10" spans="1:12" x14ac:dyDescent="0.2">
      <c r="E10" s="689"/>
    </row>
    <row r="12" spans="1:12" ht="26.25" x14ac:dyDescent="0.25">
      <c r="B12" s="1422" t="s">
        <v>3392</v>
      </c>
      <c r="C12" s="164"/>
      <c r="D12" s="1745" t="s">
        <v>3391</v>
      </c>
      <c r="E12" s="1729"/>
      <c r="F12" s="1729"/>
    </row>
    <row r="13" spans="1:12" x14ac:dyDescent="0.2">
      <c r="B13" s="1660" t="s">
        <v>2840</v>
      </c>
      <c r="C13" s="1660"/>
      <c r="D13" s="1746" t="s">
        <v>3402</v>
      </c>
      <c r="E13" s="1746"/>
      <c r="F13" s="1747"/>
    </row>
    <row r="14" spans="1:12" x14ac:dyDescent="0.2">
      <c r="B14" s="1727"/>
      <c r="C14" s="1727"/>
      <c r="D14" s="1746"/>
      <c r="E14" s="1746"/>
      <c r="F14" s="1747"/>
    </row>
    <row r="15" spans="1:12" x14ac:dyDescent="0.2">
      <c r="B15" s="1727"/>
      <c r="C15" s="1727"/>
      <c r="D15" s="1746"/>
      <c r="E15" s="1746"/>
      <c r="F15" s="1747"/>
    </row>
    <row r="16" spans="1:12" x14ac:dyDescent="0.2">
      <c r="B16" s="1727"/>
      <c r="C16" s="1727"/>
      <c r="D16" s="1746"/>
      <c r="E16" s="1746"/>
      <c r="F16" s="1747"/>
    </row>
    <row r="17" spans="2:6" x14ac:dyDescent="0.2">
      <c r="B17" s="1727"/>
      <c r="C17" s="1727"/>
      <c r="D17" s="1746"/>
      <c r="E17" s="1746"/>
      <c r="F17" s="1747"/>
    </row>
    <row r="18" spans="2:6" x14ac:dyDescent="0.2">
      <c r="B18" s="1727"/>
      <c r="C18" s="1727"/>
      <c r="D18" s="1746"/>
      <c r="E18" s="1746"/>
      <c r="F18" s="1747"/>
    </row>
    <row r="19" spans="2:6" x14ac:dyDescent="0.2">
      <c r="B19" s="1727"/>
      <c r="C19" s="1727"/>
      <c r="D19" s="1746"/>
      <c r="E19" s="1746"/>
      <c r="F19" s="1747"/>
    </row>
    <row r="20" spans="2:6" x14ac:dyDescent="0.2">
      <c r="B20" s="1727"/>
      <c r="C20" s="1727"/>
      <c r="D20" s="1746"/>
      <c r="E20" s="1746"/>
      <c r="F20" s="1747"/>
    </row>
    <row r="21" spans="2:6" x14ac:dyDescent="0.2">
      <c r="B21" s="1727"/>
      <c r="C21" s="1727"/>
      <c r="D21" s="1746"/>
      <c r="E21" s="1746"/>
      <c r="F21" s="1747"/>
    </row>
    <row r="22" spans="2:6" x14ac:dyDescent="0.2">
      <c r="B22" s="1727"/>
      <c r="C22" s="1727"/>
      <c r="D22" s="1746"/>
      <c r="E22" s="1746"/>
      <c r="F22" s="1747"/>
    </row>
    <row r="23" spans="2:6" x14ac:dyDescent="0.2">
      <c r="B23" s="1661"/>
      <c r="C23" s="1661"/>
      <c r="D23" s="1746"/>
      <c r="E23" s="1746"/>
      <c r="F23" s="1747"/>
    </row>
    <row r="32" spans="2:6" s="689" customFormat="1" x14ac:dyDescent="0.2"/>
    <row r="33" spans="2:3" s="689" customFormat="1" x14ac:dyDescent="0.2"/>
    <row r="34" spans="2:3" s="689" customFormat="1" x14ac:dyDescent="0.2"/>
    <row r="35" spans="2:3" s="689" customFormat="1" x14ac:dyDescent="0.2"/>
    <row r="36" spans="2:3" s="689" customFormat="1" x14ac:dyDescent="0.2"/>
    <row r="44" spans="2:3" x14ac:dyDescent="0.2">
      <c r="C44" s="142"/>
    </row>
    <row r="46" spans="2:3" ht="31.5" x14ac:dyDescent="0.25">
      <c r="B46" s="1410" t="s">
        <v>3393</v>
      </c>
    </row>
    <row r="48" spans="2:3" ht="25.5" x14ac:dyDescent="0.2">
      <c r="B48" s="1411" t="s">
        <v>3394</v>
      </c>
    </row>
    <row r="49" spans="2:6" ht="40.5" customHeight="1" x14ac:dyDescent="0.2">
      <c r="B49" s="1210" t="s">
        <v>3395</v>
      </c>
      <c r="C49" s="1210" t="s">
        <v>3396</v>
      </c>
      <c r="D49" s="1210" t="s">
        <v>3397</v>
      </c>
      <c r="E49" s="1210" t="s">
        <v>3398</v>
      </c>
      <c r="F49" s="114" t="s">
        <v>3399</v>
      </c>
    </row>
    <row r="50" spans="2:6" ht="67.5" x14ac:dyDescent="0.2">
      <c r="B50" s="169" t="s">
        <v>3141</v>
      </c>
      <c r="C50" s="169" t="s">
        <v>2691</v>
      </c>
      <c r="D50" s="174" t="s">
        <v>239</v>
      </c>
      <c r="E50" s="172" t="s">
        <v>21</v>
      </c>
      <c r="F50" s="91"/>
    </row>
    <row r="51" spans="2:6" ht="78.75" x14ac:dyDescent="0.2">
      <c r="B51" s="169" t="s">
        <v>3144</v>
      </c>
      <c r="C51" s="169"/>
      <c r="D51" s="174" t="s">
        <v>101</v>
      </c>
      <c r="E51" s="172" t="s">
        <v>2842</v>
      </c>
      <c r="F51" s="91"/>
    </row>
    <row r="52" spans="2:6" ht="78.75" x14ac:dyDescent="0.2">
      <c r="B52" s="169" t="s">
        <v>3142</v>
      </c>
      <c r="C52" s="169" t="s">
        <v>2841</v>
      </c>
      <c r="D52" s="174" t="s">
        <v>103</v>
      </c>
      <c r="E52" s="172" t="s">
        <v>2715</v>
      </c>
      <c r="F52" s="91"/>
    </row>
    <row r="53" spans="2:6" ht="67.5" x14ac:dyDescent="0.2">
      <c r="B53" s="169" t="s">
        <v>2871</v>
      </c>
      <c r="C53" s="169"/>
      <c r="D53" s="1414" t="s">
        <v>2843</v>
      </c>
      <c r="E53" s="172">
        <v>1</v>
      </c>
      <c r="F53" s="91"/>
    </row>
    <row r="54" spans="2:6" ht="56.25" x14ac:dyDescent="0.2">
      <c r="B54" s="169" t="s">
        <v>3139</v>
      </c>
      <c r="C54" s="169" t="s">
        <v>2844</v>
      </c>
      <c r="D54" s="1414" t="s">
        <v>2698</v>
      </c>
      <c r="E54" s="172">
        <v>1</v>
      </c>
      <c r="F54" s="91"/>
    </row>
    <row r="55" spans="2:6" ht="22.5" x14ac:dyDescent="0.2">
      <c r="B55" s="169" t="s">
        <v>2602</v>
      </c>
      <c r="C55" s="169" t="s">
        <v>2845</v>
      </c>
      <c r="D55" s="174" t="s">
        <v>117</v>
      </c>
      <c r="E55" s="172" t="s">
        <v>2846</v>
      </c>
      <c r="F55" s="91"/>
    </row>
    <row r="56" spans="2:6" ht="45" x14ac:dyDescent="0.2">
      <c r="B56" s="169" t="s">
        <v>2615</v>
      </c>
      <c r="C56" s="169" t="s">
        <v>2845</v>
      </c>
      <c r="D56" s="174" t="s">
        <v>113</v>
      </c>
      <c r="E56" s="172" t="s">
        <v>2846</v>
      </c>
      <c r="F56" s="91"/>
    </row>
    <row r="57" spans="2:6" ht="45" x14ac:dyDescent="0.2">
      <c r="B57" s="169" t="s">
        <v>3145</v>
      </c>
      <c r="C57" s="169" t="s">
        <v>2847</v>
      </c>
      <c r="D57" s="174" t="s">
        <v>147</v>
      </c>
      <c r="E57" s="172" t="s">
        <v>2846</v>
      </c>
      <c r="F57" s="1748" t="s">
        <v>2851</v>
      </c>
    </row>
    <row r="58" spans="2:6" ht="45" x14ac:dyDescent="0.2">
      <c r="B58" s="169" t="s">
        <v>3146</v>
      </c>
      <c r="C58" s="169" t="s">
        <v>2847</v>
      </c>
      <c r="D58" s="1414" t="s">
        <v>2848</v>
      </c>
      <c r="E58" s="172" t="s">
        <v>0</v>
      </c>
      <c r="F58" s="1749"/>
    </row>
    <row r="59" spans="2:6" ht="45" x14ac:dyDescent="0.2">
      <c r="B59" s="169" t="s">
        <v>3147</v>
      </c>
      <c r="C59" s="169" t="s">
        <v>2847</v>
      </c>
      <c r="D59" s="174" t="s">
        <v>172</v>
      </c>
      <c r="E59" s="172" t="s">
        <v>2846</v>
      </c>
      <c r="F59" s="1749"/>
    </row>
    <row r="60" spans="2:6" ht="45" x14ac:dyDescent="0.2">
      <c r="B60" s="169" t="s">
        <v>3148</v>
      </c>
      <c r="C60" s="169" t="s">
        <v>2847</v>
      </c>
      <c r="D60" s="1414" t="s">
        <v>2849</v>
      </c>
      <c r="E60" s="172" t="s">
        <v>0</v>
      </c>
      <c r="F60" s="1749"/>
    </row>
    <row r="61" spans="2:6" ht="56.25" x14ac:dyDescent="0.2">
      <c r="B61" s="169" t="s">
        <v>3149</v>
      </c>
      <c r="C61" s="169" t="s">
        <v>2847</v>
      </c>
      <c r="D61" s="1414" t="s">
        <v>2850</v>
      </c>
      <c r="E61" s="172">
        <v>1</v>
      </c>
      <c r="F61" s="1750"/>
    </row>
    <row r="63" spans="2:6" s="689" customFormat="1" x14ac:dyDescent="0.2"/>
    <row r="64" spans="2:6" s="689" customFormat="1" x14ac:dyDescent="0.2"/>
    <row r="65" spans="2:6" s="689" customFormat="1" x14ac:dyDescent="0.2"/>
    <row r="66" spans="2:6" s="689" customFormat="1" x14ac:dyDescent="0.2"/>
    <row r="67" spans="2:6" s="689" customFormat="1" x14ac:dyDescent="0.2"/>
    <row r="68" spans="2:6" ht="25.5" x14ac:dyDescent="0.2">
      <c r="B68" s="1412" t="s">
        <v>3404</v>
      </c>
    </row>
    <row r="69" spans="2:6" s="282" customFormat="1" ht="31.5" customHeight="1" x14ac:dyDescent="0.25">
      <c r="B69" s="1715" t="s">
        <v>2852</v>
      </c>
      <c r="C69" s="1717"/>
      <c r="D69" s="1715" t="s">
        <v>2857</v>
      </c>
      <c r="E69" s="1716"/>
      <c r="F69" s="1717"/>
    </row>
    <row r="70" spans="2:6" s="282" customFormat="1" ht="49.5" customHeight="1" x14ac:dyDescent="0.25">
      <c r="B70" s="1721" t="s">
        <v>2853</v>
      </c>
      <c r="C70" s="1722"/>
      <c r="D70" s="1721" t="s">
        <v>2858</v>
      </c>
      <c r="E70" s="1723"/>
      <c r="F70" s="1722"/>
    </row>
    <row r="71" spans="2:6" s="282" customFormat="1" ht="24" customHeight="1" x14ac:dyDescent="0.25">
      <c r="B71" s="1721" t="s">
        <v>2701</v>
      </c>
      <c r="C71" s="1722"/>
      <c r="D71" s="1721" t="s">
        <v>2706</v>
      </c>
      <c r="E71" s="1723"/>
      <c r="F71" s="1722"/>
    </row>
    <row r="72" spans="2:6" s="282" customFormat="1" ht="24" customHeight="1" x14ac:dyDescent="0.25">
      <c r="B72" s="1721" t="s">
        <v>2854</v>
      </c>
      <c r="C72" s="1722"/>
      <c r="D72" s="1721" t="s">
        <v>2706</v>
      </c>
      <c r="E72" s="1723"/>
      <c r="F72" s="1722"/>
    </row>
    <row r="73" spans="2:6" s="282" customFormat="1" ht="78.75" customHeight="1" x14ac:dyDescent="0.25">
      <c r="B73" s="1721" t="s">
        <v>2855</v>
      </c>
      <c r="C73" s="1722"/>
      <c r="D73" s="1721" t="s">
        <v>2859</v>
      </c>
      <c r="E73" s="1723"/>
      <c r="F73" s="1722"/>
    </row>
    <row r="74" spans="2:6" ht="53.25" customHeight="1" x14ac:dyDescent="0.2">
      <c r="B74" s="1721" t="s">
        <v>2856</v>
      </c>
      <c r="C74" s="1722"/>
      <c r="D74" s="1721" t="s">
        <v>2718</v>
      </c>
      <c r="E74" s="1723"/>
      <c r="F74" s="1722"/>
    </row>
  </sheetData>
  <sheetProtection password="CA09" sheet="1" objects="1" scenarios="1"/>
  <customSheetViews>
    <customSheetView guid="{6425AD40-BB5F-4DDC-B7E5-93EC90B05160}" showGridLines="0" showRuler="0">
      <selection activeCell="B15" sqref="B15:C25"/>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customSheetView>
    <customSheetView guid="{AF106B3B-DB47-4EE6-B02F-A5A2E64FC756}" showGridLines="0" showRuler="0">
      <pageMargins left="7.874015748031496E-2" right="7.874015748031496E-2" top="0.15748031496062992" bottom="0.39370078740157483" header="0.31496062992125984" footer="0.15748031496062992"/>
      <pageSetup paperSize="9" orientation="landscape" r:id="rId2"/>
      <headerFooter>
        <oddFooter>&amp;L&amp;"Arial,Standard"&amp;8&amp;F  &amp;A&amp;C&amp;"Arial,Standard"&amp;8OnkoZert&amp;R&amp;"Arial,Standard"&amp;8Seite &amp;P</oddFooter>
      </headerFooter>
    </customSheetView>
    <customSheetView guid="{4E1C455B-12B1-4412-865D-AAA8CB898B14}" showGridLines="0" showRuler="0">
      <selection activeCell="B15" sqref="B15:C25"/>
      <pageMargins left="7.874015748031496E-2" right="7.874015748031496E-2" top="0.15748031496062992" bottom="0.39370078740157483" header="0.31496062992125984" footer="0.15748031496062992"/>
      <pageSetup paperSize="9" orientation="landscape" r:id="rId3"/>
      <headerFooter>
        <oddFooter>&amp;L&amp;"Arial,Standard"&amp;8&amp;F  &amp;A&amp;C&amp;"Arial,Standard"&amp;8OnkoZert&amp;R&amp;"Arial,Standard"&amp;8Seite &amp;P</oddFooter>
      </headerFooter>
    </customSheetView>
  </customSheetViews>
  <mergeCells count="18">
    <mergeCell ref="D69:F69"/>
    <mergeCell ref="E9:F9"/>
    <mergeCell ref="B13:C23"/>
    <mergeCell ref="D12:F12"/>
    <mergeCell ref="B6:C6"/>
    <mergeCell ref="D13:F23"/>
    <mergeCell ref="F57:F61"/>
    <mergeCell ref="B69:C69"/>
    <mergeCell ref="B74:C74"/>
    <mergeCell ref="D74:F74"/>
    <mergeCell ref="B70:C70"/>
    <mergeCell ref="D70:F70"/>
    <mergeCell ref="B73:C73"/>
    <mergeCell ref="D73:F73"/>
    <mergeCell ref="B71:C71"/>
    <mergeCell ref="D71:F71"/>
    <mergeCell ref="B72:C72"/>
    <mergeCell ref="D72:F72"/>
  </mergeCells>
  <dataValidations count="1">
    <dataValidation type="list" allowBlank="1" showInputMessage="1" sqref="B50:B61">
      <formula1>Felder</formula1>
    </dataValidation>
  </dataValidations>
  <hyperlinks>
    <hyperlink ref="E9" location="Inhalt!A1" display="Zurück zum Inhaltsverzeichnis"/>
  </hyperlinks>
  <pageMargins left="7.874015748031496E-2" right="7.874015748031496E-2" top="0.15748031496062992" bottom="0.39370078740157483" header="0.31496062992125984" footer="0.15748031496062992"/>
  <pageSetup paperSize="9" orientation="landscape" r:id="rId4"/>
  <headerFooter>
    <oddFooter>&amp;L&amp;"Arial,Standard"&amp;8&amp;F  &amp;A&amp;C&amp;"Arial,Standard"&amp;8OnkoZert&amp;R&amp;"Arial,Standard"&amp;8Seite &amp;P</oddFooter>
  </headerFooter>
  <drawing r:id="rId5"/>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68</vt:i4>
      </vt:variant>
      <vt:variant>
        <vt:lpstr>Benannte Bereiche</vt:lpstr>
      </vt:variant>
      <vt:variant>
        <vt:i4>10</vt:i4>
      </vt:variant>
    </vt:vector>
  </HeadingPairs>
  <TitlesOfParts>
    <vt:vector size="78" baseType="lpstr">
      <vt:lpstr>Inhalt</vt:lpstr>
      <vt:lpstr>Datenfelder</vt:lpstr>
      <vt:lpstr>XML-Struktur</vt:lpstr>
      <vt:lpstr>KB-Verifizierung</vt:lpstr>
      <vt:lpstr>KB-Basisdaten</vt:lpstr>
      <vt:lpstr>KB-Operativer Primärfall</vt:lpstr>
      <vt:lpstr>KB-Transanale Vollwandexzision</vt:lpstr>
      <vt:lpstr>KB-Endoskopischer Primärfall</vt:lpstr>
      <vt:lpstr>KB-n. operiert (palliativ)</vt:lpstr>
      <vt:lpstr>KB-n. operiert (kurativ)</vt:lpstr>
      <vt:lpstr>Kennzahlenbogen_(KB)</vt:lpstr>
      <vt:lpstr>KB-1 (Präth. Fallvorstellung)</vt:lpstr>
      <vt:lpstr>KB-2 (Präth. Vorstellung)</vt:lpstr>
      <vt:lpstr>KB-3 (Posto. Fallvorstellung)</vt:lpstr>
      <vt:lpstr>KB-4a (Psychoonkol. Betreuung)</vt:lpstr>
      <vt:lpstr>KB-4b (Psychoonkol. Betreuung)</vt:lpstr>
      <vt:lpstr>KB-5a (Beratung Sozaldienst)</vt:lpstr>
      <vt:lpstr>KB-5b (Beratung Sozaldienst)</vt:lpstr>
      <vt:lpstr>KB-6a (Studienteilnahme)</vt:lpstr>
      <vt:lpstr>KB-6b (Studienteilnahme) </vt:lpstr>
      <vt:lpstr>KB-7a (KRK-Patienten)</vt:lpstr>
      <vt:lpstr>KB-7 (Erfassung Fam.anamnese)</vt:lpstr>
      <vt:lpstr>KB-8a (Genetische Beratung)</vt:lpstr>
      <vt:lpstr>KB-8 (Genetische Beratung)</vt:lpstr>
      <vt:lpstr>KB-9 (Immunhisto MMR)</vt:lpstr>
      <vt:lpstr>KB-10 (Komplikationsrate)</vt:lpstr>
      <vt:lpstr>KB-11 (Vollständige Kolosk.)</vt:lpstr>
      <vt:lpstr>KB-12 (Mesorektale Faszie)</vt:lpstr>
      <vt:lpstr>KB-13 (Operative PF Kolon)</vt:lpstr>
      <vt:lpstr>KB-14 (Operative PF Rektum)</vt:lpstr>
      <vt:lpstr>KB-15 (Revisions-OPs Kolon)</vt:lpstr>
      <vt:lpstr>KB-16 (Revisions-OPs Rektum)</vt:lpstr>
      <vt:lpstr>KB-17 (Postop. Wundinfektion)</vt:lpstr>
      <vt:lpstr>KB-18 (Anastomosenins. Kolon)</vt:lpstr>
      <vt:lpstr>KB-19 (Anastomosenins. Rekt.)</vt:lpstr>
      <vt:lpstr>KB-20 (Mortalität postop.)</vt:lpstr>
      <vt:lpstr>KB-21 (Lokale R0-R-Kolon)</vt:lpstr>
      <vt:lpstr>KB-22 (Lokale R0-R.Rektum)</vt:lpstr>
      <vt:lpstr>KB-23 (Stomaanzeichnung)</vt:lpstr>
      <vt:lpstr>KB-24 (Prim. Lebermeta.)</vt:lpstr>
      <vt:lpstr>KB-25 (Sek. Lebermeta.)</vt:lpstr>
      <vt:lpstr>KB-26 (Adj. Chemo Kolon)</vt:lpstr>
      <vt:lpstr>KB-27 (Neoadj. RadioChem)</vt:lpstr>
      <vt:lpstr>KB-28 (Qualität Rektum-P.)</vt:lpstr>
      <vt:lpstr>KB-29 (Abstand Resektionsr.)</vt:lpstr>
      <vt:lpstr>KB-30 (Lymphknotenuntersg)</vt:lpstr>
      <vt:lpstr>KB-31 - Beginn adj. Chemotherap</vt:lpstr>
      <vt:lpstr>KB-32 - Strahlentherapiedosis</vt:lpstr>
      <vt:lpstr>Matrix - Kolon</vt:lpstr>
      <vt:lpstr>Matrix - Rektum</vt:lpstr>
      <vt:lpstr>Matrix - Verifizierung</vt:lpstr>
      <vt:lpstr>Matrix - Follow-Up-Meldungen</vt:lpstr>
      <vt:lpstr>Matrix - Berechnung Zellen(2)</vt:lpstr>
      <vt:lpstr>Matrix - Berechnung Zellen</vt:lpstr>
      <vt:lpstr>Matrix - KM-Zellen allg.</vt:lpstr>
      <vt:lpstr>Matrix - KM-Zellen DFS I</vt:lpstr>
      <vt:lpstr>Matrix - KM-Zellen DFS II</vt:lpstr>
      <vt:lpstr>Matrix - KM-Zellen OAS I</vt:lpstr>
      <vt:lpstr>Appendix - UICC-Stadium</vt:lpstr>
      <vt:lpstr>Matrix - KM-Zellen OAS II</vt:lpstr>
      <vt:lpstr>Kaplan-Meier DFS I</vt:lpstr>
      <vt:lpstr>Kaplan-Meier DFS II</vt:lpstr>
      <vt:lpstr>Kaplan-Meier OAS I</vt:lpstr>
      <vt:lpstr>Kaplan-Meier OAS II</vt:lpstr>
      <vt:lpstr>Appendix - Adenokarzinome</vt:lpstr>
      <vt:lpstr>Appendix - Fallzuordnung</vt:lpstr>
      <vt:lpstr>Grafiken</vt:lpstr>
      <vt:lpstr>KN Text</vt:lpstr>
      <vt:lpstr>'Appendix - Adenokarzinome'!Druckbereich</vt:lpstr>
      <vt:lpstr>'KB-Basisdaten'!Druckbereich</vt:lpstr>
      <vt:lpstr>'Kennzahlenbogen_(KB)'!Druckbereich</vt:lpstr>
      <vt:lpstr>'Matrix - Berechnung Zellen(2)'!Druckbereich</vt:lpstr>
      <vt:lpstr>'Kennzahlenbogen_(KB)'!Drucktitel</vt:lpstr>
      <vt:lpstr>'Matrix - Berechnung Zellen(2)'!Drucktitel</vt:lpstr>
      <vt:lpstr>'Matrix - Follow-Up-Meldungen'!Drucktitel</vt:lpstr>
      <vt:lpstr>FELD</vt:lpstr>
      <vt:lpstr>Felder</vt:lpstr>
      <vt:lpstr>'Matrix - KM-Zellen DFS I'!wsDatabase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Alisa Lüll</cp:lastModifiedBy>
  <cp:lastPrinted>2013-11-07T14:39:28Z</cp:lastPrinted>
  <dcterms:created xsi:type="dcterms:W3CDTF">2011-09-13T08:22:06Z</dcterms:created>
  <dcterms:modified xsi:type="dcterms:W3CDTF">2017-02-08T14:28:55Z</dcterms:modified>
</cp:coreProperties>
</file>